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255" windowWidth="24645" windowHeight="11580" tabRatio="890" activeTab="6"/>
  </bookViews>
  <sheets>
    <sheet name="Data" sheetId="1" r:id="rId1"/>
    <sheet name="MonthlyErrorVolumePlot" sheetId="2" r:id="rId2"/>
    <sheet name="VolumeInflowPlots" sheetId="21" r:id="rId3"/>
    <sheet name="PercentInflowPlots" sheetId="23" r:id="rId4"/>
    <sheet name="VolumeYearPlots" sheetId="15" r:id="rId5"/>
    <sheet name="PercentYearPlots" sheetId="20" r:id="rId6"/>
    <sheet name="Coefficients" sheetId="16" r:id="rId7"/>
    <sheet name="RegressionOutput" sheetId="24" r:id="rId8"/>
    <sheet name="January" sheetId="3" r:id="rId9"/>
    <sheet name="February" sheetId="4" r:id="rId10"/>
    <sheet name="March" sheetId="5" r:id="rId11"/>
    <sheet name="April" sheetId="6" r:id="rId12"/>
    <sheet name="May" sheetId="7" r:id="rId13"/>
    <sheet name="June" sheetId="8" r:id="rId14"/>
    <sheet name="KBPM" sheetId="17" r:id="rId15"/>
    <sheet name="Monthly" sheetId="18" r:id="rId16"/>
    <sheet name="Annual" sheetId="19" r:id="rId17"/>
  </sheets>
  <definedNames>
    <definedName name="_xlnm.Print_Area" localSheetId="6">Coefficients!$A$1:$F$15</definedName>
  </definedNames>
  <calcPr calcId="145621" calcMode="manual"/>
</workbook>
</file>

<file path=xl/calcChain.xml><?xml version="1.0" encoding="utf-8"?>
<calcChain xmlns="http://schemas.openxmlformats.org/spreadsheetml/2006/main">
  <c r="E49" i="8" l="1"/>
  <c r="D49" i="8"/>
  <c r="B49" i="8"/>
  <c r="E49" i="7"/>
  <c r="D49" i="7"/>
  <c r="B49" i="7"/>
  <c r="E49" i="6"/>
  <c r="D49" i="6"/>
  <c r="B49" i="6"/>
  <c r="E49" i="5"/>
  <c r="D49" i="5"/>
  <c r="B49" i="5"/>
  <c r="E49" i="4"/>
  <c r="D49" i="4"/>
  <c r="B49" i="4"/>
  <c r="E24" i="4"/>
  <c r="D24" i="4"/>
  <c r="C24" i="4"/>
  <c r="B24" i="4"/>
  <c r="E24" i="5"/>
  <c r="D24" i="5"/>
  <c r="C24" i="5"/>
  <c r="B24" i="5"/>
  <c r="E24" i="6"/>
  <c r="D24" i="6"/>
  <c r="C24" i="6"/>
  <c r="B24" i="6"/>
  <c r="E24" i="7"/>
  <c r="D24" i="7"/>
  <c r="C24" i="7"/>
  <c r="B24" i="7"/>
  <c r="E24" i="8"/>
  <c r="D24" i="8"/>
  <c r="C24" i="8"/>
  <c r="B24" i="8"/>
  <c r="E23" i="3" l="1"/>
  <c r="D23" i="3"/>
  <c r="B23" i="3"/>
  <c r="AB36" i="16" l="1"/>
  <c r="N36" i="16"/>
  <c r="M36" i="16"/>
  <c r="L36" i="16"/>
  <c r="K36" i="16"/>
  <c r="J36" i="16"/>
  <c r="I36" i="16"/>
  <c r="H36" i="16"/>
  <c r="T36" i="16" s="1"/>
  <c r="N35" i="16"/>
  <c r="M35" i="16"/>
  <c r="L35" i="16"/>
  <c r="K35" i="16"/>
  <c r="J35" i="16"/>
  <c r="I35" i="16"/>
  <c r="H35" i="16"/>
  <c r="AB35" i="16" s="1"/>
  <c r="N34" i="16"/>
  <c r="M34" i="16"/>
  <c r="L34" i="16"/>
  <c r="K34" i="16"/>
  <c r="J34" i="16"/>
  <c r="I34" i="16"/>
  <c r="H34" i="16"/>
  <c r="AB34" i="16" s="1"/>
  <c r="N33" i="16"/>
  <c r="M33" i="16"/>
  <c r="L33" i="16"/>
  <c r="K33" i="16"/>
  <c r="J33" i="16"/>
  <c r="I33" i="16"/>
  <c r="H33" i="16"/>
  <c r="AB33" i="16" s="1"/>
  <c r="N32" i="16"/>
  <c r="M32" i="16"/>
  <c r="L32" i="16"/>
  <c r="K32" i="16"/>
  <c r="J32" i="16"/>
  <c r="I32" i="16"/>
  <c r="H32" i="16"/>
  <c r="AB32" i="16" s="1"/>
  <c r="N31" i="16"/>
  <c r="M31" i="16"/>
  <c r="L31" i="16"/>
  <c r="K31" i="16"/>
  <c r="J31" i="16"/>
  <c r="I31" i="16"/>
  <c r="H31" i="16"/>
  <c r="T31" i="16" s="1"/>
  <c r="N30" i="16"/>
  <c r="M30" i="16"/>
  <c r="L30" i="16"/>
  <c r="K30" i="16"/>
  <c r="J30" i="16"/>
  <c r="I30" i="16"/>
  <c r="H30" i="16"/>
  <c r="AB30" i="16" s="1"/>
  <c r="N29" i="16"/>
  <c r="M29" i="16"/>
  <c r="L29" i="16"/>
  <c r="K29" i="16"/>
  <c r="J29" i="16"/>
  <c r="I29" i="16"/>
  <c r="H29" i="16"/>
  <c r="T29" i="16" s="1"/>
  <c r="N28" i="16"/>
  <c r="M28" i="16"/>
  <c r="L28" i="16"/>
  <c r="K28" i="16"/>
  <c r="J28" i="16"/>
  <c r="I28" i="16"/>
  <c r="H28" i="16"/>
  <c r="T28" i="16" s="1"/>
  <c r="N27" i="16"/>
  <c r="M27" i="16"/>
  <c r="L27" i="16"/>
  <c r="K27" i="16"/>
  <c r="J27" i="16"/>
  <c r="I27" i="16"/>
  <c r="H27" i="16"/>
  <c r="T27" i="16" s="1"/>
  <c r="N26" i="16"/>
  <c r="M26" i="16"/>
  <c r="L26" i="16"/>
  <c r="K26" i="16"/>
  <c r="J26" i="16"/>
  <c r="I26" i="16"/>
  <c r="H26" i="16"/>
  <c r="T26" i="16" s="1"/>
  <c r="N25" i="16"/>
  <c r="M25" i="16"/>
  <c r="L25" i="16"/>
  <c r="K25" i="16"/>
  <c r="J25" i="16"/>
  <c r="I25" i="16"/>
  <c r="H25" i="16"/>
  <c r="AB25" i="16" s="1"/>
  <c r="N24" i="16"/>
  <c r="M24" i="16"/>
  <c r="L24" i="16"/>
  <c r="K24" i="16"/>
  <c r="J24" i="16"/>
  <c r="I24" i="16"/>
  <c r="H24" i="16"/>
  <c r="T24" i="16" s="1"/>
  <c r="N23" i="16"/>
  <c r="M23" i="16"/>
  <c r="L23" i="16"/>
  <c r="K23" i="16"/>
  <c r="J23" i="16"/>
  <c r="I23" i="16"/>
  <c r="N22" i="16"/>
  <c r="M22" i="16"/>
  <c r="L22" i="16"/>
  <c r="K22" i="16"/>
  <c r="J22" i="16"/>
  <c r="I22" i="16"/>
  <c r="N21" i="16"/>
  <c r="M21" i="16"/>
  <c r="L21" i="16"/>
  <c r="K21" i="16"/>
  <c r="J21" i="16"/>
  <c r="I21" i="16"/>
  <c r="N20" i="16"/>
  <c r="M20" i="16"/>
  <c r="L20" i="16"/>
  <c r="K20" i="16"/>
  <c r="J20" i="16"/>
  <c r="I20" i="16"/>
  <c r="N19" i="16"/>
  <c r="M19" i="16"/>
  <c r="L19" i="16"/>
  <c r="K19" i="16"/>
  <c r="J19" i="16"/>
  <c r="I19" i="16"/>
  <c r="N18" i="16"/>
  <c r="M18" i="16"/>
  <c r="L18" i="16"/>
  <c r="K18" i="16"/>
  <c r="J18" i="16"/>
  <c r="I18" i="16"/>
  <c r="N17" i="16"/>
  <c r="M17" i="16"/>
  <c r="L17" i="16"/>
  <c r="K17" i="16"/>
  <c r="J17" i="16"/>
  <c r="I17" i="16"/>
  <c r="N16" i="16"/>
  <c r="M16" i="16"/>
  <c r="L16" i="16"/>
  <c r="K16" i="16"/>
  <c r="J16" i="16"/>
  <c r="I16" i="16"/>
  <c r="N15" i="16"/>
  <c r="M15" i="16"/>
  <c r="L15" i="16"/>
  <c r="K15" i="16"/>
  <c r="J15" i="16"/>
  <c r="I15" i="16"/>
  <c r="N14" i="16"/>
  <c r="M14" i="16"/>
  <c r="L14" i="16"/>
  <c r="K14" i="16"/>
  <c r="J14" i="16"/>
  <c r="I14" i="16"/>
  <c r="N13" i="16"/>
  <c r="M13" i="16"/>
  <c r="L13" i="16"/>
  <c r="K13" i="16"/>
  <c r="J13" i="16"/>
  <c r="I13" i="16"/>
  <c r="N12" i="16"/>
  <c r="M12" i="16"/>
  <c r="L12" i="16"/>
  <c r="K12" i="16"/>
  <c r="J12" i="16"/>
  <c r="I12" i="16"/>
  <c r="N11" i="16"/>
  <c r="M11" i="16"/>
  <c r="L11" i="16"/>
  <c r="K11" i="16"/>
  <c r="J11" i="16"/>
  <c r="I11" i="16"/>
  <c r="N10" i="16"/>
  <c r="M10" i="16"/>
  <c r="L10" i="16"/>
  <c r="K10" i="16"/>
  <c r="J10" i="16"/>
  <c r="I10" i="16"/>
  <c r="N9" i="16"/>
  <c r="M9" i="16"/>
  <c r="L9" i="16"/>
  <c r="K9" i="16"/>
  <c r="J9" i="16"/>
  <c r="I9" i="16"/>
  <c r="N8" i="16"/>
  <c r="M8" i="16"/>
  <c r="L8" i="16"/>
  <c r="K8" i="16"/>
  <c r="J8" i="16"/>
  <c r="I8" i="16"/>
  <c r="N7" i="16"/>
  <c r="M7" i="16"/>
  <c r="L7" i="16"/>
  <c r="K7" i="16"/>
  <c r="J7" i="16"/>
  <c r="I7" i="16"/>
  <c r="N6" i="16"/>
  <c r="M6" i="16"/>
  <c r="L6" i="16"/>
  <c r="K6" i="16"/>
  <c r="J6" i="16"/>
  <c r="I6" i="16"/>
  <c r="H23" i="16"/>
  <c r="T23" i="16" s="1"/>
  <c r="H22" i="16"/>
  <c r="T22" i="16" s="1"/>
  <c r="H21" i="16"/>
  <c r="T21" i="16" s="1"/>
  <c r="H20" i="16"/>
  <c r="T20" i="16" s="1"/>
  <c r="H19" i="16"/>
  <c r="T19" i="16" s="1"/>
  <c r="H18" i="16"/>
  <c r="T18" i="16" s="1"/>
  <c r="H17" i="16"/>
  <c r="T17" i="16" s="1"/>
  <c r="H16" i="16"/>
  <c r="T16" i="16" s="1"/>
  <c r="H15" i="16"/>
  <c r="T15" i="16" s="1"/>
  <c r="H14" i="16"/>
  <c r="T14" i="16" s="1"/>
  <c r="H13" i="16"/>
  <c r="T13" i="16" s="1"/>
  <c r="H12" i="16"/>
  <c r="T12" i="16" s="1"/>
  <c r="H11" i="16"/>
  <c r="T11" i="16" s="1"/>
  <c r="H10" i="16"/>
  <c r="T10" i="16" s="1"/>
  <c r="H9" i="16"/>
  <c r="T9" i="16" s="1"/>
  <c r="H8" i="16"/>
  <c r="T8" i="16" s="1"/>
  <c r="H7" i="16"/>
  <c r="T7" i="16" s="1"/>
  <c r="H6" i="16"/>
  <c r="T6" i="16" s="1"/>
  <c r="T35" i="16" l="1"/>
  <c r="T33" i="16"/>
  <c r="T34" i="16"/>
  <c r="T30" i="16"/>
  <c r="T32" i="16"/>
  <c r="AB26" i="16"/>
  <c r="T25" i="16"/>
  <c r="AB28" i="16"/>
  <c r="AB24" i="16"/>
  <c r="AB31" i="16"/>
  <c r="AB27" i="16"/>
  <c r="AB29" i="16"/>
  <c r="B2" i="19"/>
  <c r="C637" i="18" l="1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E52" i="19" s="1"/>
  <c r="H36" i="1" s="1"/>
  <c r="O36" i="16" s="1"/>
  <c r="W36" i="16" s="1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E51" i="19" s="1"/>
  <c r="H35" i="1" s="1"/>
  <c r="O35" i="16" s="1"/>
  <c r="U35" i="16" s="1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E48" i="19" s="1"/>
  <c r="H32" i="1" s="1"/>
  <c r="O32" i="16" s="1"/>
  <c r="W32" i="16" s="1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E47" i="19" s="1"/>
  <c r="H31" i="1" s="1"/>
  <c r="O31" i="16" s="1"/>
  <c r="U31" i="16" s="1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E44" i="19" s="1"/>
  <c r="H28" i="1" s="1"/>
  <c r="O28" i="16" s="1"/>
  <c r="U28" i="16" s="1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E43" i="19" s="1"/>
  <c r="H27" i="1" s="1"/>
  <c r="O27" i="16" s="1"/>
  <c r="W27" i="16" s="1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E40" i="19" s="1"/>
  <c r="H24" i="1" s="1"/>
  <c r="O24" i="16" s="1"/>
  <c r="V24" i="16" s="1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E39" i="19" s="1"/>
  <c r="H23" i="1" s="1"/>
  <c r="O23" i="16" s="1"/>
  <c r="V23" i="16" s="1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E36" i="19" s="1"/>
  <c r="H20" i="1" s="1"/>
  <c r="O20" i="16" s="1"/>
  <c r="W20" i="16" s="1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E35" i="19" s="1"/>
  <c r="H19" i="1" s="1"/>
  <c r="O19" i="16" s="1"/>
  <c r="U19" i="16" s="1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E32" i="19" s="1"/>
  <c r="H16" i="1" s="1"/>
  <c r="O16" i="16" s="1"/>
  <c r="U16" i="16" s="1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E31" i="19" s="1"/>
  <c r="H15" i="1" s="1"/>
  <c r="O15" i="16" s="1"/>
  <c r="U15" i="16" s="1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E28" i="19" s="1"/>
  <c r="H12" i="1" s="1"/>
  <c r="O12" i="16" s="1"/>
  <c r="W12" i="16" s="1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E27" i="19" s="1"/>
  <c r="H11" i="1" s="1"/>
  <c r="O11" i="16" s="1"/>
  <c r="V11" i="16" s="1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E24" i="19" s="1"/>
  <c r="H8" i="1" s="1"/>
  <c r="O8" i="16" s="1"/>
  <c r="W8" i="16" s="1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E23" i="19" s="1"/>
  <c r="H7" i="1" s="1"/>
  <c r="O7" i="16" s="1"/>
  <c r="W7" i="16" s="1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E20" i="19" s="1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E19" i="19" s="1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E16" i="19" s="1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E15" i="19" s="1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E12" i="19" s="1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E11" i="19" s="1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E8" i="19" s="1"/>
  <c r="C78" i="18"/>
  <c r="C77" i="18"/>
  <c r="C76" i="18"/>
  <c r="C75" i="18"/>
  <c r="C74" i="18"/>
  <c r="C73" i="18"/>
  <c r="C72" i="18"/>
  <c r="C71" i="18"/>
  <c r="C70" i="18"/>
  <c r="C69" i="18"/>
  <c r="C68" i="18"/>
  <c r="C67" i="18"/>
  <c r="E7" i="19" s="1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E4" i="19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2" i="19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E637" i="18"/>
  <c r="E636" i="18"/>
  <c r="E635" i="18"/>
  <c r="E634" i="18"/>
  <c r="E633" i="18"/>
  <c r="E632" i="18"/>
  <c r="E631" i="18"/>
  <c r="E630" i="18"/>
  <c r="E629" i="18"/>
  <c r="E628" i="18"/>
  <c r="E627" i="18"/>
  <c r="E626" i="18"/>
  <c r="E625" i="18"/>
  <c r="E624" i="18"/>
  <c r="E623" i="18"/>
  <c r="E622" i="18"/>
  <c r="E621" i="18"/>
  <c r="E620" i="18"/>
  <c r="E619" i="18"/>
  <c r="E618" i="18"/>
  <c r="E617" i="18"/>
  <c r="E616" i="18"/>
  <c r="E615" i="18"/>
  <c r="E614" i="18"/>
  <c r="E613" i="18"/>
  <c r="E612" i="18"/>
  <c r="E611" i="18"/>
  <c r="E610" i="18"/>
  <c r="E609" i="18"/>
  <c r="E608" i="18"/>
  <c r="E607" i="18"/>
  <c r="E606" i="18"/>
  <c r="E605" i="18"/>
  <c r="E604" i="18"/>
  <c r="E603" i="18"/>
  <c r="E602" i="18"/>
  <c r="E601" i="18"/>
  <c r="E600" i="18"/>
  <c r="E599" i="18"/>
  <c r="E598" i="18"/>
  <c r="E597" i="18"/>
  <c r="E596" i="18"/>
  <c r="E595" i="18"/>
  <c r="E594" i="18"/>
  <c r="E593" i="18"/>
  <c r="E592" i="18"/>
  <c r="E591" i="18"/>
  <c r="E590" i="18"/>
  <c r="E589" i="18"/>
  <c r="E588" i="18"/>
  <c r="E587" i="18"/>
  <c r="E586" i="18"/>
  <c r="E585" i="18"/>
  <c r="E584" i="18"/>
  <c r="E583" i="18"/>
  <c r="E582" i="18"/>
  <c r="E581" i="18"/>
  <c r="E580" i="18"/>
  <c r="E579" i="18"/>
  <c r="E578" i="18"/>
  <c r="E577" i="18"/>
  <c r="E576" i="18"/>
  <c r="E575" i="18"/>
  <c r="E574" i="18"/>
  <c r="E573" i="18"/>
  <c r="E572" i="18"/>
  <c r="E571" i="18"/>
  <c r="E570" i="18"/>
  <c r="E569" i="18"/>
  <c r="E568" i="18"/>
  <c r="E567" i="18"/>
  <c r="E566" i="18"/>
  <c r="E565" i="18"/>
  <c r="E564" i="18"/>
  <c r="E563" i="18"/>
  <c r="E562" i="18"/>
  <c r="E561" i="18"/>
  <c r="E560" i="18"/>
  <c r="E559" i="18"/>
  <c r="E558" i="18"/>
  <c r="E557" i="18"/>
  <c r="E556" i="18"/>
  <c r="E555" i="18"/>
  <c r="E554" i="18"/>
  <c r="E553" i="18"/>
  <c r="E552" i="18"/>
  <c r="E551" i="18"/>
  <c r="E550" i="18"/>
  <c r="E549" i="18"/>
  <c r="E548" i="18"/>
  <c r="E547" i="18"/>
  <c r="E546" i="18"/>
  <c r="E545" i="18"/>
  <c r="E544" i="18"/>
  <c r="E543" i="18"/>
  <c r="E542" i="18"/>
  <c r="E541" i="18"/>
  <c r="E540" i="18"/>
  <c r="E539" i="18"/>
  <c r="E538" i="18"/>
  <c r="E537" i="18"/>
  <c r="E536" i="18"/>
  <c r="E535" i="18"/>
  <c r="E534" i="18"/>
  <c r="E533" i="18"/>
  <c r="E532" i="18"/>
  <c r="E531" i="18"/>
  <c r="E530" i="18"/>
  <c r="E529" i="18"/>
  <c r="E528" i="18"/>
  <c r="E527" i="18"/>
  <c r="E526" i="18"/>
  <c r="E525" i="18"/>
  <c r="E524" i="18"/>
  <c r="E523" i="18"/>
  <c r="E522" i="18"/>
  <c r="E521" i="18"/>
  <c r="E520" i="18"/>
  <c r="E519" i="18"/>
  <c r="E518" i="18"/>
  <c r="E517" i="18"/>
  <c r="E516" i="18"/>
  <c r="E515" i="18"/>
  <c r="E514" i="18"/>
  <c r="E513" i="18"/>
  <c r="E512" i="18"/>
  <c r="E511" i="18"/>
  <c r="E510" i="18"/>
  <c r="E509" i="18"/>
  <c r="E508" i="18"/>
  <c r="E507" i="18"/>
  <c r="E506" i="18"/>
  <c r="E505" i="18"/>
  <c r="E504" i="18"/>
  <c r="E503" i="18"/>
  <c r="E502" i="18"/>
  <c r="E501" i="18"/>
  <c r="E500" i="18"/>
  <c r="E499" i="18"/>
  <c r="E498" i="18"/>
  <c r="E497" i="18"/>
  <c r="E496" i="18"/>
  <c r="E495" i="18"/>
  <c r="E494" i="18"/>
  <c r="E493" i="18"/>
  <c r="E492" i="18"/>
  <c r="E491" i="18"/>
  <c r="E490" i="18"/>
  <c r="E489" i="18"/>
  <c r="E488" i="18"/>
  <c r="E487" i="18"/>
  <c r="E486" i="18"/>
  <c r="E485" i="18"/>
  <c r="E484" i="18"/>
  <c r="E483" i="18"/>
  <c r="E482" i="18"/>
  <c r="E481" i="18"/>
  <c r="E480" i="18"/>
  <c r="E479" i="18"/>
  <c r="E478" i="18"/>
  <c r="E477" i="18"/>
  <c r="E476" i="18"/>
  <c r="E475" i="18"/>
  <c r="E474" i="18"/>
  <c r="E473" i="18"/>
  <c r="E472" i="18"/>
  <c r="E471" i="18"/>
  <c r="E470" i="18"/>
  <c r="E469" i="18"/>
  <c r="E468" i="18"/>
  <c r="E467" i="18"/>
  <c r="E466" i="18"/>
  <c r="E465" i="18"/>
  <c r="E464" i="18"/>
  <c r="E463" i="18"/>
  <c r="E462" i="18"/>
  <c r="E461" i="18"/>
  <c r="E460" i="18"/>
  <c r="E459" i="18"/>
  <c r="E458" i="18"/>
  <c r="E457" i="18"/>
  <c r="E456" i="18"/>
  <c r="E455" i="18"/>
  <c r="E454" i="18"/>
  <c r="E453" i="18"/>
  <c r="E452" i="18"/>
  <c r="E451" i="18"/>
  <c r="E450" i="18"/>
  <c r="E449" i="18"/>
  <c r="E448" i="18"/>
  <c r="E447" i="18"/>
  <c r="E446" i="18"/>
  <c r="E445" i="18"/>
  <c r="E444" i="18"/>
  <c r="E443" i="18"/>
  <c r="E442" i="18"/>
  <c r="E441" i="18"/>
  <c r="E440" i="18"/>
  <c r="E439" i="18"/>
  <c r="E438" i="18"/>
  <c r="E437" i="18"/>
  <c r="E436" i="18"/>
  <c r="E435" i="18"/>
  <c r="E434" i="18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H637" i="18"/>
  <c r="G637" i="18"/>
  <c r="H636" i="18"/>
  <c r="G636" i="18"/>
  <c r="H635" i="18"/>
  <c r="G635" i="18"/>
  <c r="H634" i="18"/>
  <c r="G634" i="18"/>
  <c r="H633" i="18"/>
  <c r="G633" i="18"/>
  <c r="H632" i="18"/>
  <c r="G632" i="18"/>
  <c r="H631" i="18"/>
  <c r="G631" i="18"/>
  <c r="H630" i="18"/>
  <c r="G630" i="18"/>
  <c r="H629" i="18"/>
  <c r="G629" i="18"/>
  <c r="H628" i="18"/>
  <c r="G628" i="18"/>
  <c r="H627" i="18"/>
  <c r="G627" i="18"/>
  <c r="H626" i="18"/>
  <c r="G626" i="18"/>
  <c r="H625" i="18"/>
  <c r="G625" i="18"/>
  <c r="H624" i="18"/>
  <c r="G624" i="18"/>
  <c r="H623" i="18"/>
  <c r="G623" i="18"/>
  <c r="H622" i="18"/>
  <c r="G622" i="18"/>
  <c r="H621" i="18"/>
  <c r="G621" i="18"/>
  <c r="H620" i="18"/>
  <c r="G620" i="18"/>
  <c r="H619" i="18"/>
  <c r="G619" i="18"/>
  <c r="H618" i="18"/>
  <c r="G618" i="18"/>
  <c r="H617" i="18"/>
  <c r="G617" i="18"/>
  <c r="H616" i="18"/>
  <c r="G616" i="18"/>
  <c r="H615" i="18"/>
  <c r="G615" i="18"/>
  <c r="H614" i="18"/>
  <c r="G614" i="18"/>
  <c r="H613" i="18"/>
  <c r="G613" i="18"/>
  <c r="H612" i="18"/>
  <c r="G612" i="18"/>
  <c r="H611" i="18"/>
  <c r="G611" i="18"/>
  <c r="H610" i="18"/>
  <c r="G610" i="18"/>
  <c r="H609" i="18"/>
  <c r="G609" i="18"/>
  <c r="H608" i="18"/>
  <c r="G608" i="18"/>
  <c r="H607" i="18"/>
  <c r="G607" i="18"/>
  <c r="H606" i="18"/>
  <c r="G606" i="18"/>
  <c r="H605" i="18"/>
  <c r="G605" i="18"/>
  <c r="H604" i="18"/>
  <c r="G604" i="18"/>
  <c r="H603" i="18"/>
  <c r="G603" i="18"/>
  <c r="H602" i="18"/>
  <c r="G602" i="18"/>
  <c r="H601" i="18"/>
  <c r="G601" i="18"/>
  <c r="H600" i="18"/>
  <c r="G600" i="18"/>
  <c r="H599" i="18"/>
  <c r="G599" i="18"/>
  <c r="H598" i="18"/>
  <c r="G598" i="18"/>
  <c r="H597" i="18"/>
  <c r="G597" i="18"/>
  <c r="H596" i="18"/>
  <c r="G596" i="18"/>
  <c r="H595" i="18"/>
  <c r="G595" i="18"/>
  <c r="H594" i="18"/>
  <c r="G594" i="18"/>
  <c r="H593" i="18"/>
  <c r="G593" i="18"/>
  <c r="H592" i="18"/>
  <c r="G592" i="18"/>
  <c r="H591" i="18"/>
  <c r="G591" i="18"/>
  <c r="H590" i="18"/>
  <c r="G590" i="18"/>
  <c r="H589" i="18"/>
  <c r="G589" i="18"/>
  <c r="H588" i="18"/>
  <c r="G588" i="18"/>
  <c r="H587" i="18"/>
  <c r="G587" i="18"/>
  <c r="H586" i="18"/>
  <c r="G586" i="18"/>
  <c r="H585" i="18"/>
  <c r="G585" i="18"/>
  <c r="H584" i="18"/>
  <c r="G584" i="18"/>
  <c r="H583" i="18"/>
  <c r="G583" i="18"/>
  <c r="H582" i="18"/>
  <c r="G582" i="18"/>
  <c r="H581" i="18"/>
  <c r="G581" i="18"/>
  <c r="H580" i="18"/>
  <c r="G580" i="18"/>
  <c r="H579" i="18"/>
  <c r="G579" i="18"/>
  <c r="H578" i="18"/>
  <c r="G578" i="18"/>
  <c r="H577" i="18"/>
  <c r="G577" i="18"/>
  <c r="H576" i="18"/>
  <c r="G576" i="18"/>
  <c r="H575" i="18"/>
  <c r="G575" i="18"/>
  <c r="H574" i="18"/>
  <c r="G574" i="18"/>
  <c r="H573" i="18"/>
  <c r="G573" i="18"/>
  <c r="H572" i="18"/>
  <c r="G572" i="18"/>
  <c r="H571" i="18"/>
  <c r="G571" i="18"/>
  <c r="H570" i="18"/>
  <c r="G570" i="18"/>
  <c r="H569" i="18"/>
  <c r="G569" i="18"/>
  <c r="H568" i="18"/>
  <c r="G568" i="18"/>
  <c r="H567" i="18"/>
  <c r="G567" i="18"/>
  <c r="H566" i="18"/>
  <c r="G566" i="18"/>
  <c r="H565" i="18"/>
  <c r="G565" i="18"/>
  <c r="H564" i="18"/>
  <c r="G564" i="18"/>
  <c r="H563" i="18"/>
  <c r="G563" i="18"/>
  <c r="H562" i="18"/>
  <c r="G562" i="18"/>
  <c r="H561" i="18"/>
  <c r="G561" i="18"/>
  <c r="H560" i="18"/>
  <c r="G560" i="18"/>
  <c r="H559" i="18"/>
  <c r="G559" i="18"/>
  <c r="H558" i="18"/>
  <c r="G558" i="18"/>
  <c r="H557" i="18"/>
  <c r="G557" i="18"/>
  <c r="H556" i="18"/>
  <c r="G556" i="18"/>
  <c r="H555" i="18"/>
  <c r="G555" i="18"/>
  <c r="H554" i="18"/>
  <c r="G554" i="18"/>
  <c r="H553" i="18"/>
  <c r="G553" i="18"/>
  <c r="H552" i="18"/>
  <c r="G552" i="18"/>
  <c r="H551" i="18"/>
  <c r="G551" i="18"/>
  <c r="H550" i="18"/>
  <c r="G550" i="18"/>
  <c r="H549" i="18"/>
  <c r="G549" i="18"/>
  <c r="H548" i="18"/>
  <c r="G548" i="18"/>
  <c r="H547" i="18"/>
  <c r="G547" i="18"/>
  <c r="H546" i="18"/>
  <c r="G546" i="18"/>
  <c r="H545" i="18"/>
  <c r="G545" i="18"/>
  <c r="H544" i="18"/>
  <c r="G544" i="18"/>
  <c r="H543" i="18"/>
  <c r="G543" i="18"/>
  <c r="H542" i="18"/>
  <c r="G542" i="18"/>
  <c r="H541" i="18"/>
  <c r="G541" i="18"/>
  <c r="H540" i="18"/>
  <c r="G540" i="18"/>
  <c r="H539" i="18"/>
  <c r="G539" i="18"/>
  <c r="H538" i="18"/>
  <c r="G538" i="18"/>
  <c r="H537" i="18"/>
  <c r="G537" i="18"/>
  <c r="H536" i="18"/>
  <c r="G536" i="18"/>
  <c r="H535" i="18"/>
  <c r="G535" i="18"/>
  <c r="H534" i="18"/>
  <c r="G534" i="18"/>
  <c r="H533" i="18"/>
  <c r="G533" i="18"/>
  <c r="H532" i="18"/>
  <c r="G532" i="18"/>
  <c r="H531" i="18"/>
  <c r="G531" i="18"/>
  <c r="H530" i="18"/>
  <c r="G530" i="18"/>
  <c r="H529" i="18"/>
  <c r="G529" i="18"/>
  <c r="H528" i="18"/>
  <c r="G528" i="18"/>
  <c r="H527" i="18"/>
  <c r="G527" i="18"/>
  <c r="H526" i="18"/>
  <c r="G526" i="18"/>
  <c r="H525" i="18"/>
  <c r="G525" i="18"/>
  <c r="H524" i="18"/>
  <c r="G524" i="18"/>
  <c r="H523" i="18"/>
  <c r="G523" i="18"/>
  <c r="H522" i="18"/>
  <c r="G522" i="18"/>
  <c r="H521" i="18"/>
  <c r="G521" i="18"/>
  <c r="H520" i="18"/>
  <c r="G520" i="18"/>
  <c r="H519" i="18"/>
  <c r="G519" i="18"/>
  <c r="H518" i="18"/>
  <c r="G518" i="18"/>
  <c r="H517" i="18"/>
  <c r="G517" i="18"/>
  <c r="H516" i="18"/>
  <c r="G516" i="18"/>
  <c r="H515" i="18"/>
  <c r="G515" i="18"/>
  <c r="H514" i="18"/>
  <c r="G514" i="18"/>
  <c r="H513" i="18"/>
  <c r="G513" i="18"/>
  <c r="H512" i="18"/>
  <c r="G512" i="18"/>
  <c r="H511" i="18"/>
  <c r="G511" i="18"/>
  <c r="H510" i="18"/>
  <c r="G510" i="18"/>
  <c r="H509" i="18"/>
  <c r="G509" i="18"/>
  <c r="H508" i="18"/>
  <c r="G508" i="18"/>
  <c r="H507" i="18"/>
  <c r="G507" i="18"/>
  <c r="H506" i="18"/>
  <c r="G506" i="18"/>
  <c r="H505" i="18"/>
  <c r="G505" i="18"/>
  <c r="H504" i="18"/>
  <c r="G504" i="18"/>
  <c r="H503" i="18"/>
  <c r="G503" i="18"/>
  <c r="H502" i="18"/>
  <c r="G502" i="18"/>
  <c r="H501" i="18"/>
  <c r="G501" i="18"/>
  <c r="H500" i="18"/>
  <c r="G500" i="18"/>
  <c r="H499" i="18"/>
  <c r="G499" i="18"/>
  <c r="H498" i="18"/>
  <c r="G498" i="18"/>
  <c r="H497" i="18"/>
  <c r="G497" i="18"/>
  <c r="H496" i="18"/>
  <c r="G496" i="18"/>
  <c r="H495" i="18"/>
  <c r="G495" i="18"/>
  <c r="H494" i="18"/>
  <c r="G494" i="18"/>
  <c r="H493" i="18"/>
  <c r="G493" i="18"/>
  <c r="H492" i="18"/>
  <c r="G492" i="18"/>
  <c r="H491" i="18"/>
  <c r="G491" i="18"/>
  <c r="H490" i="18"/>
  <c r="G490" i="18"/>
  <c r="H489" i="18"/>
  <c r="G489" i="18"/>
  <c r="H488" i="18"/>
  <c r="G488" i="18"/>
  <c r="H487" i="18"/>
  <c r="G487" i="18"/>
  <c r="H486" i="18"/>
  <c r="G486" i="18"/>
  <c r="H485" i="18"/>
  <c r="G485" i="18"/>
  <c r="H484" i="18"/>
  <c r="G484" i="18"/>
  <c r="H483" i="18"/>
  <c r="G483" i="18"/>
  <c r="H482" i="18"/>
  <c r="G482" i="18"/>
  <c r="H481" i="18"/>
  <c r="G481" i="18"/>
  <c r="H480" i="18"/>
  <c r="G480" i="18"/>
  <c r="H479" i="18"/>
  <c r="G479" i="18"/>
  <c r="H478" i="18"/>
  <c r="G478" i="18"/>
  <c r="H477" i="18"/>
  <c r="G477" i="18"/>
  <c r="H476" i="18"/>
  <c r="G476" i="18"/>
  <c r="H475" i="18"/>
  <c r="G475" i="18"/>
  <c r="H474" i="18"/>
  <c r="G474" i="18"/>
  <c r="H473" i="18"/>
  <c r="G473" i="18"/>
  <c r="H472" i="18"/>
  <c r="G472" i="18"/>
  <c r="H471" i="18"/>
  <c r="G471" i="18"/>
  <c r="H470" i="18"/>
  <c r="G470" i="18"/>
  <c r="H469" i="18"/>
  <c r="G469" i="18"/>
  <c r="H468" i="18"/>
  <c r="G468" i="18"/>
  <c r="H467" i="18"/>
  <c r="G467" i="18"/>
  <c r="H466" i="18"/>
  <c r="G466" i="18"/>
  <c r="H465" i="18"/>
  <c r="G465" i="18"/>
  <c r="H464" i="18"/>
  <c r="G464" i="18"/>
  <c r="H463" i="18"/>
  <c r="G463" i="18"/>
  <c r="H462" i="18"/>
  <c r="G462" i="18"/>
  <c r="H461" i="18"/>
  <c r="G461" i="18"/>
  <c r="H460" i="18"/>
  <c r="G460" i="18"/>
  <c r="H459" i="18"/>
  <c r="G459" i="18"/>
  <c r="H458" i="18"/>
  <c r="G458" i="18"/>
  <c r="H457" i="18"/>
  <c r="G457" i="18"/>
  <c r="H456" i="18"/>
  <c r="G456" i="18"/>
  <c r="H455" i="18"/>
  <c r="G455" i="18"/>
  <c r="H454" i="18"/>
  <c r="G454" i="18"/>
  <c r="H453" i="18"/>
  <c r="G453" i="18"/>
  <c r="H452" i="18"/>
  <c r="G452" i="18"/>
  <c r="H451" i="18"/>
  <c r="G451" i="18"/>
  <c r="H450" i="18"/>
  <c r="G450" i="18"/>
  <c r="H449" i="18"/>
  <c r="G449" i="18"/>
  <c r="H448" i="18"/>
  <c r="G448" i="18"/>
  <c r="H447" i="18"/>
  <c r="G447" i="18"/>
  <c r="H446" i="18"/>
  <c r="G446" i="18"/>
  <c r="H445" i="18"/>
  <c r="G445" i="18"/>
  <c r="H444" i="18"/>
  <c r="G444" i="18"/>
  <c r="H443" i="18"/>
  <c r="G443" i="18"/>
  <c r="H442" i="18"/>
  <c r="G442" i="18"/>
  <c r="H441" i="18"/>
  <c r="G441" i="18"/>
  <c r="H440" i="18"/>
  <c r="G440" i="18"/>
  <c r="H439" i="18"/>
  <c r="G439" i="18"/>
  <c r="H438" i="18"/>
  <c r="G438" i="18"/>
  <c r="H437" i="18"/>
  <c r="G437" i="18"/>
  <c r="H436" i="18"/>
  <c r="G436" i="18"/>
  <c r="H435" i="18"/>
  <c r="G435" i="18"/>
  <c r="H434" i="18"/>
  <c r="G434" i="18"/>
  <c r="H433" i="18"/>
  <c r="G433" i="18"/>
  <c r="H432" i="18"/>
  <c r="G432" i="18"/>
  <c r="H431" i="18"/>
  <c r="G431" i="18"/>
  <c r="H430" i="18"/>
  <c r="G430" i="18"/>
  <c r="H429" i="18"/>
  <c r="G429" i="18"/>
  <c r="H428" i="18"/>
  <c r="G428" i="18"/>
  <c r="H427" i="18"/>
  <c r="G427" i="18"/>
  <c r="H426" i="18"/>
  <c r="G426" i="18"/>
  <c r="H425" i="18"/>
  <c r="G425" i="18"/>
  <c r="H424" i="18"/>
  <c r="G424" i="18"/>
  <c r="H423" i="18"/>
  <c r="G423" i="18"/>
  <c r="H422" i="18"/>
  <c r="G422" i="18"/>
  <c r="H421" i="18"/>
  <c r="G421" i="18"/>
  <c r="H420" i="18"/>
  <c r="G420" i="18"/>
  <c r="H419" i="18"/>
  <c r="G419" i="18"/>
  <c r="H418" i="18"/>
  <c r="G418" i="18"/>
  <c r="H417" i="18"/>
  <c r="G417" i="18"/>
  <c r="H416" i="18"/>
  <c r="G416" i="18"/>
  <c r="H415" i="18"/>
  <c r="G415" i="18"/>
  <c r="H414" i="18"/>
  <c r="G414" i="18"/>
  <c r="H413" i="18"/>
  <c r="G413" i="18"/>
  <c r="H412" i="18"/>
  <c r="G412" i="18"/>
  <c r="H411" i="18"/>
  <c r="G411" i="18"/>
  <c r="H410" i="18"/>
  <c r="G410" i="18"/>
  <c r="H409" i="18"/>
  <c r="G409" i="18"/>
  <c r="H408" i="18"/>
  <c r="G408" i="18"/>
  <c r="H407" i="18"/>
  <c r="G407" i="18"/>
  <c r="H406" i="18"/>
  <c r="G406" i="18"/>
  <c r="H405" i="18"/>
  <c r="G405" i="18"/>
  <c r="H404" i="18"/>
  <c r="G404" i="18"/>
  <c r="H403" i="18"/>
  <c r="G403" i="18"/>
  <c r="H402" i="18"/>
  <c r="G402" i="18"/>
  <c r="H401" i="18"/>
  <c r="G401" i="18"/>
  <c r="H400" i="18"/>
  <c r="G400" i="18"/>
  <c r="H399" i="18"/>
  <c r="G399" i="18"/>
  <c r="H398" i="18"/>
  <c r="G398" i="18"/>
  <c r="H397" i="18"/>
  <c r="G397" i="18"/>
  <c r="H396" i="18"/>
  <c r="G396" i="18"/>
  <c r="H395" i="18"/>
  <c r="G395" i="18"/>
  <c r="H394" i="18"/>
  <c r="G394" i="18"/>
  <c r="H393" i="18"/>
  <c r="G393" i="18"/>
  <c r="H392" i="18"/>
  <c r="G392" i="18"/>
  <c r="H391" i="18"/>
  <c r="G391" i="18"/>
  <c r="H390" i="18"/>
  <c r="G390" i="18"/>
  <c r="H389" i="18"/>
  <c r="G389" i="18"/>
  <c r="H388" i="18"/>
  <c r="G388" i="18"/>
  <c r="H387" i="18"/>
  <c r="G387" i="18"/>
  <c r="H386" i="18"/>
  <c r="G386" i="18"/>
  <c r="H385" i="18"/>
  <c r="G385" i="18"/>
  <c r="H384" i="18"/>
  <c r="G384" i="18"/>
  <c r="H383" i="18"/>
  <c r="G383" i="18"/>
  <c r="H382" i="18"/>
  <c r="G382" i="18"/>
  <c r="H381" i="18"/>
  <c r="G381" i="18"/>
  <c r="H380" i="18"/>
  <c r="G380" i="18"/>
  <c r="H379" i="18"/>
  <c r="G379" i="18"/>
  <c r="H378" i="18"/>
  <c r="G378" i="18"/>
  <c r="H377" i="18"/>
  <c r="G377" i="18"/>
  <c r="H376" i="18"/>
  <c r="G376" i="18"/>
  <c r="H375" i="18"/>
  <c r="G375" i="18"/>
  <c r="H374" i="18"/>
  <c r="G374" i="18"/>
  <c r="H373" i="18"/>
  <c r="G373" i="18"/>
  <c r="H372" i="18"/>
  <c r="G372" i="18"/>
  <c r="H371" i="18"/>
  <c r="G371" i="18"/>
  <c r="H370" i="18"/>
  <c r="G370" i="18"/>
  <c r="H369" i="18"/>
  <c r="G369" i="18"/>
  <c r="H368" i="18"/>
  <c r="G368" i="18"/>
  <c r="H367" i="18"/>
  <c r="G367" i="18"/>
  <c r="H366" i="18"/>
  <c r="G366" i="18"/>
  <c r="H365" i="18"/>
  <c r="G365" i="18"/>
  <c r="H364" i="18"/>
  <c r="G364" i="18"/>
  <c r="H363" i="18"/>
  <c r="G363" i="18"/>
  <c r="H362" i="18"/>
  <c r="G362" i="18"/>
  <c r="H361" i="18"/>
  <c r="G361" i="18"/>
  <c r="H360" i="18"/>
  <c r="G360" i="18"/>
  <c r="H359" i="18"/>
  <c r="G359" i="18"/>
  <c r="H358" i="18"/>
  <c r="G358" i="18"/>
  <c r="H357" i="18"/>
  <c r="G357" i="18"/>
  <c r="H356" i="18"/>
  <c r="G356" i="18"/>
  <c r="H355" i="18"/>
  <c r="G355" i="18"/>
  <c r="H354" i="18"/>
  <c r="G354" i="18"/>
  <c r="H353" i="18"/>
  <c r="G353" i="18"/>
  <c r="H352" i="18"/>
  <c r="G352" i="18"/>
  <c r="H351" i="18"/>
  <c r="G351" i="18"/>
  <c r="H350" i="18"/>
  <c r="G350" i="18"/>
  <c r="H349" i="18"/>
  <c r="G349" i="18"/>
  <c r="H348" i="18"/>
  <c r="G348" i="18"/>
  <c r="H347" i="18"/>
  <c r="G347" i="18"/>
  <c r="H346" i="18"/>
  <c r="G346" i="18"/>
  <c r="H345" i="18"/>
  <c r="G345" i="18"/>
  <c r="H344" i="18"/>
  <c r="G344" i="18"/>
  <c r="H343" i="18"/>
  <c r="G343" i="18"/>
  <c r="H342" i="18"/>
  <c r="G342" i="18"/>
  <c r="H341" i="18"/>
  <c r="G341" i="18"/>
  <c r="H340" i="18"/>
  <c r="G340" i="18"/>
  <c r="H339" i="18"/>
  <c r="G339" i="18"/>
  <c r="H338" i="18"/>
  <c r="G338" i="18"/>
  <c r="H337" i="18"/>
  <c r="G337" i="18"/>
  <c r="H336" i="18"/>
  <c r="G336" i="18"/>
  <c r="H335" i="18"/>
  <c r="G335" i="18"/>
  <c r="H334" i="18"/>
  <c r="G334" i="18"/>
  <c r="H333" i="18"/>
  <c r="G333" i="18"/>
  <c r="H332" i="18"/>
  <c r="G332" i="18"/>
  <c r="H331" i="18"/>
  <c r="G331" i="18"/>
  <c r="H330" i="18"/>
  <c r="G330" i="18"/>
  <c r="H329" i="18"/>
  <c r="G329" i="18"/>
  <c r="H328" i="18"/>
  <c r="G328" i="18"/>
  <c r="H327" i="18"/>
  <c r="G327" i="18"/>
  <c r="H326" i="18"/>
  <c r="G326" i="18"/>
  <c r="H325" i="18"/>
  <c r="G325" i="18"/>
  <c r="H324" i="18"/>
  <c r="G324" i="18"/>
  <c r="H323" i="18"/>
  <c r="G323" i="18"/>
  <c r="H322" i="18"/>
  <c r="G322" i="18"/>
  <c r="H321" i="18"/>
  <c r="G321" i="18"/>
  <c r="H320" i="18"/>
  <c r="G320" i="18"/>
  <c r="H319" i="18"/>
  <c r="G319" i="18"/>
  <c r="H318" i="18"/>
  <c r="G318" i="18"/>
  <c r="H317" i="18"/>
  <c r="G317" i="18"/>
  <c r="H316" i="18"/>
  <c r="G316" i="18"/>
  <c r="H315" i="18"/>
  <c r="G315" i="18"/>
  <c r="H314" i="18"/>
  <c r="G314" i="18"/>
  <c r="H313" i="18"/>
  <c r="G313" i="18"/>
  <c r="H312" i="18"/>
  <c r="G312" i="18"/>
  <c r="H311" i="18"/>
  <c r="G311" i="18"/>
  <c r="H310" i="18"/>
  <c r="G310" i="18"/>
  <c r="H309" i="18"/>
  <c r="G309" i="18"/>
  <c r="H308" i="18"/>
  <c r="G308" i="18"/>
  <c r="H307" i="18"/>
  <c r="G307" i="18"/>
  <c r="H306" i="18"/>
  <c r="G306" i="18"/>
  <c r="H305" i="18"/>
  <c r="G305" i="18"/>
  <c r="H304" i="18"/>
  <c r="G304" i="18"/>
  <c r="H303" i="18"/>
  <c r="G303" i="18"/>
  <c r="H302" i="18"/>
  <c r="G302" i="18"/>
  <c r="H301" i="18"/>
  <c r="G301" i="18"/>
  <c r="H300" i="18"/>
  <c r="G300" i="18"/>
  <c r="H299" i="18"/>
  <c r="G299" i="18"/>
  <c r="H298" i="18"/>
  <c r="G298" i="18"/>
  <c r="H297" i="18"/>
  <c r="G297" i="18"/>
  <c r="H296" i="18"/>
  <c r="G296" i="18"/>
  <c r="H295" i="18"/>
  <c r="G295" i="18"/>
  <c r="H294" i="18"/>
  <c r="G294" i="18"/>
  <c r="H293" i="18"/>
  <c r="G293" i="18"/>
  <c r="H292" i="18"/>
  <c r="G292" i="18"/>
  <c r="H291" i="18"/>
  <c r="G291" i="18"/>
  <c r="H290" i="18"/>
  <c r="G290" i="18"/>
  <c r="H289" i="18"/>
  <c r="G289" i="18"/>
  <c r="H288" i="18"/>
  <c r="G288" i="18"/>
  <c r="H287" i="18"/>
  <c r="G287" i="18"/>
  <c r="H286" i="18"/>
  <c r="G286" i="18"/>
  <c r="H285" i="18"/>
  <c r="G285" i="18"/>
  <c r="H284" i="18"/>
  <c r="G284" i="18"/>
  <c r="H283" i="18"/>
  <c r="G283" i="18"/>
  <c r="H282" i="18"/>
  <c r="G282" i="18"/>
  <c r="H281" i="18"/>
  <c r="G281" i="18"/>
  <c r="H280" i="18"/>
  <c r="G280" i="18"/>
  <c r="H279" i="18"/>
  <c r="G279" i="18"/>
  <c r="H278" i="18"/>
  <c r="G278" i="18"/>
  <c r="H277" i="18"/>
  <c r="G277" i="18"/>
  <c r="H276" i="18"/>
  <c r="G276" i="18"/>
  <c r="H275" i="18"/>
  <c r="G275" i="18"/>
  <c r="H274" i="18"/>
  <c r="G274" i="18"/>
  <c r="H273" i="18"/>
  <c r="G273" i="18"/>
  <c r="H272" i="18"/>
  <c r="G272" i="18"/>
  <c r="H271" i="18"/>
  <c r="G271" i="18"/>
  <c r="H270" i="18"/>
  <c r="G270" i="18"/>
  <c r="H269" i="18"/>
  <c r="G269" i="18"/>
  <c r="H268" i="18"/>
  <c r="G268" i="18"/>
  <c r="H267" i="18"/>
  <c r="G267" i="18"/>
  <c r="H266" i="18"/>
  <c r="G266" i="18"/>
  <c r="H265" i="18"/>
  <c r="G265" i="18"/>
  <c r="H264" i="18"/>
  <c r="G264" i="18"/>
  <c r="H263" i="18"/>
  <c r="G263" i="18"/>
  <c r="H262" i="18"/>
  <c r="G262" i="18"/>
  <c r="H261" i="18"/>
  <c r="G261" i="18"/>
  <c r="H260" i="18"/>
  <c r="G260" i="18"/>
  <c r="H259" i="18"/>
  <c r="G259" i="18"/>
  <c r="H258" i="18"/>
  <c r="G258" i="18"/>
  <c r="H257" i="18"/>
  <c r="G257" i="18"/>
  <c r="H256" i="18"/>
  <c r="G256" i="18"/>
  <c r="H255" i="18"/>
  <c r="G255" i="18"/>
  <c r="H254" i="18"/>
  <c r="G254" i="18"/>
  <c r="H253" i="18"/>
  <c r="G253" i="18"/>
  <c r="H252" i="18"/>
  <c r="G252" i="18"/>
  <c r="H251" i="18"/>
  <c r="G251" i="18"/>
  <c r="H250" i="18"/>
  <c r="G250" i="18"/>
  <c r="H249" i="18"/>
  <c r="G249" i="18"/>
  <c r="H248" i="18"/>
  <c r="G248" i="18"/>
  <c r="H247" i="18"/>
  <c r="G247" i="18"/>
  <c r="H246" i="18"/>
  <c r="G246" i="18"/>
  <c r="H245" i="18"/>
  <c r="G245" i="18"/>
  <c r="H244" i="18"/>
  <c r="G244" i="18"/>
  <c r="H243" i="18"/>
  <c r="G243" i="18"/>
  <c r="H242" i="18"/>
  <c r="G242" i="18"/>
  <c r="H241" i="18"/>
  <c r="G241" i="18"/>
  <c r="H240" i="18"/>
  <c r="G240" i="18"/>
  <c r="H239" i="18"/>
  <c r="G239" i="18"/>
  <c r="H238" i="18"/>
  <c r="G238" i="18"/>
  <c r="H237" i="18"/>
  <c r="G237" i="18"/>
  <c r="H236" i="18"/>
  <c r="G236" i="18"/>
  <c r="H235" i="18"/>
  <c r="G235" i="18"/>
  <c r="H234" i="18"/>
  <c r="G234" i="18"/>
  <c r="H233" i="18"/>
  <c r="G233" i="18"/>
  <c r="H232" i="18"/>
  <c r="G232" i="18"/>
  <c r="H231" i="18"/>
  <c r="G231" i="18"/>
  <c r="H230" i="18"/>
  <c r="G230" i="18"/>
  <c r="H229" i="18"/>
  <c r="G229" i="18"/>
  <c r="H228" i="18"/>
  <c r="G228" i="18"/>
  <c r="H227" i="18"/>
  <c r="G227" i="18"/>
  <c r="H226" i="18"/>
  <c r="G226" i="18"/>
  <c r="H225" i="18"/>
  <c r="G225" i="18"/>
  <c r="H224" i="18"/>
  <c r="G224" i="18"/>
  <c r="H223" i="18"/>
  <c r="G223" i="18"/>
  <c r="H222" i="18"/>
  <c r="G222" i="18"/>
  <c r="H221" i="18"/>
  <c r="G221" i="18"/>
  <c r="H220" i="18"/>
  <c r="G220" i="18"/>
  <c r="H219" i="18"/>
  <c r="G219" i="18"/>
  <c r="H218" i="18"/>
  <c r="G218" i="18"/>
  <c r="H217" i="18"/>
  <c r="G217" i="18"/>
  <c r="H216" i="18"/>
  <c r="G216" i="18"/>
  <c r="H215" i="18"/>
  <c r="G215" i="18"/>
  <c r="H214" i="18"/>
  <c r="G214" i="18"/>
  <c r="H213" i="18"/>
  <c r="G213" i="18"/>
  <c r="H212" i="18"/>
  <c r="G212" i="18"/>
  <c r="H211" i="18"/>
  <c r="G211" i="18"/>
  <c r="H210" i="18"/>
  <c r="G210" i="18"/>
  <c r="H209" i="18"/>
  <c r="G209" i="18"/>
  <c r="H208" i="18"/>
  <c r="G208" i="18"/>
  <c r="H207" i="18"/>
  <c r="G207" i="18"/>
  <c r="H206" i="18"/>
  <c r="G206" i="18"/>
  <c r="H205" i="18"/>
  <c r="G205" i="18"/>
  <c r="H204" i="18"/>
  <c r="G204" i="18"/>
  <c r="H203" i="18"/>
  <c r="G203" i="18"/>
  <c r="H202" i="18"/>
  <c r="G202" i="18"/>
  <c r="H201" i="18"/>
  <c r="G201" i="18"/>
  <c r="H200" i="18"/>
  <c r="G200" i="18"/>
  <c r="H199" i="18"/>
  <c r="G199" i="18"/>
  <c r="H198" i="18"/>
  <c r="G198" i="18"/>
  <c r="H197" i="18"/>
  <c r="G197" i="18"/>
  <c r="H196" i="18"/>
  <c r="G196" i="18"/>
  <c r="H195" i="18"/>
  <c r="G195" i="18"/>
  <c r="H194" i="18"/>
  <c r="G194" i="18"/>
  <c r="H193" i="18"/>
  <c r="G193" i="18"/>
  <c r="H192" i="18"/>
  <c r="G192" i="18"/>
  <c r="H191" i="18"/>
  <c r="G191" i="18"/>
  <c r="H190" i="18"/>
  <c r="G190" i="18"/>
  <c r="H189" i="18"/>
  <c r="G189" i="18"/>
  <c r="H188" i="18"/>
  <c r="G188" i="18"/>
  <c r="H187" i="18"/>
  <c r="G187" i="18"/>
  <c r="H186" i="18"/>
  <c r="G186" i="18"/>
  <c r="H185" i="18"/>
  <c r="G185" i="18"/>
  <c r="H184" i="18"/>
  <c r="G184" i="18"/>
  <c r="H183" i="18"/>
  <c r="G183" i="18"/>
  <c r="H182" i="18"/>
  <c r="G182" i="18"/>
  <c r="H181" i="18"/>
  <c r="G181" i="18"/>
  <c r="H180" i="18"/>
  <c r="G180" i="18"/>
  <c r="H179" i="18"/>
  <c r="G179" i="18"/>
  <c r="H178" i="18"/>
  <c r="G178" i="18"/>
  <c r="H177" i="18"/>
  <c r="G177" i="18"/>
  <c r="H176" i="18"/>
  <c r="G176" i="18"/>
  <c r="H175" i="18"/>
  <c r="G175" i="18"/>
  <c r="H174" i="18"/>
  <c r="G174" i="18"/>
  <c r="H173" i="18"/>
  <c r="G173" i="18"/>
  <c r="H172" i="18"/>
  <c r="G172" i="18"/>
  <c r="H171" i="18"/>
  <c r="G171" i="18"/>
  <c r="H170" i="18"/>
  <c r="G170" i="18"/>
  <c r="H169" i="18"/>
  <c r="G169" i="18"/>
  <c r="H168" i="18"/>
  <c r="G168" i="18"/>
  <c r="H167" i="18"/>
  <c r="G167" i="18"/>
  <c r="H166" i="18"/>
  <c r="G166" i="18"/>
  <c r="H165" i="18"/>
  <c r="G165" i="18"/>
  <c r="H164" i="18"/>
  <c r="G164" i="18"/>
  <c r="H163" i="18"/>
  <c r="G163" i="18"/>
  <c r="H162" i="18"/>
  <c r="G162" i="18"/>
  <c r="H161" i="18"/>
  <c r="G161" i="18"/>
  <c r="H160" i="18"/>
  <c r="G160" i="18"/>
  <c r="H159" i="18"/>
  <c r="G159" i="18"/>
  <c r="H158" i="18"/>
  <c r="G158" i="18"/>
  <c r="H157" i="18"/>
  <c r="G157" i="18"/>
  <c r="H156" i="18"/>
  <c r="G156" i="18"/>
  <c r="H155" i="18"/>
  <c r="G155" i="18"/>
  <c r="H154" i="18"/>
  <c r="G154" i="18"/>
  <c r="H153" i="18"/>
  <c r="G153" i="18"/>
  <c r="H152" i="18"/>
  <c r="G152" i="18"/>
  <c r="H151" i="18"/>
  <c r="G151" i="18"/>
  <c r="H150" i="18"/>
  <c r="G150" i="18"/>
  <c r="H149" i="18"/>
  <c r="G149" i="18"/>
  <c r="H148" i="18"/>
  <c r="G148" i="18"/>
  <c r="H147" i="18"/>
  <c r="G147" i="18"/>
  <c r="H146" i="18"/>
  <c r="G146" i="18"/>
  <c r="H145" i="18"/>
  <c r="G145" i="18"/>
  <c r="H144" i="18"/>
  <c r="G144" i="18"/>
  <c r="H143" i="18"/>
  <c r="G143" i="18"/>
  <c r="H142" i="18"/>
  <c r="G142" i="18"/>
  <c r="H141" i="18"/>
  <c r="G141" i="18"/>
  <c r="H140" i="18"/>
  <c r="G140" i="18"/>
  <c r="H139" i="18"/>
  <c r="G139" i="18"/>
  <c r="H138" i="18"/>
  <c r="G138" i="18"/>
  <c r="H137" i="18"/>
  <c r="G137" i="18"/>
  <c r="H136" i="18"/>
  <c r="G136" i="18"/>
  <c r="H135" i="18"/>
  <c r="G135" i="18"/>
  <c r="H134" i="18"/>
  <c r="G134" i="18"/>
  <c r="H133" i="18"/>
  <c r="G133" i="18"/>
  <c r="H132" i="18"/>
  <c r="G132" i="18"/>
  <c r="H131" i="18"/>
  <c r="G131" i="18"/>
  <c r="H130" i="18"/>
  <c r="G130" i="18"/>
  <c r="H129" i="18"/>
  <c r="G129" i="18"/>
  <c r="H128" i="18"/>
  <c r="G128" i="18"/>
  <c r="H127" i="18"/>
  <c r="G127" i="18"/>
  <c r="H126" i="18"/>
  <c r="G126" i="18"/>
  <c r="H125" i="18"/>
  <c r="G125" i="18"/>
  <c r="H124" i="18"/>
  <c r="G124" i="18"/>
  <c r="H123" i="18"/>
  <c r="G123" i="18"/>
  <c r="H122" i="18"/>
  <c r="G122" i="18"/>
  <c r="H121" i="18"/>
  <c r="G121" i="18"/>
  <c r="H120" i="18"/>
  <c r="G120" i="18"/>
  <c r="H119" i="18"/>
  <c r="G119" i="18"/>
  <c r="H118" i="18"/>
  <c r="G118" i="18"/>
  <c r="H117" i="18"/>
  <c r="G117" i="18"/>
  <c r="H116" i="18"/>
  <c r="G116" i="18"/>
  <c r="H115" i="18"/>
  <c r="G115" i="18"/>
  <c r="H114" i="18"/>
  <c r="G114" i="18"/>
  <c r="H113" i="18"/>
  <c r="G113" i="18"/>
  <c r="H112" i="18"/>
  <c r="G112" i="18"/>
  <c r="H111" i="18"/>
  <c r="G111" i="18"/>
  <c r="H110" i="18"/>
  <c r="G110" i="18"/>
  <c r="H109" i="18"/>
  <c r="G109" i="18"/>
  <c r="H108" i="18"/>
  <c r="G108" i="18"/>
  <c r="H107" i="18"/>
  <c r="G107" i="18"/>
  <c r="H106" i="18"/>
  <c r="G106" i="18"/>
  <c r="H105" i="18"/>
  <c r="G105" i="18"/>
  <c r="H104" i="18"/>
  <c r="G104" i="18"/>
  <c r="H103" i="18"/>
  <c r="G103" i="18"/>
  <c r="H102" i="18"/>
  <c r="G102" i="18"/>
  <c r="H101" i="18"/>
  <c r="G101" i="18"/>
  <c r="H100" i="18"/>
  <c r="G100" i="18"/>
  <c r="H99" i="18"/>
  <c r="G99" i="18"/>
  <c r="H98" i="18"/>
  <c r="G98" i="18"/>
  <c r="H97" i="18"/>
  <c r="G97" i="18"/>
  <c r="H96" i="18"/>
  <c r="G96" i="18"/>
  <c r="H95" i="18"/>
  <c r="G95" i="18"/>
  <c r="H94" i="18"/>
  <c r="G94" i="18"/>
  <c r="H93" i="18"/>
  <c r="G93" i="18"/>
  <c r="H92" i="18"/>
  <c r="G92" i="18"/>
  <c r="H91" i="18"/>
  <c r="G91" i="18"/>
  <c r="H90" i="18"/>
  <c r="G90" i="18"/>
  <c r="H89" i="18"/>
  <c r="G89" i="18"/>
  <c r="H88" i="18"/>
  <c r="G88" i="18"/>
  <c r="H87" i="18"/>
  <c r="G87" i="18"/>
  <c r="H86" i="18"/>
  <c r="G86" i="18"/>
  <c r="H85" i="18"/>
  <c r="G85" i="18"/>
  <c r="H84" i="18"/>
  <c r="G84" i="18"/>
  <c r="H83" i="18"/>
  <c r="G83" i="18"/>
  <c r="H82" i="18"/>
  <c r="G82" i="18"/>
  <c r="H81" i="18"/>
  <c r="G81" i="18"/>
  <c r="H80" i="18"/>
  <c r="G80" i="18"/>
  <c r="H79" i="18"/>
  <c r="G79" i="18"/>
  <c r="H78" i="18"/>
  <c r="G78" i="18"/>
  <c r="H77" i="18"/>
  <c r="G77" i="18"/>
  <c r="H76" i="18"/>
  <c r="G76" i="18"/>
  <c r="H75" i="18"/>
  <c r="G75" i="18"/>
  <c r="H74" i="18"/>
  <c r="G74" i="18"/>
  <c r="H73" i="18"/>
  <c r="G73" i="18"/>
  <c r="H72" i="18"/>
  <c r="G72" i="18"/>
  <c r="H71" i="18"/>
  <c r="G71" i="18"/>
  <c r="H70" i="18"/>
  <c r="G70" i="18"/>
  <c r="H69" i="18"/>
  <c r="G69" i="18"/>
  <c r="H68" i="18"/>
  <c r="G68" i="18"/>
  <c r="H67" i="18"/>
  <c r="G67" i="18"/>
  <c r="H66" i="18"/>
  <c r="G66" i="18"/>
  <c r="H65" i="18"/>
  <c r="G65" i="18"/>
  <c r="H64" i="18"/>
  <c r="G64" i="18"/>
  <c r="H63" i="18"/>
  <c r="G63" i="18"/>
  <c r="H62" i="18"/>
  <c r="G62" i="18"/>
  <c r="H61" i="18"/>
  <c r="G61" i="18"/>
  <c r="H60" i="18"/>
  <c r="G60" i="18"/>
  <c r="H59" i="18"/>
  <c r="G59" i="18"/>
  <c r="H58" i="18"/>
  <c r="G58" i="18"/>
  <c r="H57" i="18"/>
  <c r="G57" i="18"/>
  <c r="H56" i="18"/>
  <c r="G56" i="18"/>
  <c r="H55" i="18"/>
  <c r="G55" i="18"/>
  <c r="H54" i="18"/>
  <c r="G54" i="18"/>
  <c r="H53" i="18"/>
  <c r="G53" i="18"/>
  <c r="H52" i="18"/>
  <c r="G52" i="18"/>
  <c r="H51" i="18"/>
  <c r="G51" i="18"/>
  <c r="H50" i="18"/>
  <c r="G50" i="18"/>
  <c r="H49" i="18"/>
  <c r="G49" i="18"/>
  <c r="H48" i="18"/>
  <c r="G48" i="18"/>
  <c r="H47" i="18"/>
  <c r="G47" i="18"/>
  <c r="H46" i="18"/>
  <c r="G46" i="18"/>
  <c r="H45" i="18"/>
  <c r="G45" i="18"/>
  <c r="H44" i="18"/>
  <c r="G44" i="18"/>
  <c r="H43" i="18"/>
  <c r="G43" i="18"/>
  <c r="H42" i="18"/>
  <c r="G42" i="18"/>
  <c r="H41" i="18"/>
  <c r="G41" i="18"/>
  <c r="H40" i="18"/>
  <c r="G40" i="18"/>
  <c r="H39" i="18"/>
  <c r="G39" i="18"/>
  <c r="H38" i="18"/>
  <c r="G38" i="18"/>
  <c r="H37" i="18"/>
  <c r="G37" i="18"/>
  <c r="H36" i="18"/>
  <c r="G36" i="18"/>
  <c r="H35" i="18"/>
  <c r="G35" i="18"/>
  <c r="H34" i="18"/>
  <c r="G34" i="18"/>
  <c r="H33" i="18"/>
  <c r="G33" i="18"/>
  <c r="H32" i="18"/>
  <c r="G32" i="18"/>
  <c r="H31" i="18"/>
  <c r="G31" i="18"/>
  <c r="H30" i="18"/>
  <c r="G30" i="18"/>
  <c r="H29" i="18"/>
  <c r="G29" i="18"/>
  <c r="H28" i="18"/>
  <c r="G28" i="18"/>
  <c r="H27" i="18"/>
  <c r="G27" i="18"/>
  <c r="H26" i="18"/>
  <c r="G26" i="18"/>
  <c r="H25" i="18"/>
  <c r="G25" i="18"/>
  <c r="H24" i="18"/>
  <c r="G24" i="18"/>
  <c r="H23" i="18"/>
  <c r="G23" i="18"/>
  <c r="H22" i="18"/>
  <c r="G22" i="18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H3" i="18"/>
  <c r="G3" i="18"/>
  <c r="H2" i="18"/>
  <c r="G2" i="18"/>
  <c r="A3" i="19"/>
  <c r="P23" i="1" l="1"/>
  <c r="O7" i="1"/>
  <c r="W7" i="1" s="1"/>
  <c r="N7" i="1"/>
  <c r="V7" i="1" s="1"/>
  <c r="P7" i="1"/>
  <c r="N19" i="1"/>
  <c r="V19" i="1" s="1"/>
  <c r="P32" i="1"/>
  <c r="U23" i="16"/>
  <c r="V7" i="16"/>
  <c r="U7" i="16"/>
  <c r="V19" i="16"/>
  <c r="V20" i="16"/>
  <c r="U12" i="16"/>
  <c r="O32" i="1"/>
  <c r="W32" i="1" s="1"/>
  <c r="V12" i="16"/>
  <c r="N31" i="1"/>
  <c r="V31" i="1" s="1"/>
  <c r="W15" i="16"/>
  <c r="N23" i="1"/>
  <c r="V23" i="1" s="1"/>
  <c r="V15" i="16"/>
  <c r="N32" i="1"/>
  <c r="V32" i="1" s="1"/>
  <c r="W11" i="16"/>
  <c r="P12" i="1"/>
  <c r="W19" i="16"/>
  <c r="N15" i="1"/>
  <c r="V15" i="1" s="1"/>
  <c r="N12" i="1"/>
  <c r="V12" i="1" s="1"/>
  <c r="O27" i="1"/>
  <c r="W27" i="1" s="1"/>
  <c r="P8" i="1"/>
  <c r="V28" i="16"/>
  <c r="N27" i="1"/>
  <c r="V27" i="1" s="1"/>
  <c r="W31" i="16"/>
  <c r="W23" i="16"/>
  <c r="P27" i="1"/>
  <c r="V31" i="16"/>
  <c r="U11" i="16"/>
  <c r="O31" i="1"/>
  <c r="W31" i="1" s="1"/>
  <c r="O36" i="1"/>
  <c r="W36" i="1" s="1"/>
  <c r="N36" i="1"/>
  <c r="V36" i="1" s="1"/>
  <c r="L8" i="18"/>
  <c r="H2" i="19"/>
  <c r="N28" i="1"/>
  <c r="V28" i="1" s="1"/>
  <c r="W28" i="16"/>
  <c r="E5" i="19"/>
  <c r="E9" i="19"/>
  <c r="E13" i="19"/>
  <c r="E17" i="19"/>
  <c r="E21" i="19"/>
  <c r="H5" i="1" s="1"/>
  <c r="E25" i="19"/>
  <c r="H9" i="1" s="1"/>
  <c r="E29" i="19"/>
  <c r="H13" i="1" s="1"/>
  <c r="E33" i="19"/>
  <c r="H17" i="1" s="1"/>
  <c r="E37" i="19"/>
  <c r="H21" i="1" s="1"/>
  <c r="E41" i="19"/>
  <c r="H25" i="1" s="1"/>
  <c r="E45" i="19"/>
  <c r="H29" i="1" s="1"/>
  <c r="E49" i="19"/>
  <c r="H33" i="1" s="1"/>
  <c r="E53" i="19"/>
  <c r="O23" i="1"/>
  <c r="W23" i="1" s="1"/>
  <c r="P19" i="1"/>
  <c r="O12" i="1"/>
  <c r="W12" i="1" s="1"/>
  <c r="W35" i="16"/>
  <c r="N8" i="1"/>
  <c r="V8" i="1" s="1"/>
  <c r="I20" i="18"/>
  <c r="E3" i="19"/>
  <c r="P31" i="1"/>
  <c r="N20" i="1"/>
  <c r="V20" i="1" s="1"/>
  <c r="U36" i="16"/>
  <c r="V35" i="16"/>
  <c r="O8" i="1"/>
  <c r="W8" i="1" s="1"/>
  <c r="J20" i="18"/>
  <c r="N11" i="1"/>
  <c r="V11" i="1" s="1"/>
  <c r="O20" i="1"/>
  <c r="W20" i="1" s="1"/>
  <c r="V36" i="16"/>
  <c r="O16" i="1"/>
  <c r="W16" i="1" s="1"/>
  <c r="K20" i="18"/>
  <c r="O11" i="1"/>
  <c r="W11" i="1" s="1"/>
  <c r="P20" i="1"/>
  <c r="U27" i="16"/>
  <c r="U32" i="16"/>
  <c r="U8" i="16"/>
  <c r="U20" i="16"/>
  <c r="V8" i="16"/>
  <c r="N16" i="1"/>
  <c r="V16" i="1" s="1"/>
  <c r="L20" i="18"/>
  <c r="P11" i="1"/>
  <c r="N35" i="1"/>
  <c r="V35" i="1" s="1"/>
  <c r="V27" i="16"/>
  <c r="V32" i="16"/>
  <c r="U24" i="16"/>
  <c r="E2" i="19"/>
  <c r="I8" i="18"/>
  <c r="E6" i="19"/>
  <c r="E10" i="19"/>
  <c r="E14" i="19"/>
  <c r="E18" i="19"/>
  <c r="E22" i="19"/>
  <c r="H6" i="1" s="1"/>
  <c r="E26" i="19"/>
  <c r="H10" i="1" s="1"/>
  <c r="E30" i="19"/>
  <c r="H14" i="1" s="1"/>
  <c r="E34" i="19"/>
  <c r="H18" i="1" s="1"/>
  <c r="E38" i="19"/>
  <c r="H22" i="1" s="1"/>
  <c r="E42" i="19"/>
  <c r="H26" i="1" s="1"/>
  <c r="E46" i="19"/>
  <c r="H30" i="1" s="1"/>
  <c r="E50" i="19"/>
  <c r="H34" i="1" s="1"/>
  <c r="E54" i="19"/>
  <c r="N24" i="1"/>
  <c r="V24" i="1" s="1"/>
  <c r="O35" i="1"/>
  <c r="W35" i="1" s="1"/>
  <c r="V16" i="16"/>
  <c r="W24" i="16"/>
  <c r="P16" i="1"/>
  <c r="J8" i="18"/>
  <c r="F2" i="19"/>
  <c r="O15" i="1"/>
  <c r="W15" i="1" s="1"/>
  <c r="P24" i="1"/>
  <c r="P35" i="1"/>
  <c r="O28" i="1"/>
  <c r="W28" i="1" s="1"/>
  <c r="W16" i="16"/>
  <c r="P36" i="1"/>
  <c r="G2" i="19"/>
  <c r="K8" i="18"/>
  <c r="P15" i="1"/>
  <c r="O24" i="1"/>
  <c r="W24" i="1" s="1"/>
  <c r="O19" i="1"/>
  <c r="W19" i="1" s="1"/>
  <c r="P28" i="1"/>
  <c r="A4" i="19"/>
  <c r="H3" i="19"/>
  <c r="G3" i="19"/>
  <c r="F3" i="19"/>
  <c r="B3" i="19"/>
  <c r="C3" i="19" s="1"/>
  <c r="O25" i="16" l="1"/>
  <c r="P25" i="1"/>
  <c r="N25" i="1"/>
  <c r="V25" i="1" s="1"/>
  <c r="O25" i="1"/>
  <c r="W25" i="1" s="1"/>
  <c r="N22" i="1"/>
  <c r="V22" i="1" s="1"/>
  <c r="P22" i="1"/>
  <c r="O22" i="16"/>
  <c r="O22" i="1"/>
  <c r="W22" i="1" s="1"/>
  <c r="O17" i="1"/>
  <c r="W17" i="1" s="1"/>
  <c r="O17" i="16"/>
  <c r="N17" i="1"/>
  <c r="V17" i="1" s="1"/>
  <c r="P17" i="1"/>
  <c r="N18" i="1"/>
  <c r="V18" i="1" s="1"/>
  <c r="O18" i="1"/>
  <c r="W18" i="1" s="1"/>
  <c r="P18" i="1"/>
  <c r="O18" i="16"/>
  <c r="O13" i="16"/>
  <c r="O13" i="1"/>
  <c r="W13" i="1" s="1"/>
  <c r="P13" i="1"/>
  <c r="N13" i="1"/>
  <c r="V13" i="1" s="1"/>
  <c r="O5" i="1"/>
  <c r="W5" i="1" s="1"/>
  <c r="N5" i="1"/>
  <c r="V5" i="1" s="1"/>
  <c r="P5" i="1"/>
  <c r="P21" i="1"/>
  <c r="O21" i="1"/>
  <c r="W21" i="1" s="1"/>
  <c r="N21" i="1"/>
  <c r="V21" i="1" s="1"/>
  <c r="O21" i="16"/>
  <c r="O6" i="16"/>
  <c r="P6" i="1"/>
  <c r="O6" i="1"/>
  <c r="W6" i="1" s="1"/>
  <c r="N6" i="1"/>
  <c r="V6" i="1" s="1"/>
  <c r="O14" i="16"/>
  <c r="P14" i="1"/>
  <c r="N14" i="1"/>
  <c r="V14" i="1" s="1"/>
  <c r="O14" i="1"/>
  <c r="W14" i="1" s="1"/>
  <c r="O26" i="16"/>
  <c r="N26" i="1"/>
  <c r="V26" i="1" s="1"/>
  <c r="O26" i="1"/>
  <c r="W26" i="1" s="1"/>
  <c r="P26" i="1"/>
  <c r="P10" i="1"/>
  <c r="O10" i="16"/>
  <c r="O10" i="1"/>
  <c r="W10" i="1" s="1"/>
  <c r="N10" i="1"/>
  <c r="V10" i="1" s="1"/>
  <c r="O33" i="16"/>
  <c r="P33" i="1"/>
  <c r="O33" i="1"/>
  <c r="W33" i="1" s="1"/>
  <c r="N33" i="1"/>
  <c r="V33" i="1" s="1"/>
  <c r="O30" i="16"/>
  <c r="O30" i="1"/>
  <c r="W30" i="1" s="1"/>
  <c r="N30" i="1"/>
  <c r="V30" i="1" s="1"/>
  <c r="P30" i="1"/>
  <c r="O9" i="1"/>
  <c r="W9" i="1" s="1"/>
  <c r="P9" i="1"/>
  <c r="O9" i="16"/>
  <c r="N9" i="1"/>
  <c r="V9" i="1" s="1"/>
  <c r="O34" i="16"/>
  <c r="N34" i="1"/>
  <c r="V34" i="1" s="1"/>
  <c r="P34" i="1"/>
  <c r="O34" i="1"/>
  <c r="W34" i="1" s="1"/>
  <c r="O29" i="16"/>
  <c r="O29" i="1"/>
  <c r="W29" i="1" s="1"/>
  <c r="P29" i="1"/>
  <c r="N29" i="1"/>
  <c r="V29" i="1" s="1"/>
  <c r="A5" i="19"/>
  <c r="G4" i="19"/>
  <c r="H4" i="19"/>
  <c r="F4" i="19"/>
  <c r="B4" i="19"/>
  <c r="C4" i="19" s="1"/>
  <c r="E11" i="16"/>
  <c r="F11" i="16" s="1"/>
  <c r="D11" i="16"/>
  <c r="C11" i="16"/>
  <c r="B11" i="16"/>
  <c r="C10" i="16"/>
  <c r="B10" i="16"/>
  <c r="E9" i="16"/>
  <c r="F9" i="16" s="1"/>
  <c r="D9" i="16"/>
  <c r="C9" i="16"/>
  <c r="B9" i="16"/>
  <c r="D8" i="16"/>
  <c r="B8" i="16"/>
  <c r="E7" i="16"/>
  <c r="F7" i="16" s="1"/>
  <c r="D7" i="16"/>
  <c r="C7" i="16"/>
  <c r="B7" i="16"/>
  <c r="A11" i="16"/>
  <c r="E10" i="16"/>
  <c r="F10" i="16" s="1"/>
  <c r="D10" i="16"/>
  <c r="A10" i="16"/>
  <c r="A9" i="16"/>
  <c r="E8" i="16"/>
  <c r="F8" i="16" s="1"/>
  <c r="C8" i="16"/>
  <c r="A8" i="16"/>
  <c r="A7" i="16"/>
  <c r="E6" i="16"/>
  <c r="F6" i="16" s="1"/>
  <c r="A6" i="16"/>
  <c r="G43" i="1"/>
  <c r="F43" i="1"/>
  <c r="E43" i="1"/>
  <c r="D43" i="1"/>
  <c r="C43" i="1"/>
  <c r="B43" i="1"/>
  <c r="C6" i="16"/>
  <c r="B6" i="16"/>
  <c r="D6" i="16"/>
  <c r="A6" i="1"/>
  <c r="A7" i="1" s="1"/>
  <c r="U7" i="1" s="1"/>
  <c r="G46" i="1"/>
  <c r="F46" i="1"/>
  <c r="E46" i="1"/>
  <c r="D46" i="1"/>
  <c r="C46" i="1"/>
  <c r="B46" i="1"/>
  <c r="N5" i="16"/>
  <c r="M5" i="16"/>
  <c r="L5" i="16"/>
  <c r="K5" i="16"/>
  <c r="J5" i="16"/>
  <c r="I5" i="16"/>
  <c r="H5" i="16"/>
  <c r="T5" i="16" s="1"/>
  <c r="G45" i="1"/>
  <c r="F45" i="1"/>
  <c r="E45" i="1"/>
  <c r="D45" i="1"/>
  <c r="C45" i="1"/>
  <c r="B45" i="1"/>
  <c r="G44" i="1"/>
  <c r="F44" i="1"/>
  <c r="E44" i="1"/>
  <c r="D44" i="1"/>
  <c r="C44" i="1"/>
  <c r="B44" i="1"/>
  <c r="U5" i="1"/>
  <c r="M5" i="1"/>
  <c r="AA42" i="1"/>
  <c r="Z42" i="1"/>
  <c r="Y42" i="1"/>
  <c r="X42" i="1"/>
  <c r="W42" i="1"/>
  <c r="V42" i="1"/>
  <c r="S42" i="1"/>
  <c r="R42" i="1"/>
  <c r="Q42" i="1"/>
  <c r="P42" i="1"/>
  <c r="O42" i="1"/>
  <c r="N42" i="1"/>
  <c r="G42" i="1"/>
  <c r="F42" i="1"/>
  <c r="E42" i="1"/>
  <c r="D42" i="1"/>
  <c r="C42" i="1"/>
  <c r="B42" i="1"/>
  <c r="A4" i="16"/>
  <c r="U30" i="16" l="1"/>
  <c r="AD29" i="16" s="1"/>
  <c r="V30" i="16"/>
  <c r="W30" i="16"/>
  <c r="W14" i="16"/>
  <c r="V14" i="16"/>
  <c r="U14" i="16"/>
  <c r="AD13" i="16" s="1"/>
  <c r="U18" i="16"/>
  <c r="AD17" i="16" s="1"/>
  <c r="V18" i="16"/>
  <c r="AE17" i="16" s="1"/>
  <c r="W18" i="16"/>
  <c r="W22" i="16"/>
  <c r="V22" i="16"/>
  <c r="AE21" i="16" s="1"/>
  <c r="U22" i="16"/>
  <c r="AD21" i="16" s="1"/>
  <c r="W6" i="16"/>
  <c r="U6" i="16"/>
  <c r="V6" i="16"/>
  <c r="W17" i="16"/>
  <c r="V17" i="16"/>
  <c r="AE16" i="16" s="1"/>
  <c r="U17" i="16"/>
  <c r="AD16" i="16" s="1"/>
  <c r="V9" i="16"/>
  <c r="W9" i="16"/>
  <c r="U9" i="16"/>
  <c r="AD8" i="16" s="1"/>
  <c r="U26" i="16"/>
  <c r="V26" i="16"/>
  <c r="AE25" i="16" s="1"/>
  <c r="W26" i="16"/>
  <c r="U10" i="16"/>
  <c r="AD9" i="16" s="1"/>
  <c r="V10" i="16"/>
  <c r="AE9" i="16" s="1"/>
  <c r="W10" i="16"/>
  <c r="V29" i="16"/>
  <c r="AE28" i="16" s="1"/>
  <c r="W29" i="16"/>
  <c r="U29" i="16"/>
  <c r="AD28" i="16" s="1"/>
  <c r="U33" i="16"/>
  <c r="AD32" i="16" s="1"/>
  <c r="V33" i="16"/>
  <c r="AE32" i="16" s="1"/>
  <c r="W33" i="16"/>
  <c r="U21" i="16"/>
  <c r="AD20" i="16" s="1"/>
  <c r="V21" i="16"/>
  <c r="AE20" i="16" s="1"/>
  <c r="W21" i="16"/>
  <c r="U34" i="16"/>
  <c r="AD33" i="16" s="1"/>
  <c r="W34" i="16"/>
  <c r="V34" i="16"/>
  <c r="AE33" i="16" s="1"/>
  <c r="AE8" i="16"/>
  <c r="W13" i="16"/>
  <c r="V13" i="16"/>
  <c r="AE12" i="16" s="1"/>
  <c r="U13" i="16"/>
  <c r="AD12" i="16" s="1"/>
  <c r="U25" i="16"/>
  <c r="AD24" i="16" s="1"/>
  <c r="V25" i="16"/>
  <c r="AE24" i="16" s="1"/>
  <c r="W25" i="16"/>
  <c r="AD36" i="16"/>
  <c r="AD34" i="16"/>
  <c r="AD26" i="16"/>
  <c r="AD11" i="16"/>
  <c r="AD31" i="16"/>
  <c r="AD14" i="16"/>
  <c r="AD7" i="16"/>
  <c r="AD27" i="16"/>
  <c r="AD19" i="16"/>
  <c r="AD18" i="16"/>
  <c r="AD23" i="16"/>
  <c r="AD22" i="16"/>
  <c r="AD25" i="16"/>
  <c r="AD6" i="16"/>
  <c r="AD15" i="16"/>
  <c r="AD30" i="16"/>
  <c r="AD35" i="16"/>
  <c r="AD10" i="16"/>
  <c r="AC29" i="16"/>
  <c r="AC27" i="16"/>
  <c r="AC8" i="16"/>
  <c r="AC19" i="16"/>
  <c r="AC23" i="16"/>
  <c r="AC7" i="16"/>
  <c r="AC14" i="16"/>
  <c r="AC35" i="16"/>
  <c r="AC28" i="16"/>
  <c r="AC12" i="16"/>
  <c r="AC30" i="16"/>
  <c r="AC33" i="16"/>
  <c r="AC36" i="16"/>
  <c r="AC34" i="16"/>
  <c r="AC11" i="16"/>
  <c r="AC20" i="16"/>
  <c r="AC26" i="16"/>
  <c r="AC24" i="16"/>
  <c r="AC15" i="16"/>
  <c r="AC13" i="16"/>
  <c r="AC16" i="16"/>
  <c r="AC32" i="16"/>
  <c r="AC31" i="16"/>
  <c r="AC17" i="16"/>
  <c r="AC18" i="16"/>
  <c r="AC21" i="16"/>
  <c r="AC10" i="16"/>
  <c r="AC9" i="16"/>
  <c r="AC22" i="16"/>
  <c r="AC6" i="16"/>
  <c r="AC25" i="16"/>
  <c r="AE26" i="16"/>
  <c r="AE36" i="16"/>
  <c r="AE35" i="16"/>
  <c r="AE14" i="16"/>
  <c r="AE27" i="16"/>
  <c r="AE13" i="16"/>
  <c r="AE7" i="16"/>
  <c r="AE18" i="16"/>
  <c r="AE30" i="16"/>
  <c r="AE19" i="16"/>
  <c r="AE34" i="16"/>
  <c r="AE15" i="16"/>
  <c r="AE31" i="16"/>
  <c r="AE23" i="16"/>
  <c r="AE22" i="16"/>
  <c r="AE11" i="16"/>
  <c r="AE6" i="16"/>
  <c r="AE10" i="16"/>
  <c r="AE29" i="16"/>
  <c r="A6" i="19"/>
  <c r="F5" i="19"/>
  <c r="B5" i="19"/>
  <c r="C5" i="19" s="1"/>
  <c r="G5" i="19"/>
  <c r="H5" i="19"/>
  <c r="U6" i="1"/>
  <c r="G47" i="1"/>
  <c r="G48" i="1" s="1"/>
  <c r="B47" i="1"/>
  <c r="B48" i="1" s="1"/>
  <c r="D47" i="1"/>
  <c r="D48" i="1" s="1"/>
  <c r="M6" i="1"/>
  <c r="C47" i="1"/>
  <c r="C48" i="1" s="1"/>
  <c r="F47" i="1"/>
  <c r="F48" i="1" s="1"/>
  <c r="I38" i="16"/>
  <c r="I39" i="16"/>
  <c r="AB5" i="16"/>
  <c r="L39" i="16"/>
  <c r="N39" i="16"/>
  <c r="J39" i="16"/>
  <c r="N40" i="16"/>
  <c r="E47" i="1"/>
  <c r="E48" i="1" s="1"/>
  <c r="M39" i="16"/>
  <c r="A8" i="1"/>
  <c r="M7" i="1"/>
  <c r="K39" i="16"/>
  <c r="K38" i="16"/>
  <c r="K40" i="16"/>
  <c r="J38" i="16"/>
  <c r="L38" i="16"/>
  <c r="L40" i="16"/>
  <c r="J40" i="16"/>
  <c r="M38" i="16"/>
  <c r="M40" i="16"/>
  <c r="N38" i="16"/>
  <c r="I40" i="16"/>
  <c r="A7" i="19" l="1"/>
  <c r="F6" i="19"/>
  <c r="G6" i="19"/>
  <c r="B6" i="19"/>
  <c r="C6" i="19" s="1"/>
  <c r="H6" i="19"/>
  <c r="AB6" i="16"/>
  <c r="AB7" i="16"/>
  <c r="M8" i="1"/>
  <c r="U8" i="1"/>
  <c r="A9" i="1"/>
  <c r="A8" i="19" l="1"/>
  <c r="F7" i="19"/>
  <c r="H7" i="19"/>
  <c r="G7" i="19"/>
  <c r="B7" i="19"/>
  <c r="C7" i="19" s="1"/>
  <c r="U9" i="1"/>
  <c r="M9" i="1"/>
  <c r="A10" i="1"/>
  <c r="AB8" i="16"/>
  <c r="A9" i="19" l="1"/>
  <c r="H8" i="19"/>
  <c r="F8" i="19"/>
  <c r="G8" i="19"/>
  <c r="B8" i="19"/>
  <c r="C8" i="19" s="1"/>
  <c r="AB9" i="16"/>
  <c r="U10" i="1"/>
  <c r="A11" i="1"/>
  <c r="M10" i="1"/>
  <c r="A10" i="19" l="1"/>
  <c r="H9" i="19"/>
  <c r="G9" i="19"/>
  <c r="F9" i="19"/>
  <c r="B9" i="19"/>
  <c r="C9" i="19" s="1"/>
  <c r="AB10" i="16"/>
  <c r="A12" i="1"/>
  <c r="U11" i="1"/>
  <c r="M11" i="1"/>
  <c r="A11" i="19" l="1"/>
  <c r="B10" i="19"/>
  <c r="C10" i="19" s="1"/>
  <c r="H10" i="19"/>
  <c r="G10" i="19"/>
  <c r="F10" i="19"/>
  <c r="M12" i="1"/>
  <c r="U12" i="1"/>
  <c r="A13" i="1"/>
  <c r="AB11" i="16"/>
  <c r="A12" i="19" l="1"/>
  <c r="F11" i="19"/>
  <c r="H11" i="19"/>
  <c r="B11" i="19"/>
  <c r="C11" i="19" s="1"/>
  <c r="G11" i="19"/>
  <c r="M13" i="1"/>
  <c r="U13" i="1"/>
  <c r="A14" i="1"/>
  <c r="AB12" i="16"/>
  <c r="A13" i="19" l="1"/>
  <c r="F12" i="19"/>
  <c r="H12" i="19"/>
  <c r="G12" i="19"/>
  <c r="B12" i="19"/>
  <c r="C12" i="19" s="1"/>
  <c r="A15" i="1"/>
  <c r="M14" i="1"/>
  <c r="U14" i="1"/>
  <c r="AB13" i="16"/>
  <c r="A14" i="19" l="1"/>
  <c r="B13" i="19"/>
  <c r="C13" i="19" s="1"/>
  <c r="H13" i="19"/>
  <c r="G13" i="19"/>
  <c r="F13" i="19"/>
  <c r="AB14" i="16"/>
  <c r="A16" i="1"/>
  <c r="M15" i="1"/>
  <c r="U15" i="1"/>
  <c r="A15" i="19" l="1"/>
  <c r="H14" i="19"/>
  <c r="G14" i="19"/>
  <c r="B14" i="19"/>
  <c r="C14" i="19" s="1"/>
  <c r="F14" i="19"/>
  <c r="AB15" i="16"/>
  <c r="A17" i="1"/>
  <c r="M16" i="1"/>
  <c r="U16" i="1"/>
  <c r="A16" i="19" l="1"/>
  <c r="B15" i="19"/>
  <c r="C15" i="19" s="1"/>
  <c r="F15" i="19"/>
  <c r="H15" i="19"/>
  <c r="G15" i="19"/>
  <c r="AB16" i="16"/>
  <c r="M17" i="1"/>
  <c r="A18" i="1"/>
  <c r="U17" i="1"/>
  <c r="A17" i="19" l="1"/>
  <c r="B16" i="19"/>
  <c r="C16" i="19" s="1"/>
  <c r="H16" i="19"/>
  <c r="G16" i="19"/>
  <c r="F16" i="19"/>
  <c r="AB17" i="16"/>
  <c r="M18" i="1"/>
  <c r="U18" i="1"/>
  <c r="A19" i="1"/>
  <c r="A18" i="19" l="1"/>
  <c r="H17" i="19"/>
  <c r="B17" i="19"/>
  <c r="C17" i="19" s="1"/>
  <c r="G17" i="19"/>
  <c r="F17" i="19"/>
  <c r="M19" i="1"/>
  <c r="A20" i="1"/>
  <c r="U19" i="1"/>
  <c r="AB18" i="16"/>
  <c r="A19" i="19" l="1"/>
  <c r="G18" i="19"/>
  <c r="H18" i="19"/>
  <c r="B18" i="19"/>
  <c r="C18" i="19" s="1"/>
  <c r="F18" i="19"/>
  <c r="U20" i="1"/>
  <c r="A21" i="1"/>
  <c r="M20" i="1"/>
  <c r="AB19" i="16"/>
  <c r="A20" i="19" l="1"/>
  <c r="G19" i="19"/>
  <c r="H19" i="19"/>
  <c r="F19" i="19"/>
  <c r="B19" i="19"/>
  <c r="C19" i="19" s="1"/>
  <c r="U21" i="1"/>
  <c r="M21" i="1"/>
  <c r="A22" i="1"/>
  <c r="AB20" i="16"/>
  <c r="A21" i="19" l="1"/>
  <c r="B20" i="19"/>
  <c r="C20" i="19" s="1"/>
  <c r="F20" i="19"/>
  <c r="H20" i="19"/>
  <c r="G20" i="19"/>
  <c r="AB21" i="16"/>
  <c r="U22" i="1"/>
  <c r="M22" i="1"/>
  <c r="A23" i="1"/>
  <c r="A22" i="19" l="1"/>
  <c r="F21" i="19"/>
  <c r="I5" i="1" s="1"/>
  <c r="P5" i="16" s="1"/>
  <c r="G21" i="19"/>
  <c r="J5" i="1" s="1"/>
  <c r="Q5" i="16" s="1"/>
  <c r="H21" i="19"/>
  <c r="K5" i="1" s="1"/>
  <c r="B21" i="19"/>
  <c r="C21" i="19" s="1"/>
  <c r="AB22" i="16"/>
  <c r="U23" i="1"/>
  <c r="M23" i="1"/>
  <c r="A24" i="1"/>
  <c r="Y5" i="16" l="1"/>
  <c r="S5" i="1"/>
  <c r="AA5" i="1" s="1"/>
  <c r="R5" i="16"/>
  <c r="Q5" i="1"/>
  <c r="Y5" i="1" s="1"/>
  <c r="X5" i="1"/>
  <c r="O5" i="16"/>
  <c r="A23" i="19"/>
  <c r="F22" i="19"/>
  <c r="I6" i="1" s="1"/>
  <c r="P6" i="16" s="1"/>
  <c r="H22" i="19"/>
  <c r="K6" i="1" s="1"/>
  <c r="G22" i="19"/>
  <c r="J6" i="1" s="1"/>
  <c r="Q6" i="16" s="1"/>
  <c r="B22" i="19"/>
  <c r="C22" i="19" s="1"/>
  <c r="AD5" i="1"/>
  <c r="AO5" i="1"/>
  <c r="AW5" i="1"/>
  <c r="AG5" i="1"/>
  <c r="AK5" i="1"/>
  <c r="AS5" i="1"/>
  <c r="R5" i="1"/>
  <c r="M24" i="1"/>
  <c r="A25" i="1"/>
  <c r="A26" i="1" s="1"/>
  <c r="U24" i="1"/>
  <c r="Z5" i="16" l="1"/>
  <c r="Y6" i="16"/>
  <c r="AH5" i="16" s="1"/>
  <c r="AD5" i="16"/>
  <c r="AC5" i="16"/>
  <c r="AE5" i="16"/>
  <c r="X6" i="16"/>
  <c r="AG5" i="16" s="1"/>
  <c r="AF6" i="16"/>
  <c r="U5" i="16"/>
  <c r="W5" i="16"/>
  <c r="V5" i="16"/>
  <c r="S6" i="1"/>
  <c r="AA6" i="1" s="1"/>
  <c r="R6" i="16"/>
  <c r="Q6" i="1"/>
  <c r="Y6" i="1" s="1"/>
  <c r="X6" i="1"/>
  <c r="X5" i="16"/>
  <c r="R6" i="1"/>
  <c r="AO6" i="1"/>
  <c r="AS6" i="1"/>
  <c r="AG6" i="1"/>
  <c r="AK6" i="1"/>
  <c r="AD6" i="1"/>
  <c r="AW6" i="1"/>
  <c r="AF5" i="1"/>
  <c r="AL5" i="1" s="1"/>
  <c r="AV5" i="1"/>
  <c r="AC5" i="1"/>
  <c r="AH5" i="1" s="1"/>
  <c r="A24" i="19"/>
  <c r="F23" i="19"/>
  <c r="I7" i="1" s="1"/>
  <c r="P7" i="16" s="1"/>
  <c r="H23" i="19"/>
  <c r="K7" i="1" s="1"/>
  <c r="B23" i="19"/>
  <c r="C23" i="19" s="1"/>
  <c r="G23" i="19"/>
  <c r="J7" i="1" s="1"/>
  <c r="Q7" i="16" s="1"/>
  <c r="AJ5" i="1"/>
  <c r="AP5" i="1" s="1"/>
  <c r="AN5" i="1"/>
  <c r="AT5" i="1" s="1"/>
  <c r="Z5" i="1"/>
  <c r="AR5" i="1"/>
  <c r="AX5" i="1" s="1"/>
  <c r="A27" i="1"/>
  <c r="U26" i="1"/>
  <c r="M26" i="1"/>
  <c r="U25" i="1"/>
  <c r="M25" i="1"/>
  <c r="Z6" i="16" l="1"/>
  <c r="Y7" i="16"/>
  <c r="AH6" i="16" s="1"/>
  <c r="X7" i="16"/>
  <c r="AG6" i="16" s="1"/>
  <c r="AF7" i="16"/>
  <c r="S7" i="1"/>
  <c r="AA7" i="1" s="1"/>
  <c r="R7" i="16"/>
  <c r="AF5" i="16"/>
  <c r="Q7" i="1"/>
  <c r="Y7" i="1" s="1"/>
  <c r="X7" i="1"/>
  <c r="AF6" i="1"/>
  <c r="AL6" i="1" s="1"/>
  <c r="A25" i="19"/>
  <c r="B24" i="19"/>
  <c r="C24" i="19" s="1"/>
  <c r="H24" i="19"/>
  <c r="K8" i="1" s="1"/>
  <c r="G24" i="19"/>
  <c r="J8" i="1" s="1"/>
  <c r="Q8" i="16" s="1"/>
  <c r="F24" i="19"/>
  <c r="I8" i="1" s="1"/>
  <c r="P8" i="16" s="1"/>
  <c r="AV6" i="1"/>
  <c r="AJ6" i="1"/>
  <c r="AP6" i="1" s="1"/>
  <c r="AN6" i="1"/>
  <c r="AT6" i="1" s="1"/>
  <c r="AR6" i="1"/>
  <c r="AX6" i="1" s="1"/>
  <c r="Z6" i="1"/>
  <c r="AG7" i="1"/>
  <c r="R7" i="1"/>
  <c r="AK7" i="1"/>
  <c r="AW7" i="1"/>
  <c r="AD7" i="1"/>
  <c r="AS7" i="1"/>
  <c r="AO7" i="1"/>
  <c r="AC6" i="1"/>
  <c r="AH6" i="1" s="1"/>
  <c r="A28" i="1"/>
  <c r="M27" i="1"/>
  <c r="U27" i="1"/>
  <c r="AB23" i="16"/>
  <c r="Z7" i="16" l="1"/>
  <c r="Y8" i="16"/>
  <c r="AH7" i="16" s="1"/>
  <c r="X8" i="16"/>
  <c r="AG7" i="16" s="1"/>
  <c r="AF8" i="16"/>
  <c r="S8" i="1"/>
  <c r="AA8" i="1" s="1"/>
  <c r="R8" i="16"/>
  <c r="Q8" i="1"/>
  <c r="Y8" i="1" s="1"/>
  <c r="X8" i="1"/>
  <c r="AF7" i="1"/>
  <c r="AL7" i="1" s="1"/>
  <c r="AC7" i="1"/>
  <c r="AH7" i="1" s="1"/>
  <c r="A26" i="19"/>
  <c r="H25" i="19"/>
  <c r="K9" i="1" s="1"/>
  <c r="G25" i="19"/>
  <c r="J9" i="1" s="1"/>
  <c r="Q9" i="16" s="1"/>
  <c r="B25" i="19"/>
  <c r="C25" i="19" s="1"/>
  <c r="F25" i="19"/>
  <c r="I9" i="1" s="1"/>
  <c r="P9" i="16" s="1"/>
  <c r="AN7" i="1"/>
  <c r="AT7" i="1" s="1"/>
  <c r="AV7" i="1"/>
  <c r="AJ7" i="1"/>
  <c r="AP7" i="1" s="1"/>
  <c r="AG8" i="1"/>
  <c r="AK8" i="1"/>
  <c r="R8" i="1"/>
  <c r="AD8" i="1"/>
  <c r="AS8" i="1"/>
  <c r="AW8" i="1"/>
  <c r="AO8" i="1"/>
  <c r="Z7" i="1"/>
  <c r="AR7" i="1"/>
  <c r="AX7" i="1" s="1"/>
  <c r="A29" i="1"/>
  <c r="U28" i="1"/>
  <c r="M28" i="1"/>
  <c r="Y9" i="16" l="1"/>
  <c r="AH8" i="16" s="1"/>
  <c r="Z8" i="16"/>
  <c r="X9" i="16"/>
  <c r="AG8" i="16" s="1"/>
  <c r="AF9" i="16"/>
  <c r="S9" i="1"/>
  <c r="AA9" i="1" s="1"/>
  <c r="R9" i="16"/>
  <c r="Q9" i="1"/>
  <c r="Y9" i="1" s="1"/>
  <c r="X9" i="1"/>
  <c r="A27" i="19"/>
  <c r="F26" i="19"/>
  <c r="I10" i="1" s="1"/>
  <c r="P10" i="16" s="1"/>
  <c r="H26" i="19"/>
  <c r="K10" i="1" s="1"/>
  <c r="G26" i="19"/>
  <c r="J10" i="1" s="1"/>
  <c r="Q10" i="16" s="1"/>
  <c r="B26" i="19"/>
  <c r="C26" i="19" s="1"/>
  <c r="Z8" i="1"/>
  <c r="AR8" i="1"/>
  <c r="AX8" i="1" s="1"/>
  <c r="AC8" i="1"/>
  <c r="AH8" i="1" s="1"/>
  <c r="AF8" i="1"/>
  <c r="AL8" i="1" s="1"/>
  <c r="AV8" i="1"/>
  <c r="AJ8" i="1"/>
  <c r="AP8" i="1" s="1"/>
  <c r="AK9" i="1"/>
  <c r="R9" i="1"/>
  <c r="AD9" i="1"/>
  <c r="AS9" i="1"/>
  <c r="AW9" i="1"/>
  <c r="AG9" i="1"/>
  <c r="AO9" i="1"/>
  <c r="AN8" i="1"/>
  <c r="AT8" i="1" s="1"/>
  <c r="A30" i="1"/>
  <c r="M29" i="1"/>
  <c r="U29" i="1"/>
  <c r="Y10" i="16" l="1"/>
  <c r="Z9" i="16"/>
  <c r="AH9" i="16"/>
  <c r="X10" i="16"/>
  <c r="AG9" i="16" s="1"/>
  <c r="AF10" i="16"/>
  <c r="S10" i="1"/>
  <c r="AA10" i="1" s="1"/>
  <c r="R10" i="16"/>
  <c r="Q10" i="1"/>
  <c r="Y10" i="1" s="1"/>
  <c r="X10" i="1"/>
  <c r="AF9" i="1"/>
  <c r="AL9" i="1" s="1"/>
  <c r="AD10" i="1"/>
  <c r="R10" i="1"/>
  <c r="AO10" i="1"/>
  <c r="AW10" i="1"/>
  <c r="AG10" i="1"/>
  <c r="AK10" i="1"/>
  <c r="AS10" i="1"/>
  <c r="AC9" i="1"/>
  <c r="AH9" i="1" s="1"/>
  <c r="AN9" i="1"/>
  <c r="AT9" i="1" s="1"/>
  <c r="AJ9" i="1"/>
  <c r="AP9" i="1" s="1"/>
  <c r="A28" i="19"/>
  <c r="G27" i="19"/>
  <c r="J11" i="1" s="1"/>
  <c r="Q11" i="16" s="1"/>
  <c r="F27" i="19"/>
  <c r="I11" i="1" s="1"/>
  <c r="P11" i="16" s="1"/>
  <c r="B27" i="19"/>
  <c r="C27" i="19" s="1"/>
  <c r="H27" i="19"/>
  <c r="K11" i="1" s="1"/>
  <c r="AV9" i="1"/>
  <c r="AR9" i="1"/>
  <c r="AX9" i="1" s="1"/>
  <c r="Z9" i="1"/>
  <c r="A31" i="1"/>
  <c r="M30" i="1"/>
  <c r="U30" i="1"/>
  <c r="Y11" i="16" l="1"/>
  <c r="Z10" i="16"/>
  <c r="AH10" i="16"/>
  <c r="X11" i="16"/>
  <c r="AG10" i="16" s="1"/>
  <c r="AF11" i="16"/>
  <c r="S11" i="1"/>
  <c r="AA11" i="1" s="1"/>
  <c r="R11" i="16"/>
  <c r="Q11" i="1"/>
  <c r="Y11" i="1" s="1"/>
  <c r="X11" i="1"/>
  <c r="AJ10" i="1"/>
  <c r="AP10" i="1" s="1"/>
  <c r="AF10" i="1"/>
  <c r="AL10" i="1" s="1"/>
  <c r="AN10" i="1"/>
  <c r="AT10" i="1" s="1"/>
  <c r="AS11" i="1"/>
  <c r="AD11" i="1"/>
  <c r="AO11" i="1"/>
  <c r="AG11" i="1"/>
  <c r="R11" i="1"/>
  <c r="AW11" i="1"/>
  <c r="AK11" i="1"/>
  <c r="Z10" i="1"/>
  <c r="AR10" i="1"/>
  <c r="AX10" i="1" s="1"/>
  <c r="A29" i="19"/>
  <c r="G28" i="19"/>
  <c r="J12" i="1" s="1"/>
  <c r="Q12" i="16" s="1"/>
  <c r="B28" i="19"/>
  <c r="C28" i="19" s="1"/>
  <c r="H28" i="19"/>
  <c r="K12" i="1" s="1"/>
  <c r="F28" i="19"/>
  <c r="I12" i="1" s="1"/>
  <c r="P12" i="16" s="1"/>
  <c r="AV10" i="1"/>
  <c r="AC10" i="1"/>
  <c r="AH10" i="1" s="1"/>
  <c r="A32" i="1"/>
  <c r="M31" i="1"/>
  <c r="U31" i="1"/>
  <c r="Z11" i="16" l="1"/>
  <c r="X12" i="16"/>
  <c r="AG11" i="16" s="1"/>
  <c r="AF12" i="16"/>
  <c r="Y12" i="16"/>
  <c r="AH11" i="16" s="1"/>
  <c r="S12" i="1"/>
  <c r="AA12" i="1" s="1"/>
  <c r="R12" i="16"/>
  <c r="Q12" i="1"/>
  <c r="Y12" i="1" s="1"/>
  <c r="X12" i="1"/>
  <c r="AN11" i="1"/>
  <c r="AT11" i="1" s="1"/>
  <c r="AC11" i="1"/>
  <c r="AH11" i="1" s="1"/>
  <c r="A30" i="19"/>
  <c r="F29" i="19"/>
  <c r="I13" i="1" s="1"/>
  <c r="P13" i="16" s="1"/>
  <c r="G29" i="19"/>
  <c r="J13" i="1" s="1"/>
  <c r="Q13" i="16" s="1"/>
  <c r="B29" i="19"/>
  <c r="C29" i="19" s="1"/>
  <c r="H29" i="19"/>
  <c r="K13" i="1" s="1"/>
  <c r="AJ11" i="1"/>
  <c r="AP11" i="1" s="1"/>
  <c r="AD12" i="1"/>
  <c r="AS12" i="1"/>
  <c r="AO12" i="1"/>
  <c r="AK12" i="1"/>
  <c r="AW12" i="1"/>
  <c r="R12" i="1"/>
  <c r="AG12" i="1"/>
  <c r="AF11" i="1"/>
  <c r="AL11" i="1" s="1"/>
  <c r="AV11" i="1"/>
  <c r="Z11" i="1"/>
  <c r="AR11" i="1"/>
  <c r="AX11" i="1" s="1"/>
  <c r="A33" i="1"/>
  <c r="M32" i="1"/>
  <c r="U32" i="1"/>
  <c r="Y13" i="16" l="1"/>
  <c r="Z12" i="16"/>
  <c r="AH12" i="16"/>
  <c r="X13" i="16"/>
  <c r="AG12" i="16" s="1"/>
  <c r="AF13" i="16"/>
  <c r="S13" i="1"/>
  <c r="AA13" i="1" s="1"/>
  <c r="R13" i="16"/>
  <c r="Q13" i="1"/>
  <c r="Y13" i="1" s="1"/>
  <c r="X13" i="1"/>
  <c r="Z12" i="1"/>
  <c r="AR12" i="1"/>
  <c r="AX12" i="1" s="1"/>
  <c r="R13" i="1"/>
  <c r="AW13" i="1"/>
  <c r="AO13" i="1"/>
  <c r="AS13" i="1"/>
  <c r="AG13" i="1"/>
  <c r="AD13" i="1"/>
  <c r="AK13" i="1"/>
  <c r="A31" i="19"/>
  <c r="F30" i="19"/>
  <c r="I14" i="1" s="1"/>
  <c r="P14" i="16" s="1"/>
  <c r="B30" i="19"/>
  <c r="C30" i="19" s="1"/>
  <c r="G30" i="19"/>
  <c r="J14" i="1" s="1"/>
  <c r="Q14" i="16" s="1"/>
  <c r="H30" i="19"/>
  <c r="K14" i="1" s="1"/>
  <c r="AJ12" i="1"/>
  <c r="AP12" i="1" s="1"/>
  <c r="AV12" i="1"/>
  <c r="AC12" i="1"/>
  <c r="AH12" i="1" s="1"/>
  <c r="AN12" i="1"/>
  <c r="AT12" i="1" s="1"/>
  <c r="AF12" i="1"/>
  <c r="AL12" i="1" s="1"/>
  <c r="A34" i="1"/>
  <c r="U33" i="1"/>
  <c r="M33" i="1"/>
  <c r="Z13" i="16" l="1"/>
  <c r="Y14" i="16"/>
  <c r="AH13" i="16" s="1"/>
  <c r="X14" i="16"/>
  <c r="AG13" i="16" s="1"/>
  <c r="AF14" i="16"/>
  <c r="S14" i="1"/>
  <c r="AA14" i="1" s="1"/>
  <c r="R14" i="16"/>
  <c r="Q14" i="1"/>
  <c r="Y14" i="1" s="1"/>
  <c r="X14" i="1"/>
  <c r="AW14" i="1"/>
  <c r="R14" i="1"/>
  <c r="AS14" i="1"/>
  <c r="AO14" i="1"/>
  <c r="AK14" i="1"/>
  <c r="AD14" i="1"/>
  <c r="AG14" i="1"/>
  <c r="AF13" i="1"/>
  <c r="AL13" i="1" s="1"/>
  <c r="AJ13" i="1"/>
  <c r="AP13" i="1" s="1"/>
  <c r="Z13" i="1"/>
  <c r="AR13" i="1"/>
  <c r="AX13" i="1" s="1"/>
  <c r="A32" i="19"/>
  <c r="B31" i="19"/>
  <c r="C31" i="19" s="1"/>
  <c r="F31" i="19"/>
  <c r="I15" i="1" s="1"/>
  <c r="P15" i="16" s="1"/>
  <c r="H31" i="19"/>
  <c r="K15" i="1" s="1"/>
  <c r="G31" i="19"/>
  <c r="J15" i="1" s="1"/>
  <c r="Q15" i="16" s="1"/>
  <c r="AV13" i="1"/>
  <c r="AC13" i="1"/>
  <c r="AH13" i="1" s="1"/>
  <c r="AN13" i="1"/>
  <c r="AT13" i="1" s="1"/>
  <c r="A35" i="1"/>
  <c r="M34" i="1"/>
  <c r="U34" i="1"/>
  <c r="Y15" i="16" l="1"/>
  <c r="AH14" i="16" s="1"/>
  <c r="X15" i="16"/>
  <c r="AG14" i="16" s="1"/>
  <c r="AF15" i="16"/>
  <c r="Z14" i="16"/>
  <c r="S15" i="1"/>
  <c r="AA15" i="1" s="1"/>
  <c r="R15" i="16"/>
  <c r="Q15" i="1"/>
  <c r="Y15" i="1" s="1"/>
  <c r="X15" i="1"/>
  <c r="AW15" i="1"/>
  <c r="AO15" i="1"/>
  <c r="AS15" i="1"/>
  <c r="AD15" i="1"/>
  <c r="AG15" i="1"/>
  <c r="R15" i="1"/>
  <c r="AK15" i="1"/>
  <c r="AJ14" i="1"/>
  <c r="AP14" i="1" s="1"/>
  <c r="AC14" i="1"/>
  <c r="AH14" i="1" s="1"/>
  <c r="AN14" i="1"/>
  <c r="AT14" i="1" s="1"/>
  <c r="A33" i="19"/>
  <c r="B32" i="19"/>
  <c r="C32" i="19" s="1"/>
  <c r="H32" i="19"/>
  <c r="K16" i="1" s="1"/>
  <c r="F32" i="19"/>
  <c r="I16" i="1" s="1"/>
  <c r="P16" i="16" s="1"/>
  <c r="G32" i="19"/>
  <c r="J16" i="1" s="1"/>
  <c r="Q16" i="16" s="1"/>
  <c r="AF14" i="1"/>
  <c r="AL14" i="1" s="1"/>
  <c r="AV14" i="1"/>
  <c r="Z14" i="1"/>
  <c r="AR14" i="1"/>
  <c r="AX14" i="1" s="1"/>
  <c r="A36" i="1"/>
  <c r="U35" i="1"/>
  <c r="M35" i="1"/>
  <c r="Z15" i="16" l="1"/>
  <c r="Y16" i="16"/>
  <c r="AH15" i="16" s="1"/>
  <c r="X16" i="16"/>
  <c r="AG15" i="16" s="1"/>
  <c r="AF16" i="16"/>
  <c r="S16" i="1"/>
  <c r="AA16" i="1" s="1"/>
  <c r="R16" i="16"/>
  <c r="Q16" i="1"/>
  <c r="Y16" i="1" s="1"/>
  <c r="X16" i="1"/>
  <c r="A34" i="19"/>
  <c r="H33" i="19"/>
  <c r="K17" i="1" s="1"/>
  <c r="B33" i="19"/>
  <c r="C33" i="19" s="1"/>
  <c r="G33" i="19"/>
  <c r="J17" i="1" s="1"/>
  <c r="Q17" i="16" s="1"/>
  <c r="F33" i="19"/>
  <c r="I17" i="1" s="1"/>
  <c r="P17" i="16" s="1"/>
  <c r="AN15" i="1"/>
  <c r="AT15" i="1" s="1"/>
  <c r="AJ15" i="1"/>
  <c r="AP15" i="1" s="1"/>
  <c r="Z15" i="1"/>
  <c r="AR15" i="1"/>
  <c r="AX15" i="1" s="1"/>
  <c r="AV15" i="1"/>
  <c r="AC15" i="1"/>
  <c r="AH15" i="1" s="1"/>
  <c r="AW16" i="1"/>
  <c r="AK16" i="1"/>
  <c r="AG16" i="1"/>
  <c r="R16" i="1"/>
  <c r="AD16" i="1"/>
  <c r="AS16" i="1"/>
  <c r="AO16" i="1"/>
  <c r="AF15" i="1"/>
  <c r="AL15" i="1" s="1"/>
  <c r="M36" i="1"/>
  <c r="U36" i="1"/>
  <c r="X17" i="16" l="1"/>
  <c r="AG16" i="16" s="1"/>
  <c r="AF17" i="16"/>
  <c r="Z16" i="16"/>
  <c r="Y17" i="16"/>
  <c r="AH16" i="16" s="1"/>
  <c r="S17" i="1"/>
  <c r="AA17" i="1" s="1"/>
  <c r="R17" i="16"/>
  <c r="Q17" i="1"/>
  <c r="Y17" i="1" s="1"/>
  <c r="X17" i="1"/>
  <c r="AV16" i="1"/>
  <c r="AC16" i="1"/>
  <c r="AH16" i="1" s="1"/>
  <c r="AN16" i="1"/>
  <c r="AT16" i="1" s="1"/>
  <c r="AF16" i="1"/>
  <c r="AL16" i="1" s="1"/>
  <c r="AD17" i="1"/>
  <c r="AS17" i="1"/>
  <c r="AG17" i="1"/>
  <c r="AK17" i="1"/>
  <c r="AO17" i="1"/>
  <c r="R17" i="1"/>
  <c r="AW17" i="1"/>
  <c r="AJ16" i="1"/>
  <c r="AP16" i="1" s="1"/>
  <c r="AR16" i="1"/>
  <c r="AX16" i="1" s="1"/>
  <c r="Z16" i="1"/>
  <c r="A35" i="19"/>
  <c r="B34" i="19"/>
  <c r="C34" i="19" s="1"/>
  <c r="G34" i="19"/>
  <c r="J18" i="1" s="1"/>
  <c r="Q18" i="16" s="1"/>
  <c r="F34" i="19"/>
  <c r="I18" i="1" s="1"/>
  <c r="P18" i="16" s="1"/>
  <c r="H34" i="19"/>
  <c r="K18" i="1" s="1"/>
  <c r="X18" i="16" l="1"/>
  <c r="AG17" i="16" s="1"/>
  <c r="AF18" i="16"/>
  <c r="Z17" i="16"/>
  <c r="Y18" i="16"/>
  <c r="AH17" i="16" s="1"/>
  <c r="S18" i="1"/>
  <c r="AA18" i="1" s="1"/>
  <c r="R18" i="16"/>
  <c r="Q18" i="1"/>
  <c r="Y18" i="1" s="1"/>
  <c r="X18" i="1"/>
  <c r="AR17" i="1"/>
  <c r="AX17" i="1" s="1"/>
  <c r="Z17" i="1"/>
  <c r="AN17" i="1"/>
  <c r="AT17" i="1" s="1"/>
  <c r="AC17" i="1"/>
  <c r="AH17" i="1" s="1"/>
  <c r="AF17" i="1"/>
  <c r="AL17" i="1" s="1"/>
  <c r="AS18" i="1"/>
  <c r="R18" i="1"/>
  <c r="AO18" i="1"/>
  <c r="AK18" i="1"/>
  <c r="AD18" i="1"/>
  <c r="AG18" i="1"/>
  <c r="AW18" i="1"/>
  <c r="AV17" i="1"/>
  <c r="A36" i="19"/>
  <c r="G35" i="19"/>
  <c r="J19" i="1" s="1"/>
  <c r="Q19" i="16" s="1"/>
  <c r="H35" i="19"/>
  <c r="K19" i="1" s="1"/>
  <c r="B35" i="19"/>
  <c r="C35" i="19" s="1"/>
  <c r="F35" i="19"/>
  <c r="I19" i="1" s="1"/>
  <c r="P19" i="16" s="1"/>
  <c r="AJ17" i="1"/>
  <c r="AP17" i="1" s="1"/>
  <c r="Z18" i="16" l="1"/>
  <c r="X19" i="16"/>
  <c r="AG18" i="16" s="1"/>
  <c r="AF19" i="16"/>
  <c r="Y19" i="16"/>
  <c r="AH18" i="16" s="1"/>
  <c r="S19" i="1"/>
  <c r="AA19" i="1" s="1"/>
  <c r="R19" i="16"/>
  <c r="Q19" i="1"/>
  <c r="Y19" i="1" s="1"/>
  <c r="X19" i="1"/>
  <c r="A37" i="19"/>
  <c r="H36" i="19"/>
  <c r="K20" i="1" s="1"/>
  <c r="F36" i="19"/>
  <c r="I20" i="1" s="1"/>
  <c r="P20" i="16" s="1"/>
  <c r="G36" i="19"/>
  <c r="J20" i="1" s="1"/>
  <c r="Q20" i="16" s="1"/>
  <c r="B36" i="19"/>
  <c r="C36" i="19" s="1"/>
  <c r="AF18" i="1"/>
  <c r="AL18" i="1" s="1"/>
  <c r="Z18" i="1"/>
  <c r="AR18" i="1"/>
  <c r="AX18" i="1" s="1"/>
  <c r="AS19" i="1"/>
  <c r="AW19" i="1"/>
  <c r="AO19" i="1"/>
  <c r="AG19" i="1"/>
  <c r="AD19" i="1"/>
  <c r="AK19" i="1"/>
  <c r="R19" i="1"/>
  <c r="AV18" i="1"/>
  <c r="AN18" i="1"/>
  <c r="AT18" i="1" s="1"/>
  <c r="AC18" i="1"/>
  <c r="AH18" i="1" s="1"/>
  <c r="AJ18" i="1"/>
  <c r="AP18" i="1" s="1"/>
  <c r="Z19" i="16" l="1"/>
  <c r="Y20" i="16"/>
  <c r="AH19" i="16" s="1"/>
  <c r="X20" i="16"/>
  <c r="AG19" i="16" s="1"/>
  <c r="AF20" i="16"/>
  <c r="S20" i="1"/>
  <c r="AA20" i="1" s="1"/>
  <c r="R20" i="16"/>
  <c r="Q20" i="1"/>
  <c r="Y20" i="1" s="1"/>
  <c r="X20" i="1"/>
  <c r="Z19" i="1"/>
  <c r="AR19" i="1"/>
  <c r="AX19" i="1" s="1"/>
  <c r="AJ19" i="1"/>
  <c r="AP19" i="1" s="1"/>
  <c r="AV19" i="1"/>
  <c r="AF19" i="1"/>
  <c r="AL19" i="1" s="1"/>
  <c r="AC19" i="1"/>
  <c r="AH19" i="1" s="1"/>
  <c r="AO20" i="1"/>
  <c r="AD20" i="1"/>
  <c r="AW20" i="1"/>
  <c r="AG20" i="1"/>
  <c r="AK20" i="1"/>
  <c r="R20" i="1"/>
  <c r="AS20" i="1"/>
  <c r="A38" i="19"/>
  <c r="F37" i="19"/>
  <c r="I21" i="1" s="1"/>
  <c r="P21" i="16" s="1"/>
  <c r="H37" i="19"/>
  <c r="K21" i="1" s="1"/>
  <c r="G37" i="19"/>
  <c r="J21" i="1" s="1"/>
  <c r="Q21" i="16" s="1"/>
  <c r="B37" i="19"/>
  <c r="C37" i="19" s="1"/>
  <c r="AN19" i="1"/>
  <c r="AT19" i="1" s="1"/>
  <c r="Z20" i="16" l="1"/>
  <c r="X21" i="16"/>
  <c r="AG20" i="16" s="1"/>
  <c r="AF21" i="16"/>
  <c r="Y21" i="16"/>
  <c r="AH20" i="16" s="1"/>
  <c r="S21" i="1"/>
  <c r="AA21" i="1" s="1"/>
  <c r="R21" i="16"/>
  <c r="Q21" i="1"/>
  <c r="Y21" i="1" s="1"/>
  <c r="X21" i="1"/>
  <c r="A39" i="19"/>
  <c r="F38" i="19"/>
  <c r="I22" i="1" s="1"/>
  <c r="P22" i="16" s="1"/>
  <c r="B38" i="19"/>
  <c r="C38" i="19" s="1"/>
  <c r="H38" i="19"/>
  <c r="K22" i="1" s="1"/>
  <c r="G38" i="19"/>
  <c r="J22" i="1" s="1"/>
  <c r="Q22" i="16" s="1"/>
  <c r="AV20" i="1"/>
  <c r="AC20" i="1"/>
  <c r="AH20" i="1" s="1"/>
  <c r="Z20" i="1"/>
  <c r="AR20" i="1"/>
  <c r="AX20" i="1" s="1"/>
  <c r="AW21" i="1"/>
  <c r="AO21" i="1"/>
  <c r="AD21" i="1"/>
  <c r="AG21" i="1"/>
  <c r="AK21" i="1"/>
  <c r="AS21" i="1"/>
  <c r="R21" i="1"/>
  <c r="AF20" i="1"/>
  <c r="AL20" i="1" s="1"/>
  <c r="AN20" i="1"/>
  <c r="AT20" i="1" s="1"/>
  <c r="AJ20" i="1"/>
  <c r="AP20" i="1" s="1"/>
  <c r="Y22" i="16" l="1"/>
  <c r="AH21" i="16" s="1"/>
  <c r="Z21" i="16"/>
  <c r="X22" i="16"/>
  <c r="AG21" i="16" s="1"/>
  <c r="AF22" i="16"/>
  <c r="S22" i="1"/>
  <c r="AA22" i="1" s="1"/>
  <c r="R22" i="16"/>
  <c r="Q22" i="1"/>
  <c r="Y22" i="1" s="1"/>
  <c r="X22" i="1"/>
  <c r="AV21" i="1"/>
  <c r="AJ21" i="1"/>
  <c r="AP21" i="1" s="1"/>
  <c r="R22" i="1"/>
  <c r="AO22" i="1"/>
  <c r="AW22" i="1"/>
  <c r="AG22" i="1"/>
  <c r="AS22" i="1"/>
  <c r="AK22" i="1"/>
  <c r="AD22" i="1"/>
  <c r="AN21" i="1"/>
  <c r="AT21" i="1" s="1"/>
  <c r="A40" i="19"/>
  <c r="F39" i="19"/>
  <c r="I23" i="1" s="1"/>
  <c r="P23" i="16" s="1"/>
  <c r="B39" i="19"/>
  <c r="C39" i="19" s="1"/>
  <c r="H39" i="19"/>
  <c r="K23" i="1" s="1"/>
  <c r="G39" i="19"/>
  <c r="J23" i="1" s="1"/>
  <c r="Q23" i="16" s="1"/>
  <c r="AF21" i="1"/>
  <c r="AL21" i="1" s="1"/>
  <c r="Z21" i="1"/>
  <c r="AR21" i="1"/>
  <c r="AX21" i="1" s="1"/>
  <c r="AC21" i="1"/>
  <c r="AH21" i="1" s="1"/>
  <c r="X23" i="16" l="1"/>
  <c r="AG22" i="16" s="1"/>
  <c r="AF23" i="16"/>
  <c r="Y23" i="16"/>
  <c r="AH22" i="16" s="1"/>
  <c r="Z22" i="16"/>
  <c r="S23" i="1"/>
  <c r="AA23" i="1" s="1"/>
  <c r="R23" i="16"/>
  <c r="Q23" i="1"/>
  <c r="Y23" i="1" s="1"/>
  <c r="X23" i="1"/>
  <c r="AR22" i="1"/>
  <c r="AX22" i="1" s="1"/>
  <c r="Z22" i="1"/>
  <c r="A41" i="19"/>
  <c r="H40" i="19"/>
  <c r="K24" i="1" s="1"/>
  <c r="B40" i="19"/>
  <c r="C40" i="19" s="1"/>
  <c r="G40" i="19"/>
  <c r="J24" i="1" s="1"/>
  <c r="Q24" i="16" s="1"/>
  <c r="F40" i="19"/>
  <c r="I24" i="1" s="1"/>
  <c r="P24" i="16" s="1"/>
  <c r="AV22" i="1"/>
  <c r="AJ22" i="1"/>
  <c r="AP22" i="1" s="1"/>
  <c r="AN22" i="1"/>
  <c r="AT22" i="1" s="1"/>
  <c r="AC22" i="1"/>
  <c r="AH22" i="1" s="1"/>
  <c r="R23" i="1"/>
  <c r="AD23" i="1"/>
  <c r="AW23" i="1"/>
  <c r="AK23" i="1"/>
  <c r="AG23" i="1"/>
  <c r="AS23" i="1"/>
  <c r="AO23" i="1"/>
  <c r="AF22" i="1"/>
  <c r="AL22" i="1" s="1"/>
  <c r="Y24" i="16" l="1"/>
  <c r="AH23" i="16" s="1"/>
  <c r="Z23" i="16"/>
  <c r="X24" i="16"/>
  <c r="AG23" i="16" s="1"/>
  <c r="AF24" i="16"/>
  <c r="S24" i="1"/>
  <c r="AA24" i="1" s="1"/>
  <c r="R24" i="16"/>
  <c r="Q24" i="1"/>
  <c r="Y24" i="1" s="1"/>
  <c r="X24" i="1"/>
  <c r="AN23" i="1"/>
  <c r="AT23" i="1" s="1"/>
  <c r="AC23" i="1"/>
  <c r="AH23" i="1" s="1"/>
  <c r="AJ23" i="1"/>
  <c r="AP23" i="1" s="1"/>
  <c r="AR23" i="1"/>
  <c r="AX23" i="1" s="1"/>
  <c r="Z23" i="1"/>
  <c r="AV23" i="1"/>
  <c r="AF23" i="1"/>
  <c r="AL23" i="1" s="1"/>
  <c r="AW24" i="1"/>
  <c r="AG24" i="1"/>
  <c r="AD24" i="1"/>
  <c r="AS24" i="1"/>
  <c r="AK24" i="1"/>
  <c r="AO24" i="1"/>
  <c r="R24" i="1"/>
  <c r="A42" i="19"/>
  <c r="F41" i="19"/>
  <c r="I25" i="1" s="1"/>
  <c r="P25" i="16" s="1"/>
  <c r="H41" i="19"/>
  <c r="K25" i="1" s="1"/>
  <c r="G41" i="19"/>
  <c r="J25" i="1" s="1"/>
  <c r="Q25" i="16" s="1"/>
  <c r="B41" i="19"/>
  <c r="C41" i="19" s="1"/>
  <c r="Z24" i="16" l="1"/>
  <c r="X25" i="16"/>
  <c r="AG24" i="16" s="1"/>
  <c r="AF25" i="16"/>
  <c r="Y25" i="16"/>
  <c r="AH24" i="16" s="1"/>
  <c r="S25" i="1"/>
  <c r="AA25" i="1" s="1"/>
  <c r="R25" i="16"/>
  <c r="Q25" i="1"/>
  <c r="Y25" i="1" s="1"/>
  <c r="X25" i="1"/>
  <c r="A43" i="19"/>
  <c r="B42" i="19"/>
  <c r="C42" i="19" s="1"/>
  <c r="F42" i="19"/>
  <c r="I26" i="1" s="1"/>
  <c r="P26" i="16" s="1"/>
  <c r="H42" i="19"/>
  <c r="K26" i="1" s="1"/>
  <c r="G42" i="19"/>
  <c r="J26" i="1" s="1"/>
  <c r="Q26" i="16" s="1"/>
  <c r="AV24" i="1"/>
  <c r="AF24" i="1"/>
  <c r="AL24" i="1" s="1"/>
  <c r="AJ24" i="1"/>
  <c r="AP24" i="1" s="1"/>
  <c r="AG25" i="1"/>
  <c r="R25" i="1"/>
  <c r="AW25" i="1"/>
  <c r="AS25" i="1"/>
  <c r="AK25" i="1"/>
  <c r="AD25" i="1"/>
  <c r="AO25" i="1"/>
  <c r="AC24" i="1"/>
  <c r="AH24" i="1" s="1"/>
  <c r="Z24" i="1"/>
  <c r="AR24" i="1"/>
  <c r="AX24" i="1" s="1"/>
  <c r="AN24" i="1"/>
  <c r="AT24" i="1" s="1"/>
  <c r="Y26" i="16" l="1"/>
  <c r="AH25" i="16" s="1"/>
  <c r="Z25" i="16"/>
  <c r="X26" i="16"/>
  <c r="AG25" i="16" s="1"/>
  <c r="AF26" i="16"/>
  <c r="S26" i="1"/>
  <c r="AA26" i="1" s="1"/>
  <c r="R26" i="16"/>
  <c r="Q26" i="1"/>
  <c r="Y26" i="1" s="1"/>
  <c r="X26" i="1"/>
  <c r="AS26" i="1"/>
  <c r="AK26" i="1"/>
  <c r="AG26" i="1"/>
  <c r="R26" i="1"/>
  <c r="AW26" i="1"/>
  <c r="AO26" i="1"/>
  <c r="AD26" i="1"/>
  <c r="AN25" i="1"/>
  <c r="AT25" i="1" s="1"/>
  <c r="A44" i="19"/>
  <c r="G43" i="19"/>
  <c r="J27" i="1" s="1"/>
  <c r="Q27" i="16" s="1"/>
  <c r="B43" i="19"/>
  <c r="C43" i="19" s="1"/>
  <c r="H43" i="19"/>
  <c r="K27" i="1" s="1"/>
  <c r="F43" i="19"/>
  <c r="I27" i="1" s="1"/>
  <c r="P27" i="16" s="1"/>
  <c r="AC25" i="1"/>
  <c r="AH25" i="1" s="1"/>
  <c r="Z25" i="1"/>
  <c r="AR25" i="1"/>
  <c r="AX25" i="1" s="1"/>
  <c r="AV25" i="1"/>
  <c r="AF25" i="1"/>
  <c r="AL25" i="1" s="1"/>
  <c r="AJ25" i="1"/>
  <c r="AP25" i="1" s="1"/>
  <c r="Z26" i="16" l="1"/>
  <c r="Y27" i="16"/>
  <c r="AH26" i="16" s="1"/>
  <c r="X27" i="16"/>
  <c r="AG26" i="16" s="1"/>
  <c r="AF27" i="16"/>
  <c r="S27" i="1"/>
  <c r="AA27" i="1" s="1"/>
  <c r="R27" i="16"/>
  <c r="Q27" i="1"/>
  <c r="Y27" i="1" s="1"/>
  <c r="X27" i="1"/>
  <c r="AR26" i="1"/>
  <c r="AX26" i="1" s="1"/>
  <c r="Z26" i="1"/>
  <c r="AJ26" i="1"/>
  <c r="AP26" i="1" s="1"/>
  <c r="AF26" i="1"/>
  <c r="AL26" i="1" s="1"/>
  <c r="AD27" i="1"/>
  <c r="AO27" i="1"/>
  <c r="AS27" i="1"/>
  <c r="AK27" i="1"/>
  <c r="AG27" i="1"/>
  <c r="AW27" i="1"/>
  <c r="R27" i="1"/>
  <c r="A45" i="19"/>
  <c r="F44" i="19"/>
  <c r="I28" i="1" s="1"/>
  <c r="P28" i="16" s="1"/>
  <c r="G44" i="19"/>
  <c r="J28" i="1" s="1"/>
  <c r="Q28" i="16" s="1"/>
  <c r="H44" i="19"/>
  <c r="K28" i="1" s="1"/>
  <c r="B44" i="19"/>
  <c r="C44" i="19" s="1"/>
  <c r="AC26" i="1"/>
  <c r="AH26" i="1" s="1"/>
  <c r="AN26" i="1"/>
  <c r="AT26" i="1" s="1"/>
  <c r="AV26" i="1"/>
  <c r="Y28" i="16" l="1"/>
  <c r="AH27" i="16" s="1"/>
  <c r="Z27" i="16"/>
  <c r="X28" i="16"/>
  <c r="AG27" i="16" s="1"/>
  <c r="AF28" i="16"/>
  <c r="S28" i="1"/>
  <c r="AA28" i="1" s="1"/>
  <c r="R28" i="16"/>
  <c r="Q28" i="1"/>
  <c r="Y28" i="1" s="1"/>
  <c r="X28" i="1"/>
  <c r="AV27" i="1"/>
  <c r="AJ27" i="1"/>
  <c r="AP27" i="1" s="1"/>
  <c r="A46" i="19"/>
  <c r="B45" i="19"/>
  <c r="C45" i="19" s="1"/>
  <c r="F45" i="19"/>
  <c r="I29" i="1" s="1"/>
  <c r="P29" i="16" s="1"/>
  <c r="H45" i="19"/>
  <c r="K29" i="1" s="1"/>
  <c r="G45" i="19"/>
  <c r="J29" i="1" s="1"/>
  <c r="Q29" i="16" s="1"/>
  <c r="AR27" i="1"/>
  <c r="AX27" i="1" s="1"/>
  <c r="Z27" i="1"/>
  <c r="AC27" i="1"/>
  <c r="AH27" i="1" s="1"/>
  <c r="AF27" i="1"/>
  <c r="AL27" i="1" s="1"/>
  <c r="AW28" i="1"/>
  <c r="AS28" i="1"/>
  <c r="AK28" i="1"/>
  <c r="AO28" i="1"/>
  <c r="AG28" i="1"/>
  <c r="AD28" i="1"/>
  <c r="R28" i="1"/>
  <c r="AN27" i="1"/>
  <c r="AT27" i="1" s="1"/>
  <c r="X29" i="16" l="1"/>
  <c r="AG28" i="16" s="1"/>
  <c r="AF29" i="16"/>
  <c r="Z28" i="16"/>
  <c r="Y29" i="16"/>
  <c r="AH28" i="16" s="1"/>
  <c r="S29" i="1"/>
  <c r="AA29" i="1" s="1"/>
  <c r="R29" i="16"/>
  <c r="Q29" i="1"/>
  <c r="Y29" i="1" s="1"/>
  <c r="X29" i="1"/>
  <c r="A47" i="19"/>
  <c r="B46" i="19"/>
  <c r="C46" i="19" s="1"/>
  <c r="H46" i="19"/>
  <c r="K30" i="1" s="1"/>
  <c r="F46" i="19"/>
  <c r="I30" i="1" s="1"/>
  <c r="P30" i="16" s="1"/>
  <c r="G46" i="19"/>
  <c r="J30" i="1" s="1"/>
  <c r="Q30" i="16" s="1"/>
  <c r="AV28" i="1"/>
  <c r="AF28" i="1"/>
  <c r="AL28" i="1" s="1"/>
  <c r="R29" i="1"/>
  <c r="AW29" i="1"/>
  <c r="AG29" i="1"/>
  <c r="AS29" i="1"/>
  <c r="AO29" i="1"/>
  <c r="AK29" i="1"/>
  <c r="AD29" i="1"/>
  <c r="AC28" i="1"/>
  <c r="AH28" i="1" s="1"/>
  <c r="AJ28" i="1"/>
  <c r="AP28" i="1" s="1"/>
  <c r="AN28" i="1"/>
  <c r="AT28" i="1" s="1"/>
  <c r="AR28" i="1"/>
  <c r="AX28" i="1" s="1"/>
  <c r="Z28" i="1"/>
  <c r="Y30" i="16" l="1"/>
  <c r="AH29" i="16" s="1"/>
  <c r="X30" i="16"/>
  <c r="AG29" i="16" s="1"/>
  <c r="AF30" i="16"/>
  <c r="Z29" i="16"/>
  <c r="S30" i="1"/>
  <c r="AA30" i="1" s="1"/>
  <c r="R30" i="16"/>
  <c r="Q30" i="1"/>
  <c r="Y30" i="1" s="1"/>
  <c r="X30" i="1"/>
  <c r="Z29" i="1"/>
  <c r="AR29" i="1"/>
  <c r="AX29" i="1" s="1"/>
  <c r="AV29" i="1"/>
  <c r="AN29" i="1"/>
  <c r="AT29" i="1" s="1"/>
  <c r="AC29" i="1"/>
  <c r="AH29" i="1" s="1"/>
  <c r="AK30" i="1"/>
  <c r="AG30" i="1"/>
  <c r="AD30" i="1"/>
  <c r="R30" i="1"/>
  <c r="AW30" i="1"/>
  <c r="AS30" i="1"/>
  <c r="AO30" i="1"/>
  <c r="AJ29" i="1"/>
  <c r="AP29" i="1" s="1"/>
  <c r="AF29" i="1"/>
  <c r="AL29" i="1" s="1"/>
  <c r="A48" i="19"/>
  <c r="B47" i="19"/>
  <c r="C47" i="19" s="1"/>
  <c r="H47" i="19"/>
  <c r="K31" i="1" s="1"/>
  <c r="G47" i="19"/>
  <c r="J31" i="1" s="1"/>
  <c r="Q31" i="16" s="1"/>
  <c r="F47" i="19"/>
  <c r="I31" i="1" s="1"/>
  <c r="P31" i="16" s="1"/>
  <c r="X31" i="16" l="1"/>
  <c r="AG30" i="16" s="1"/>
  <c r="AF31" i="16"/>
  <c r="Z30" i="16"/>
  <c r="Y31" i="16"/>
  <c r="AH30" i="16" s="1"/>
  <c r="S31" i="1"/>
  <c r="AA31" i="1" s="1"/>
  <c r="R31" i="16"/>
  <c r="Q31" i="1"/>
  <c r="Y31" i="1" s="1"/>
  <c r="X31" i="1"/>
  <c r="A49" i="19"/>
  <c r="B48" i="19"/>
  <c r="C48" i="19" s="1"/>
  <c r="H48" i="19"/>
  <c r="K32" i="1" s="1"/>
  <c r="G48" i="19"/>
  <c r="J32" i="1" s="1"/>
  <c r="Q32" i="16" s="1"/>
  <c r="F48" i="19"/>
  <c r="I32" i="1" s="1"/>
  <c r="P32" i="16" s="1"/>
  <c r="AN30" i="1"/>
  <c r="AT30" i="1" s="1"/>
  <c r="AF30" i="1"/>
  <c r="AL30" i="1" s="1"/>
  <c r="AJ30" i="1"/>
  <c r="AP30" i="1" s="1"/>
  <c r="AC30" i="1"/>
  <c r="AH30" i="1" s="1"/>
  <c r="AR30" i="1"/>
  <c r="AX30" i="1" s="1"/>
  <c r="Z30" i="1"/>
  <c r="R31" i="1"/>
  <c r="AS31" i="1"/>
  <c r="AD31" i="1"/>
  <c r="AW31" i="1"/>
  <c r="AO31" i="1"/>
  <c r="AG31" i="1"/>
  <c r="AK31" i="1"/>
  <c r="AV30" i="1"/>
  <c r="X32" i="16" l="1"/>
  <c r="AG31" i="16" s="1"/>
  <c r="AF32" i="16"/>
  <c r="Y32" i="16"/>
  <c r="Z31" i="16"/>
  <c r="AH31" i="16"/>
  <c r="S32" i="1"/>
  <c r="AA32" i="1" s="1"/>
  <c r="R32" i="16"/>
  <c r="Q32" i="1"/>
  <c r="Y32" i="1" s="1"/>
  <c r="X32" i="1"/>
  <c r="AC31" i="1"/>
  <c r="AH31" i="1" s="1"/>
  <c r="A50" i="19"/>
  <c r="H49" i="19"/>
  <c r="K33" i="1" s="1"/>
  <c r="B49" i="19"/>
  <c r="C49" i="19" s="1"/>
  <c r="G49" i="19"/>
  <c r="J33" i="1" s="1"/>
  <c r="Q33" i="16" s="1"/>
  <c r="F49" i="19"/>
  <c r="I33" i="1" s="1"/>
  <c r="P33" i="16" s="1"/>
  <c r="AF31" i="1"/>
  <c r="AL31" i="1" s="1"/>
  <c r="AN31" i="1"/>
  <c r="AT31" i="1" s="1"/>
  <c r="AV31" i="1"/>
  <c r="AJ31" i="1"/>
  <c r="AP31" i="1" s="1"/>
  <c r="AR31" i="1"/>
  <c r="AX31" i="1" s="1"/>
  <c r="Z31" i="1"/>
  <c r="AS32" i="1"/>
  <c r="AK32" i="1"/>
  <c r="AO32" i="1"/>
  <c r="AW32" i="1"/>
  <c r="AD32" i="1"/>
  <c r="AG32" i="1"/>
  <c r="R32" i="1"/>
  <c r="Y33" i="16" l="1"/>
  <c r="Z32" i="16"/>
  <c r="AH32" i="16"/>
  <c r="X33" i="16"/>
  <c r="AG32" i="16" s="1"/>
  <c r="AF33" i="16"/>
  <c r="S33" i="1"/>
  <c r="AA33" i="1" s="1"/>
  <c r="R33" i="16"/>
  <c r="Q33" i="1"/>
  <c r="Y33" i="1" s="1"/>
  <c r="X33" i="1"/>
  <c r="AF32" i="1"/>
  <c r="AL32" i="1" s="1"/>
  <c r="AN32" i="1"/>
  <c r="AT32" i="1" s="1"/>
  <c r="Z32" i="1"/>
  <c r="AR32" i="1"/>
  <c r="AX32" i="1" s="1"/>
  <c r="AJ32" i="1"/>
  <c r="AP32" i="1" s="1"/>
  <c r="AS33" i="1"/>
  <c r="AO33" i="1"/>
  <c r="AK33" i="1"/>
  <c r="AG33" i="1"/>
  <c r="AD33" i="1"/>
  <c r="R33" i="1"/>
  <c r="AW33" i="1"/>
  <c r="AV32" i="1"/>
  <c r="AC32" i="1"/>
  <c r="AH32" i="1" s="1"/>
  <c r="A51" i="19"/>
  <c r="H50" i="19"/>
  <c r="K34" i="1" s="1"/>
  <c r="G50" i="19"/>
  <c r="J34" i="1" s="1"/>
  <c r="Q34" i="16" s="1"/>
  <c r="F50" i="19"/>
  <c r="I34" i="1" s="1"/>
  <c r="P34" i="16" s="1"/>
  <c r="B50" i="19"/>
  <c r="C50" i="19" s="1"/>
  <c r="Y34" i="16" l="1"/>
  <c r="AH33" i="16" s="1"/>
  <c r="Z33" i="16"/>
  <c r="X34" i="16"/>
  <c r="AG33" i="16" s="1"/>
  <c r="AF34" i="16"/>
  <c r="S34" i="1"/>
  <c r="AA34" i="1" s="1"/>
  <c r="R34" i="16"/>
  <c r="Q34" i="1"/>
  <c r="Y34" i="1" s="1"/>
  <c r="X34" i="1"/>
  <c r="AG34" i="1"/>
  <c r="AK34" i="1"/>
  <c r="R34" i="1"/>
  <c r="AS34" i="1"/>
  <c r="AO34" i="1"/>
  <c r="AW34" i="1"/>
  <c r="AD34" i="1"/>
  <c r="AV33" i="1"/>
  <c r="AF33" i="1"/>
  <c r="AL33" i="1" s="1"/>
  <c r="A52" i="19"/>
  <c r="G51" i="19"/>
  <c r="J35" i="1" s="1"/>
  <c r="Q35" i="16" s="1"/>
  <c r="B51" i="19"/>
  <c r="C51" i="19" s="1"/>
  <c r="H51" i="19"/>
  <c r="K35" i="1" s="1"/>
  <c r="F51" i="19"/>
  <c r="I35" i="1" s="1"/>
  <c r="P35" i="16" s="1"/>
  <c r="AC33" i="1"/>
  <c r="AH33" i="1" s="1"/>
  <c r="AJ33" i="1"/>
  <c r="AP33" i="1" s="1"/>
  <c r="AN33" i="1"/>
  <c r="AT33" i="1" s="1"/>
  <c r="AR33" i="1"/>
  <c r="AX33" i="1" s="1"/>
  <c r="Z33" i="1"/>
  <c r="X35" i="16" l="1"/>
  <c r="AG34" i="16" s="1"/>
  <c r="AF35" i="16"/>
  <c r="Z34" i="16"/>
  <c r="Y35" i="16"/>
  <c r="AH34" i="16" s="1"/>
  <c r="S35" i="1"/>
  <c r="AA35" i="1" s="1"/>
  <c r="R35" i="16"/>
  <c r="Q35" i="1"/>
  <c r="Y35" i="1" s="1"/>
  <c r="X35" i="1"/>
  <c r="A53" i="19"/>
  <c r="B52" i="19"/>
  <c r="C52" i="19" s="1"/>
  <c r="F52" i="19"/>
  <c r="I36" i="1" s="1"/>
  <c r="P36" i="16" s="1"/>
  <c r="H52" i="19"/>
  <c r="K36" i="1" s="1"/>
  <c r="G52" i="19"/>
  <c r="J36" i="1" s="1"/>
  <c r="Q36" i="16" s="1"/>
  <c r="AN34" i="1"/>
  <c r="AT34" i="1" s="1"/>
  <c r="AJ34" i="1"/>
  <c r="AP34" i="1" s="1"/>
  <c r="AV34" i="1"/>
  <c r="AC34" i="1"/>
  <c r="AH34" i="1" s="1"/>
  <c r="AR34" i="1"/>
  <c r="AX34" i="1" s="1"/>
  <c r="Z34" i="1"/>
  <c r="AF34" i="1"/>
  <c r="AL34" i="1" s="1"/>
  <c r="AG35" i="1"/>
  <c r="AD35" i="1"/>
  <c r="AW35" i="1"/>
  <c r="AO35" i="1"/>
  <c r="AK35" i="1"/>
  <c r="AS35" i="1"/>
  <c r="R35" i="1"/>
  <c r="Y36" i="16" l="1"/>
  <c r="AG36" i="16"/>
  <c r="Z35" i="16"/>
  <c r="AH35" i="16"/>
  <c r="X36" i="16"/>
  <c r="AG35" i="16" s="1"/>
  <c r="AF36" i="16"/>
  <c r="Q39" i="16"/>
  <c r="Q40" i="16"/>
  <c r="Q38" i="16"/>
  <c r="S36" i="1"/>
  <c r="AA36" i="1" s="1"/>
  <c r="R36" i="16"/>
  <c r="Q36" i="1"/>
  <c r="Y36" i="1" s="1"/>
  <c r="X36" i="1"/>
  <c r="I44" i="1"/>
  <c r="I46" i="1"/>
  <c r="I43" i="1"/>
  <c r="I45" i="1"/>
  <c r="AR35" i="1"/>
  <c r="AX35" i="1" s="1"/>
  <c r="Z35" i="1"/>
  <c r="AN35" i="1"/>
  <c r="AT35" i="1" s="1"/>
  <c r="AJ35" i="1"/>
  <c r="AP35" i="1" s="1"/>
  <c r="A54" i="19"/>
  <c r="F53" i="19"/>
  <c r="G53" i="19"/>
  <c r="B53" i="19"/>
  <c r="C53" i="19" s="1"/>
  <c r="H53" i="19"/>
  <c r="AF35" i="1"/>
  <c r="AL35" i="1" s="1"/>
  <c r="AV35" i="1"/>
  <c r="AC35" i="1"/>
  <c r="AH35" i="1" s="1"/>
  <c r="AW36" i="1"/>
  <c r="R36" i="1"/>
  <c r="AD36" i="1"/>
  <c r="AS36" i="1"/>
  <c r="AO36" i="1"/>
  <c r="AK36" i="1"/>
  <c r="AG36" i="1"/>
  <c r="J45" i="1"/>
  <c r="J43" i="1"/>
  <c r="J46" i="1"/>
  <c r="J44" i="1"/>
  <c r="K44" i="1"/>
  <c r="K43" i="1"/>
  <c r="K46" i="1"/>
  <c r="K45" i="1"/>
  <c r="H45" i="1"/>
  <c r="H43" i="1"/>
  <c r="H44" i="1"/>
  <c r="H46" i="1"/>
  <c r="Z36" i="16" l="1"/>
  <c r="AH36" i="16"/>
  <c r="R38" i="16"/>
  <c r="R40" i="16"/>
  <c r="R39" i="16"/>
  <c r="I47" i="1"/>
  <c r="I48" i="1" s="1"/>
  <c r="J47" i="1"/>
  <c r="J48" i="1" s="1"/>
  <c r="H47" i="1"/>
  <c r="H48" i="1" s="1"/>
  <c r="AJ36" i="1"/>
  <c r="AP36" i="1" s="1"/>
  <c r="P46" i="1"/>
  <c r="P44" i="1"/>
  <c r="P43" i="1"/>
  <c r="P45" i="1"/>
  <c r="F54" i="19"/>
  <c r="G54" i="19"/>
  <c r="B54" i="19"/>
  <c r="C54" i="19" s="1"/>
  <c r="H54" i="19"/>
  <c r="O39" i="16"/>
  <c r="O38" i="16"/>
  <c r="O40" i="16"/>
  <c r="AN36" i="1"/>
  <c r="AT36" i="1" s="1"/>
  <c r="Q45" i="1"/>
  <c r="Q44" i="1"/>
  <c r="Q43" i="1"/>
  <c r="Q46" i="1"/>
  <c r="AR36" i="1"/>
  <c r="AX36" i="1" s="1"/>
  <c r="Z36" i="1"/>
  <c r="R46" i="1"/>
  <c r="R45" i="1"/>
  <c r="R43" i="1"/>
  <c r="R47" i="1" s="1"/>
  <c r="R48" i="1" s="1"/>
  <c r="R44" i="1"/>
  <c r="P39" i="16"/>
  <c r="P38" i="16"/>
  <c r="P40" i="16"/>
  <c r="K47" i="1"/>
  <c r="K48" i="1" s="1"/>
  <c r="AF36" i="1"/>
  <c r="AL36" i="1" s="1"/>
  <c r="O46" i="1"/>
  <c r="O45" i="1"/>
  <c r="O43" i="1"/>
  <c r="O44" i="1"/>
  <c r="AV36" i="1"/>
  <c r="S46" i="1"/>
  <c r="S44" i="1"/>
  <c r="S43" i="1"/>
  <c r="S45" i="1"/>
  <c r="AC36" i="1"/>
  <c r="AH36" i="1" s="1"/>
  <c r="N44" i="1"/>
  <c r="N45" i="1"/>
  <c r="N43" i="1"/>
  <c r="N46" i="1"/>
  <c r="S47" i="1" l="1"/>
  <c r="S48" i="1" s="1"/>
  <c r="N47" i="1"/>
  <c r="N48" i="1" s="1"/>
  <c r="O47" i="1"/>
  <c r="O48" i="1" s="1"/>
  <c r="AC40" i="16"/>
  <c r="AC38" i="16"/>
  <c r="AC39" i="16"/>
  <c r="Z38" i="16"/>
  <c r="Z40" i="16"/>
  <c r="Z39" i="16"/>
  <c r="Y40" i="16"/>
  <c r="Y38" i="16"/>
  <c r="Y39" i="16"/>
  <c r="Z44" i="1"/>
  <c r="Z45" i="1"/>
  <c r="Z46" i="1"/>
  <c r="Z43" i="1"/>
  <c r="X39" i="16"/>
  <c r="X38" i="16"/>
  <c r="X40" i="16"/>
  <c r="P47" i="1"/>
  <c r="P48" i="1" s="1"/>
  <c r="V45" i="1"/>
  <c r="V44" i="1"/>
  <c r="V46" i="1"/>
  <c r="V43" i="1"/>
  <c r="W40" i="16"/>
  <c r="W38" i="16"/>
  <c r="W39" i="16"/>
  <c r="V39" i="16"/>
  <c r="V38" i="16"/>
  <c r="V40" i="16"/>
  <c r="Q47" i="1"/>
  <c r="Q48" i="1" s="1"/>
  <c r="AA46" i="1"/>
  <c r="AA44" i="1"/>
  <c r="AA45" i="1"/>
  <c r="AA43" i="1"/>
  <c r="U40" i="16"/>
  <c r="U38" i="16"/>
  <c r="U39" i="16"/>
  <c r="X46" i="1"/>
  <c r="X44" i="1"/>
  <c r="X43" i="1"/>
  <c r="X45" i="1"/>
  <c r="W46" i="1"/>
  <c r="W45" i="1"/>
  <c r="W43" i="1"/>
  <c r="W44" i="1"/>
  <c r="Y43" i="1"/>
  <c r="Y46" i="1"/>
  <c r="Y44" i="1"/>
  <c r="Y45" i="1"/>
  <c r="AD40" i="16" l="1"/>
  <c r="AG39" i="16"/>
  <c r="AE39" i="16"/>
  <c r="AH40" i="16"/>
  <c r="AA47" i="1"/>
  <c r="AA48" i="1" s="1"/>
  <c r="AF40" i="16"/>
  <c r="AG40" i="16"/>
  <c r="W47" i="1"/>
  <c r="W48" i="1" s="1"/>
  <c r="AG38" i="16"/>
  <c r="V47" i="1"/>
  <c r="V48" i="1" s="1"/>
  <c r="X47" i="1"/>
  <c r="X48" i="1" s="1"/>
  <c r="AD38" i="16"/>
  <c r="AE38" i="16"/>
  <c r="AH39" i="16"/>
  <c r="AD39" i="16"/>
  <c r="AF39" i="16"/>
  <c r="Z47" i="1"/>
  <c r="Z48" i="1" s="1"/>
  <c r="Y47" i="1"/>
  <c r="Y48" i="1" s="1"/>
  <c r="AH38" i="16"/>
  <c r="AE40" i="16"/>
  <c r="AF38" i="16"/>
</calcChain>
</file>

<file path=xl/sharedStrings.xml><?xml version="1.0" encoding="utf-8"?>
<sst xmlns="http://schemas.openxmlformats.org/spreadsheetml/2006/main" count="561" uniqueCount="117">
  <si>
    <t>May Regression</t>
  </si>
  <si>
    <t>June Regression</t>
  </si>
  <si>
    <t>(Acre-feet)</t>
  </si>
  <si>
    <t xml:space="preserve">    JAN</t>
  </si>
  <si>
    <t xml:space="preserve">    FEB</t>
  </si>
  <si>
    <t xml:space="preserve">    MAR</t>
  </si>
  <si>
    <t xml:space="preserve">    APR</t>
  </si>
  <si>
    <t xml:space="preserve">    MAY</t>
  </si>
  <si>
    <t xml:space="preserve">    JUN</t>
  </si>
  <si>
    <t>JAN</t>
  </si>
  <si>
    <t>FEB</t>
  </si>
  <si>
    <t>MAR</t>
  </si>
  <si>
    <t>APR</t>
  </si>
  <si>
    <t>MAY</t>
  </si>
  <si>
    <t>JUN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</si>
  <si>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</si>
  <si>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</si>
  <si>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</si>
  <si>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</si>
  <si>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</si>
  <si>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</si>
  <si>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</si>
  <si>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</si>
  <si>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</si>
  <si>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</si>
  <si>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</si>
  <si>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</si>
  <si>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</si>
  <si>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</si>
  <si>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</si>
  <si>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</si>
  <si>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</si>
  <si>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</si>
  <si>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</si>
  <si>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</si>
  <si>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</si>
  <si>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</si>
  <si>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</si>
  <si>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</si>
  <si>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</si>
  <si>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c1</t>
  </si>
  <si>
    <t>c2</t>
  </si>
  <si>
    <t>c3</t>
  </si>
  <si>
    <t>sde</t>
  </si>
  <si>
    <t>Jan</t>
  </si>
  <si>
    <t>Feb</t>
  </si>
  <si>
    <t>May</t>
  </si>
  <si>
    <t>X Variable 2</t>
  </si>
  <si>
    <t>April</t>
  </si>
  <si>
    <t>June</t>
  </si>
  <si>
    <t>Average</t>
  </si>
  <si>
    <t>Max</t>
  </si>
  <si>
    <t>Min</t>
  </si>
  <si>
    <t>Historic Forecast Error Percent</t>
  </si>
  <si>
    <t>Historic Forecast Error Volume</t>
  </si>
  <si>
    <t>(Acre-Feet)</t>
  </si>
  <si>
    <t>Decimal</t>
  </si>
  <si>
    <t>Minimum</t>
  </si>
  <si>
    <t>Maximum</t>
  </si>
  <si>
    <t>Data Object Table</t>
  </si>
  <si>
    <t>Year</t>
  </si>
  <si>
    <t>March</t>
  </si>
  <si>
    <t>January Regression</t>
  </si>
  <si>
    <t>Current</t>
  </si>
  <si>
    <t>Previous</t>
  </si>
  <si>
    <t>Error</t>
  </si>
  <si>
    <t>February Regression</t>
  </si>
  <si>
    <t>March Regression</t>
  </si>
  <si>
    <t>April Regression</t>
  </si>
  <si>
    <t xml:space="preserve"> </t>
  </si>
  <si>
    <t>Std.Dev.</t>
  </si>
  <si>
    <t>+1 Std Dev</t>
  </si>
  <si>
    <t>-1 Std Dev</t>
  </si>
  <si>
    <t>February through June are multiple regressions against the actual</t>
  </si>
  <si>
    <t>output to the appropriate worksheet.</t>
  </si>
  <si>
    <t>Regression Instructions - Use the current error as the Y data for all months.</t>
  </si>
  <si>
    <t>Computed Forecast Error at 0.333333333 random number</t>
  </si>
  <si>
    <t>Klamath Basin Hydrology Model</t>
  </si>
  <si>
    <t>April-Sept</t>
  </si>
  <si>
    <t>NRCS Forecasts of April-July OBSERVED UKL Inflow</t>
  </si>
  <si>
    <t>January is a single regression against the actual OBSERVED inflow.</t>
  </si>
  <si>
    <t>OBSERVED inflow (X1) and the previous forecast error volume (X2).</t>
  </si>
  <si>
    <t>May-Sept</t>
  </si>
  <si>
    <t>Observed</t>
  </si>
  <si>
    <t>Inflow</t>
  </si>
  <si>
    <t>Observed and Forecasted April through September UKL Inflow</t>
  </si>
  <si>
    <t>NRCS Forecasts</t>
  </si>
  <si>
    <t>June-Sept</t>
  </si>
  <si>
    <t>forecasts50pct</t>
  </si>
  <si>
    <t>WY</t>
  </si>
  <si>
    <t>Date</t>
  </si>
  <si>
    <t>TAF</t>
  </si>
  <si>
    <t>Inflow (Acre-Feet)</t>
  </si>
  <si>
    <t>Inflow  (TAF)</t>
  </si>
  <si>
    <t>Water Year Month</t>
  </si>
  <si>
    <t>Water Year Year</t>
  </si>
  <si>
    <t>Calendar Year Year</t>
  </si>
  <si>
    <t>Calendar Year Month</t>
  </si>
  <si>
    <t>April through September Inflow  (TAF)</t>
  </si>
  <si>
    <t>A-S</t>
  </si>
  <si>
    <t>M-S</t>
  </si>
  <si>
    <t>J-S</t>
  </si>
  <si>
    <t>May through September Inflow  (TAF)</t>
  </si>
  <si>
    <t>June through September Inflow  (TAF)</t>
  </si>
  <si>
    <t>March through September Inflow  (TAF)</t>
  </si>
  <si>
    <t>March-Sept</t>
  </si>
  <si>
    <t>Historic Fractional Forecast Error Percent</t>
  </si>
  <si>
    <t>!Jan, Feb, and Mar are March through September forecasts using the reconstructed jacknife methodology from NRCS.</t>
  </si>
  <si>
    <t>!All reconstructed forecasts were given by Dave Garen on April 11, 2012.  April, May and June forecasts are Month thru September.</t>
  </si>
  <si>
    <t>Put the output into a temporary worksheet, then cut and paste then</t>
  </si>
  <si>
    <t>The regressions are generated using Data, Data Analysis, Regression.</t>
  </si>
  <si>
    <t>Linear Regression</t>
  </si>
  <si>
    <t>sde * 3</t>
  </si>
  <si>
    <t>Forecast Error Based on Observed Inflow</t>
  </si>
  <si>
    <t>Month</t>
  </si>
  <si>
    <t>February</t>
  </si>
  <si>
    <t>UKL Forecast Error Volum Regression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</si>
</sst>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"/>
    <numFmt numFmtId="167" formatCode="m/yyyy"/>
  </numFmts>
  <fonts count="5" x14ac:knownFonts="1">
    <font>
      <sz val="10"/>
      <name val="Courier New"/>
    </font>
    <font>
      <i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94"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Alignment="1"/>
    <xf numFmtId="1" fontId="0" fillId="0" borderId="0" xfId="0" applyNumberForma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5" fontId="0" fillId="0" borderId="0" xfId="0" applyNumberFormat="1" applyAlignment="1"/>
    <xf numFmtId="0" fontId="0" fillId="0" borderId="0" xfId="0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left" wrapText="1"/>
    </xf>
    <xf numFmtId="0" fontId="0" fillId="0" borderId="5" xfId="0" applyBorder="1" applyAlignment="1"/>
    <xf numFmtId="0" fontId="0" fillId="0" borderId="6" xfId="0" quotePrefix="1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quotePrefix="1" applyBorder="1" applyAlignment="1">
      <alignment horizontal="left"/>
    </xf>
    <xf numFmtId="0" fontId="0" fillId="0" borderId="0" xfId="0" applyBorder="1" applyAlignment="1"/>
    <xf numFmtId="0" fontId="0" fillId="0" borderId="8" xfId="0" applyBorder="1" applyAlignment="1">
      <alignment horizontal="center"/>
    </xf>
    <xf numFmtId="1" fontId="0" fillId="0" borderId="8" xfId="0" applyNumberFormat="1" applyBorder="1" applyAlignment="1"/>
    <xf numFmtId="1" fontId="0" fillId="0" borderId="0" xfId="0" applyNumberFormat="1" applyBorder="1" applyAlignment="1"/>
    <xf numFmtId="1" fontId="0" fillId="0" borderId="9" xfId="0" applyNumberFormat="1" applyBorder="1" applyAlignment="1"/>
    <xf numFmtId="1" fontId="0" fillId="0" borderId="10" xfId="0" applyNumberFormat="1" applyBorder="1" applyAlignment="1"/>
    <xf numFmtId="1" fontId="0" fillId="0" borderId="11" xfId="0" applyNumberFormat="1" applyBorder="1" applyAlignment="1"/>
    <xf numFmtId="1" fontId="0" fillId="0" borderId="12" xfId="0" applyNumberForma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9" xfId="0" applyBorder="1" applyAlignment="1">
      <alignment horizontal="center"/>
    </xf>
    <xf numFmtId="0" fontId="0" fillId="0" borderId="13" xfId="0" applyBorder="1" applyAlignment="1"/>
    <xf numFmtId="0" fontId="0" fillId="0" borderId="12" xfId="0" applyBorder="1" applyAlignment="1"/>
    <xf numFmtId="0" fontId="0" fillId="0" borderId="8" xfId="0" applyBorder="1" applyAlignment="1">
      <alignment horizontal="left" wrapText="1"/>
    </xf>
    <xf numFmtId="2" fontId="0" fillId="0" borderId="0" xfId="0" applyNumberFormat="1" applyBorder="1" applyAlignment="1"/>
    <xf numFmtId="2" fontId="3" fillId="0" borderId="0" xfId="0" applyNumberFormat="1" applyFont="1" applyFill="1" applyBorder="1" applyAlignment="1"/>
    <xf numFmtId="2" fontId="0" fillId="0" borderId="11" xfId="0" applyNumberFormat="1" applyBorder="1" applyAlignment="1"/>
    <xf numFmtId="2" fontId="0" fillId="0" borderId="6" xfId="0" applyNumberFormat="1" applyBorder="1" applyAlignment="1"/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5" fontId="0" fillId="0" borderId="0" xfId="0" applyNumberFormat="1" applyBorder="1" applyAlignment="1"/>
    <xf numFmtId="165" fontId="0" fillId="0" borderId="11" xfId="0" applyNumberFormat="1" applyBorder="1" applyAlignment="1"/>
    <xf numFmtId="0" fontId="0" fillId="0" borderId="8" xfId="0" quotePrefix="1" applyBorder="1" applyAlignment="1">
      <alignment horizontal="center"/>
    </xf>
    <xf numFmtId="0" fontId="0" fillId="0" borderId="8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4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164" fontId="0" fillId="0" borderId="0" xfId="0" applyNumberFormat="1" applyBorder="1" applyAlignment="1"/>
    <xf numFmtId="0" fontId="0" fillId="0" borderId="11" xfId="0" applyBorder="1" applyAlignment="1"/>
    <xf numFmtId="166" fontId="0" fillId="0" borderId="0" xfId="0" applyNumberFormat="1" applyBorder="1" applyAlignment="1"/>
    <xf numFmtId="166" fontId="0" fillId="0" borderId="11" xfId="0" applyNumberFormat="1" applyBorder="1" applyAlignmen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3" fillId="0" borderId="8" xfId="0" applyFont="1" applyBorder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quotePrefix="1" applyBorder="1" applyAlignment="1">
      <alignment horizontal="left"/>
    </xf>
    <xf numFmtId="17" fontId="0" fillId="0" borderId="0" xfId="0" applyNumberFormat="1" applyAlignment="1"/>
    <xf numFmtId="0" fontId="4" fillId="0" borderId="14" xfId="0" applyFont="1" applyBorder="1" applyAlignment="1">
      <alignment horizontal="center" wrapText="1"/>
    </xf>
    <xf numFmtId="167" fontId="4" fillId="0" borderId="0" xfId="0" applyNumberFormat="1" applyFont="1" applyAlignment="1"/>
    <xf numFmtId="164" fontId="0" fillId="0" borderId="0" xfId="0" applyNumberFormat="1" applyAlignment="1"/>
    <xf numFmtId="0" fontId="4" fillId="0" borderId="4" xfId="0" applyFont="1" applyFill="1" applyBorder="1" applyAlignment="1">
      <alignment horizontal="center" wrapText="1"/>
    </xf>
    <xf numFmtId="166" fontId="0" fillId="0" borderId="0" xfId="0" applyNumberFormat="1" applyAlignment="1"/>
    <xf numFmtId="1" fontId="0" fillId="0" borderId="5" xfId="0" applyNumberFormat="1" applyBorder="1" applyAlignment="1"/>
    <xf numFmtId="1" fontId="0" fillId="0" borderId="6" xfId="0" applyNumberFormat="1" applyBorder="1" applyAlignment="1"/>
    <xf numFmtId="1" fontId="0" fillId="0" borderId="7" xfId="0" applyNumberFormat="1" applyBorder="1" applyAlignment="1"/>
    <xf numFmtId="2" fontId="0" fillId="0" borderId="7" xfId="0" applyNumberFormat="1" applyBorder="1" applyAlignment="1"/>
    <xf numFmtId="2" fontId="0" fillId="0" borderId="9" xfId="0" applyNumberFormat="1" applyBorder="1" applyAlignment="1"/>
    <xf numFmtId="2" fontId="0" fillId="0" borderId="12" xfId="0" applyNumberFormat="1" applyBorder="1" applyAlignment="1"/>
    <xf numFmtId="2" fontId="3" fillId="0" borderId="9" xfId="0" applyNumberFormat="1" applyFont="1" applyFill="1" applyBorder="1" applyAlignment="1"/>
    <xf numFmtId="0" fontId="4" fillId="0" borderId="0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 wrapText="1"/>
    </xf>
    <xf numFmtId="0" fontId="0" fillId="0" borderId="0" xfId="0" quotePrefix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9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KBS With Evaporation Historic UKL Forecast Error Volumes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24068444115217"/>
          <c:y val="0.10672853027740169"/>
          <c:w val="0.75618147015474702"/>
          <c:h val="0.85529027688054771"/>
        </c:manualLayout>
      </c:layout>
      <c:lineChart>
        <c:grouping val="standard"/>
        <c:varyColors val="0"/>
        <c:ser>
          <c:idx val="0"/>
          <c:order val="0"/>
          <c:tx>
            <c:strRef>
              <c:f>Data!$M$5</c:f>
              <c:strCache>
                <c:ptCount val="1"/>
                <c:pt idx="0">
                  <c:v>1980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Data!$N$5:$S$5</c:f>
              <c:numCache>
                <c:formatCode>0</c:formatCode>
                <c:ptCount val="6"/>
                <c:pt idx="0">
                  <c:v>-153798.95999995791</c:v>
                </c:pt>
                <c:pt idx="1">
                  <c:v>-240698.95999995788</c:v>
                </c:pt>
                <c:pt idx="2">
                  <c:v>-269698.95999995788</c:v>
                </c:pt>
                <c:pt idx="3">
                  <c:v>-210972.73787741273</c:v>
                </c:pt>
                <c:pt idx="4">
                  <c:v>-191119.07255131475</c:v>
                </c:pt>
                <c:pt idx="5">
                  <c:v>-142662.92158719231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Data!$M$6</c:f>
              <c:strCache>
                <c:ptCount val="1"/>
                <c:pt idx="0">
                  <c:v>1981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Data!$N$6:$S$6</c:f>
              <c:numCache>
                <c:formatCode>0</c:formatCode>
                <c:ptCount val="6"/>
                <c:pt idx="0">
                  <c:v>-35093.390387971223</c:v>
                </c:pt>
                <c:pt idx="1">
                  <c:v>-121993.3903879712</c:v>
                </c:pt>
                <c:pt idx="2">
                  <c:v>-150993.39038797122</c:v>
                </c:pt>
                <c:pt idx="3">
                  <c:v>-142161.09786654016</c:v>
                </c:pt>
                <c:pt idx="4">
                  <c:v>-137429.96746016489</c:v>
                </c:pt>
                <c:pt idx="5">
                  <c:v>-119413.15938162668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Data!$M$7</c:f>
              <c:strCache>
                <c:ptCount val="1"/>
                <c:pt idx="0">
                  <c:v>1982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Data!$N$7:$S$7</c:f>
              <c:numCache>
                <c:formatCode>0</c:formatCode>
                <c:ptCount val="6"/>
                <c:pt idx="0">
                  <c:v>-230354.60858536465</c:v>
                </c:pt>
                <c:pt idx="1">
                  <c:v>-193954.60858536468</c:v>
                </c:pt>
                <c:pt idx="2">
                  <c:v>-216754.60858536462</c:v>
                </c:pt>
                <c:pt idx="3">
                  <c:v>-150088.70881164752</c:v>
                </c:pt>
                <c:pt idx="4">
                  <c:v>-213532.15509782388</c:v>
                </c:pt>
                <c:pt idx="5">
                  <c:v>-180129.71304447376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Data!$M$8</c:f>
              <c:strCache>
                <c:ptCount val="1"/>
                <c:pt idx="0">
                  <c:v>1983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Data!$N$8:$S$8</c:f>
              <c:numCache>
                <c:formatCode>0</c:formatCode>
                <c:ptCount val="6"/>
                <c:pt idx="0">
                  <c:v>-534410.56831894454</c:v>
                </c:pt>
                <c:pt idx="1">
                  <c:v>-523310.56831894454</c:v>
                </c:pt>
                <c:pt idx="2">
                  <c:v>-394010.56831894448</c:v>
                </c:pt>
                <c:pt idx="3">
                  <c:v>-150269.96112355415</c:v>
                </c:pt>
                <c:pt idx="4">
                  <c:v>-230856.23933625151</c:v>
                </c:pt>
                <c:pt idx="5">
                  <c:v>-213019.23585460929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Data!$M$9</c:f>
              <c:strCache>
                <c:ptCount val="1"/>
                <c:pt idx="0">
                  <c:v>1984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Data!$N$9:$S$9</c:f>
              <c:numCache>
                <c:formatCode>0</c:formatCode>
                <c:ptCount val="6"/>
                <c:pt idx="0">
                  <c:v>-186099.11568266057</c:v>
                </c:pt>
                <c:pt idx="1">
                  <c:v>-331899.11568266066</c:v>
                </c:pt>
                <c:pt idx="2">
                  <c:v>-350899.11568266066</c:v>
                </c:pt>
                <c:pt idx="3">
                  <c:v>-350359.54280707822</c:v>
                </c:pt>
                <c:pt idx="4">
                  <c:v>-290229.0159938276</c:v>
                </c:pt>
                <c:pt idx="5">
                  <c:v>-212135.09305524168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Data!$M$10</c:f>
              <c:strCache>
                <c:ptCount val="1"/>
                <c:pt idx="0">
                  <c:v>1985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Data!$N$10:$S$10</c:f>
              <c:numCache>
                <c:formatCode>0</c:formatCode>
                <c:ptCount val="6"/>
                <c:pt idx="0">
                  <c:v>39105.506774503621</c:v>
                </c:pt>
                <c:pt idx="1">
                  <c:v>-113094.49322549631</c:v>
                </c:pt>
                <c:pt idx="2">
                  <c:v>-123794.49322549635</c:v>
                </c:pt>
                <c:pt idx="3">
                  <c:v>-216151.29443445106</c:v>
                </c:pt>
                <c:pt idx="4">
                  <c:v>-114864.16418729674</c:v>
                </c:pt>
                <c:pt idx="5">
                  <c:v>-179482.19660143356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Data!$M$11</c:f>
              <c:strCache>
                <c:ptCount val="1"/>
                <c:pt idx="0">
                  <c:v>1986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Data!$N$11:$S$11</c:f>
              <c:numCache>
                <c:formatCode>0</c:formatCode>
                <c:ptCount val="6"/>
                <c:pt idx="0">
                  <c:v>-459955.27748170489</c:v>
                </c:pt>
                <c:pt idx="1">
                  <c:v>-496055.27748170495</c:v>
                </c:pt>
                <c:pt idx="2">
                  <c:v>-357455.27748170489</c:v>
                </c:pt>
                <c:pt idx="3">
                  <c:v>-144159.26325334943</c:v>
                </c:pt>
                <c:pt idx="4">
                  <c:v>-199738.61119667423</c:v>
                </c:pt>
                <c:pt idx="5">
                  <c:v>-178558.52223268765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Data!$M$12</c:f>
              <c:strCache>
                <c:ptCount val="1"/>
                <c:pt idx="0">
                  <c:v>1987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Data!$N$12:$S$12</c:f>
              <c:numCache>
                <c:formatCode>0</c:formatCode>
                <c:ptCount val="6"/>
                <c:pt idx="0">
                  <c:v>-225006.16210342379</c:v>
                </c:pt>
                <c:pt idx="1">
                  <c:v>-190306.16210342379</c:v>
                </c:pt>
                <c:pt idx="2">
                  <c:v>-187606.16210342379</c:v>
                </c:pt>
                <c:pt idx="3">
                  <c:v>-203902.10529780097</c:v>
                </c:pt>
                <c:pt idx="4">
                  <c:v>-238589.4140469814</c:v>
                </c:pt>
                <c:pt idx="5">
                  <c:v>-196527.83228070801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Data!$M$13</c:f>
              <c:strCache>
                <c:ptCount val="1"/>
                <c:pt idx="0">
                  <c:v>1988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Data!$N$13:$S$13</c:f>
              <c:numCache>
                <c:formatCode>0</c:formatCode>
                <c:ptCount val="6"/>
                <c:pt idx="0">
                  <c:v>-9989.8754995344916</c:v>
                </c:pt>
                <c:pt idx="1">
                  <c:v>57510.124500465507</c:v>
                </c:pt>
                <c:pt idx="2">
                  <c:v>-62389.875499534472</c:v>
                </c:pt>
                <c:pt idx="3">
                  <c:v>-155821.85712770309</c:v>
                </c:pt>
                <c:pt idx="4">
                  <c:v>-141344.36699171018</c:v>
                </c:pt>
                <c:pt idx="5">
                  <c:v>-123989.27824799197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Data!$M$14</c:f>
              <c:strCache>
                <c:ptCount val="1"/>
                <c:pt idx="0">
                  <c:v>1989</c:v>
                </c:pt>
              </c:strCache>
            </c:strRef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val>
            <c:numRef>
              <c:f>Data!$N$14:$S$14</c:f>
              <c:numCache>
                <c:formatCode>0</c:formatCode>
                <c:ptCount val="6"/>
                <c:pt idx="0">
                  <c:v>-184739.60828340091</c:v>
                </c:pt>
                <c:pt idx="1">
                  <c:v>-120639.60828340088</c:v>
                </c:pt>
                <c:pt idx="2">
                  <c:v>-195239.60828340091</c:v>
                </c:pt>
                <c:pt idx="3">
                  <c:v>-9127.2994538189778</c:v>
                </c:pt>
                <c:pt idx="4">
                  <c:v>7000.9460665245342</c:v>
                </c:pt>
                <c:pt idx="5">
                  <c:v>-19594.485359499857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Data!$M$15</c:f>
              <c:strCache>
                <c:ptCount val="1"/>
                <c:pt idx="0">
                  <c:v>1990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val>
            <c:numRef>
              <c:f>Data!$N$15:$S$15</c:f>
              <c:numCache>
                <c:formatCode>0</c:formatCode>
                <c:ptCount val="6"/>
                <c:pt idx="0">
                  <c:v>-184917.38905026254</c:v>
                </c:pt>
                <c:pt idx="1">
                  <c:v>-175217.38905026257</c:v>
                </c:pt>
                <c:pt idx="2">
                  <c:v>-167617.38905026254</c:v>
                </c:pt>
                <c:pt idx="3">
                  <c:v>-167748.90697355385</c:v>
                </c:pt>
                <c:pt idx="4">
                  <c:v>-154026.78747548483</c:v>
                </c:pt>
                <c:pt idx="5">
                  <c:v>-143979.36590014008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Data!$M$16</c:f>
              <c:strCache>
                <c:ptCount val="1"/>
                <c:pt idx="0">
                  <c:v>1991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val>
            <c:numRef>
              <c:f>Data!$N$16:$S$16</c:f>
              <c:numCache>
                <c:formatCode>0</c:formatCode>
                <c:ptCount val="6"/>
                <c:pt idx="0">
                  <c:v>-125035.45075516644</c:v>
                </c:pt>
                <c:pt idx="1">
                  <c:v>-264635.45075516641</c:v>
                </c:pt>
                <c:pt idx="2">
                  <c:v>-326635.45075516641</c:v>
                </c:pt>
                <c:pt idx="3">
                  <c:v>-160102.29018221603</c:v>
                </c:pt>
                <c:pt idx="4">
                  <c:v>-152264.51672715909</c:v>
                </c:pt>
                <c:pt idx="5">
                  <c:v>-113498.11718004553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Data!$M$17</c:f>
              <c:strCache>
                <c:ptCount val="1"/>
                <c:pt idx="0">
                  <c:v>1992</c:v>
                </c:pt>
              </c:strCache>
            </c:strRef>
          </c:tx>
          <c:spPr>
            <a:ln w="12700">
              <a:solidFill>
                <a:srgbClr val="A6CAF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A6CAF0"/>
                </a:solidFill>
                <a:prstDash val="solid"/>
              </a:ln>
            </c:spPr>
          </c:marker>
          <c:val>
            <c:numRef>
              <c:f>Data!$N$17:$S$17</c:f>
              <c:numCache>
                <c:formatCode>0</c:formatCode>
                <c:ptCount val="6"/>
                <c:pt idx="0">
                  <c:v>57788.583433737134</c:v>
                </c:pt>
                <c:pt idx="1">
                  <c:v>-59811.416566262895</c:v>
                </c:pt>
                <c:pt idx="2">
                  <c:v>-93411.416566262851</c:v>
                </c:pt>
                <c:pt idx="3">
                  <c:v>-121526.07625777321</c:v>
                </c:pt>
                <c:pt idx="4">
                  <c:v>-103307.70793460817</c:v>
                </c:pt>
                <c:pt idx="5">
                  <c:v>-81422.800117530074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Data!$M$18</c:f>
              <c:strCache>
                <c:ptCount val="1"/>
                <c:pt idx="0">
                  <c:v>1993</c:v>
                </c:pt>
              </c:strCache>
            </c:strRef>
          </c:tx>
          <c:spPr>
            <a:ln w="12700">
              <a:solidFill>
                <a:srgbClr val="CC9C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CC9CCC"/>
                </a:solidFill>
                <a:prstDash val="solid"/>
              </a:ln>
            </c:spPr>
          </c:marker>
          <c:val>
            <c:numRef>
              <c:f>Data!$N$18:$S$18</c:f>
              <c:numCache>
                <c:formatCode>0</c:formatCode>
                <c:ptCount val="6"/>
                <c:pt idx="0">
                  <c:v>-337897.75303551991</c:v>
                </c:pt>
                <c:pt idx="1">
                  <c:v>-182897.75303551994</c:v>
                </c:pt>
                <c:pt idx="2">
                  <c:v>-204497.75303551997</c:v>
                </c:pt>
                <c:pt idx="3">
                  <c:v>-208687.23244490888</c:v>
                </c:pt>
                <c:pt idx="4">
                  <c:v>-94702.060044560829</c:v>
                </c:pt>
                <c:pt idx="5">
                  <c:v>-121867.06844441369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Data!$M$19</c:f>
              <c:strCache>
                <c:ptCount val="1"/>
                <c:pt idx="0">
                  <c:v>1994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val>
            <c:numRef>
              <c:f>Data!$N$19:$S$19</c:f>
              <c:numCache>
                <c:formatCode>0</c:formatCode>
                <c:ptCount val="6"/>
                <c:pt idx="0">
                  <c:v>46142.296235002104</c:v>
                </c:pt>
                <c:pt idx="1">
                  <c:v>-59257.703764997874</c:v>
                </c:pt>
                <c:pt idx="2">
                  <c:v>-39157.703764997845</c:v>
                </c:pt>
                <c:pt idx="3">
                  <c:v>-146276.966839386</c:v>
                </c:pt>
                <c:pt idx="4">
                  <c:v>-109670.61905457525</c:v>
                </c:pt>
                <c:pt idx="5">
                  <c:v>-80594.492283985892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Data!$M$20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E3E3E3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E3E3E3"/>
                </a:solidFill>
                <a:prstDash val="solid"/>
              </a:ln>
            </c:spPr>
          </c:marker>
          <c:val>
            <c:numRef>
              <c:f>Data!$N$20:$S$20</c:f>
              <c:numCache>
                <c:formatCode>0</c:formatCode>
                <c:ptCount val="6"/>
                <c:pt idx="0">
                  <c:v>-188503.48550201228</c:v>
                </c:pt>
                <c:pt idx="1">
                  <c:v>-66903.485502012249</c:v>
                </c:pt>
                <c:pt idx="2">
                  <c:v>-244403.48550201225</c:v>
                </c:pt>
                <c:pt idx="3">
                  <c:v>-121012.79659754824</c:v>
                </c:pt>
                <c:pt idx="4">
                  <c:v>-132333.53338488512</c:v>
                </c:pt>
                <c:pt idx="5">
                  <c:v>-103342.19053383333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Data!$M$21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Data!$N$21:$S$21</c:f>
              <c:numCache>
                <c:formatCode>0</c:formatCode>
                <c:ptCount val="6"/>
                <c:pt idx="0">
                  <c:v>-358644.40406823577</c:v>
                </c:pt>
                <c:pt idx="1">
                  <c:v>-139344.40406823569</c:v>
                </c:pt>
                <c:pt idx="2">
                  <c:v>-121944.40406823572</c:v>
                </c:pt>
                <c:pt idx="3">
                  <c:v>-156706.77586447995</c:v>
                </c:pt>
                <c:pt idx="4">
                  <c:v>-144174.56530478966</c:v>
                </c:pt>
                <c:pt idx="5">
                  <c:v>-101886.53992430693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Data!$M$22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val>
            <c:numRef>
              <c:f>Data!$N$22:$S$22</c:f>
              <c:numCache>
                <c:formatCode>0</c:formatCode>
                <c:ptCount val="6"/>
                <c:pt idx="0">
                  <c:v>118757.53803321152</c:v>
                </c:pt>
                <c:pt idx="1">
                  <c:v>155057.53803321146</c:v>
                </c:pt>
                <c:pt idx="2">
                  <c:v>87457.538033211444</c:v>
                </c:pt>
                <c:pt idx="3">
                  <c:v>-81725.884108621249</c:v>
                </c:pt>
                <c:pt idx="4">
                  <c:v>-99923.791072381398</c:v>
                </c:pt>
                <c:pt idx="5">
                  <c:v>-120647.68514447541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Data!$M$25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Data!$N$25:$S$25</c:f>
              <c:numCache>
                <c:formatCode>0</c:formatCode>
                <c:ptCount val="6"/>
                <c:pt idx="0">
                  <c:v>-366302.74756241794</c:v>
                </c:pt>
                <c:pt idx="1">
                  <c:v>-176902.74756241796</c:v>
                </c:pt>
                <c:pt idx="2">
                  <c:v>-69902.747562417964</c:v>
                </c:pt>
                <c:pt idx="3">
                  <c:v>-161198.00134677769</c:v>
                </c:pt>
                <c:pt idx="4">
                  <c:v>-132675.50133601186</c:v>
                </c:pt>
                <c:pt idx="5">
                  <c:v>-135880.43211194014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Data!$M$36</c:f>
              <c:strCache>
                <c:ptCount val="1"/>
                <c:pt idx="0">
                  <c:v>2011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9933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val>
            <c:numRef>
              <c:f>Data!$N$36:$S$36</c:f>
              <c:numCache>
                <c:formatCode>0</c:formatCode>
                <c:ptCount val="6"/>
                <c:pt idx="0">
                  <c:v>-91652.788635419376</c:v>
                </c:pt>
                <c:pt idx="1">
                  <c:v>-230852.78863541942</c:v>
                </c:pt>
                <c:pt idx="2">
                  <c:v>-234952.78863541933</c:v>
                </c:pt>
                <c:pt idx="3">
                  <c:v>-124836.02508002639</c:v>
                </c:pt>
                <c:pt idx="4">
                  <c:v>-129217.64197843277</c:v>
                </c:pt>
                <c:pt idx="5">
                  <c:v>-95801.154100320273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Data!$M$23</c:f>
              <c:strCache>
                <c:ptCount val="1"/>
                <c:pt idx="0">
                  <c:v>1998</c:v>
                </c:pt>
              </c:strCache>
            </c:strRef>
          </c:tx>
          <c:marker>
            <c:symbol val="none"/>
          </c:marker>
          <c:val>
            <c:numRef>
              <c:f>Data!$N$23:$S$23</c:f>
              <c:numCache>
                <c:formatCode>0</c:formatCode>
                <c:ptCount val="6"/>
                <c:pt idx="0">
                  <c:v>-514393.43364044739</c:v>
                </c:pt>
                <c:pt idx="1">
                  <c:v>-323393.43364044739</c:v>
                </c:pt>
                <c:pt idx="2">
                  <c:v>-206493.43364044739</c:v>
                </c:pt>
                <c:pt idx="3">
                  <c:v>-224120.38180793705</c:v>
                </c:pt>
                <c:pt idx="4">
                  <c:v>-225032.7612447578</c:v>
                </c:pt>
                <c:pt idx="5">
                  <c:v>-70292.434859857109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Data!$M$24</c:f>
              <c:strCache>
                <c:ptCount val="1"/>
                <c:pt idx="0">
                  <c:v>1999</c:v>
                </c:pt>
              </c:strCache>
            </c:strRef>
          </c:tx>
          <c:marker>
            <c:symbol val="none"/>
          </c:marker>
          <c:val>
            <c:numRef>
              <c:f>Data!$N$24:$S$24</c:f>
              <c:numCache>
                <c:formatCode>0</c:formatCode>
                <c:ptCount val="6"/>
                <c:pt idx="0">
                  <c:v>-291307.60672765016</c:v>
                </c:pt>
                <c:pt idx="1">
                  <c:v>-215007.60672765021</c:v>
                </c:pt>
                <c:pt idx="2">
                  <c:v>-36007.606727650229</c:v>
                </c:pt>
                <c:pt idx="3">
                  <c:v>-169913.83006150671</c:v>
                </c:pt>
                <c:pt idx="4">
                  <c:v>-130453.07892432436</c:v>
                </c:pt>
                <c:pt idx="5">
                  <c:v>-159790.67684302709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Data!$M$26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val>
            <c:numRef>
              <c:f>Data!$N$26:$S$26</c:f>
              <c:numCache>
                <c:formatCode>0</c:formatCode>
                <c:ptCount val="6"/>
                <c:pt idx="0">
                  <c:v>14700.671948784702</c:v>
                </c:pt>
                <c:pt idx="1">
                  <c:v>-98699.328051215271</c:v>
                </c:pt>
                <c:pt idx="2">
                  <c:v>-72699.328051215271</c:v>
                </c:pt>
                <c:pt idx="3">
                  <c:v>-157256.03427441185</c:v>
                </c:pt>
                <c:pt idx="4">
                  <c:v>-100230.91489621351</c:v>
                </c:pt>
                <c:pt idx="5">
                  <c:v>-101613.1705176364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Data!$M$27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val>
            <c:numRef>
              <c:f>Data!$N$27:$S$27</c:f>
              <c:numCache>
                <c:formatCode>0</c:formatCode>
                <c:ptCount val="6"/>
                <c:pt idx="0">
                  <c:v>135764.5340740736</c:v>
                </c:pt>
                <c:pt idx="1">
                  <c:v>54964.534074073643</c:v>
                </c:pt>
                <c:pt idx="2">
                  <c:v>5264.5340740735946</c:v>
                </c:pt>
                <c:pt idx="3">
                  <c:v>-79429.627949913091</c:v>
                </c:pt>
                <c:pt idx="4">
                  <c:v>-131763.0834208171</c:v>
                </c:pt>
                <c:pt idx="5">
                  <c:v>-133858.71534743338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Data!$M$26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val>
            <c:numRef>
              <c:f>Data!$N$26:$S$26</c:f>
              <c:numCache>
                <c:formatCode>0</c:formatCode>
                <c:ptCount val="6"/>
                <c:pt idx="0">
                  <c:v>14700.671948784702</c:v>
                </c:pt>
                <c:pt idx="1">
                  <c:v>-98699.328051215271</c:v>
                </c:pt>
                <c:pt idx="2">
                  <c:v>-72699.328051215271</c:v>
                </c:pt>
                <c:pt idx="3">
                  <c:v>-157256.03427441185</c:v>
                </c:pt>
                <c:pt idx="4">
                  <c:v>-100230.91489621351</c:v>
                </c:pt>
                <c:pt idx="5">
                  <c:v>-101613.1705176364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Data!$M$27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val>
            <c:numRef>
              <c:f>Data!$N$27:$S$27</c:f>
              <c:numCache>
                <c:formatCode>0</c:formatCode>
                <c:ptCount val="6"/>
                <c:pt idx="0">
                  <c:v>135764.5340740736</c:v>
                </c:pt>
                <c:pt idx="1">
                  <c:v>54964.534074073643</c:v>
                </c:pt>
                <c:pt idx="2">
                  <c:v>5264.5340740735946</c:v>
                </c:pt>
                <c:pt idx="3">
                  <c:v>-79429.627949913091</c:v>
                </c:pt>
                <c:pt idx="4">
                  <c:v>-131763.0834208171</c:v>
                </c:pt>
                <c:pt idx="5">
                  <c:v>-133858.71534743338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Data!$M$28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val>
            <c:numRef>
              <c:f>Data!$N$28:$S$28</c:f>
              <c:numCache>
                <c:formatCode>0</c:formatCode>
                <c:ptCount val="6"/>
                <c:pt idx="0">
                  <c:v>-20069.304698788073</c:v>
                </c:pt>
                <c:pt idx="1">
                  <c:v>-144869.30469878804</c:v>
                </c:pt>
                <c:pt idx="2">
                  <c:v>-197469.30469878804</c:v>
                </c:pt>
                <c:pt idx="3">
                  <c:v>-176517.27015128898</c:v>
                </c:pt>
                <c:pt idx="4">
                  <c:v>-138406.63643525974</c:v>
                </c:pt>
                <c:pt idx="5">
                  <c:v>-117598.43714552469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Data!$M$29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val>
            <c:numRef>
              <c:f>Data!$N$29:$S$29</c:f>
              <c:numCache>
                <c:formatCode>0</c:formatCode>
                <c:ptCount val="6"/>
                <c:pt idx="0">
                  <c:v>-60156.518512542672</c:v>
                </c:pt>
                <c:pt idx="1">
                  <c:v>-30956.518512542745</c:v>
                </c:pt>
                <c:pt idx="2">
                  <c:v>44543.481487457255</c:v>
                </c:pt>
                <c:pt idx="3">
                  <c:v>-72016.652737416676</c:v>
                </c:pt>
                <c:pt idx="4">
                  <c:v>-134315.82960781985</c:v>
                </c:pt>
                <c:pt idx="5">
                  <c:v>-135343.77736582796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Data!$M$30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val>
            <c:numRef>
              <c:f>Data!$N$30:$S$30</c:f>
              <c:numCache>
                <c:formatCode>0</c:formatCode>
                <c:ptCount val="6"/>
                <c:pt idx="0">
                  <c:v>-65825.378264511077</c:v>
                </c:pt>
                <c:pt idx="1">
                  <c:v>-131925.37826451103</c:v>
                </c:pt>
                <c:pt idx="2">
                  <c:v>-201725.37826451106</c:v>
                </c:pt>
                <c:pt idx="3">
                  <c:v>-243734.40468132286</c:v>
                </c:pt>
                <c:pt idx="4">
                  <c:v>-260307.26486253014</c:v>
                </c:pt>
                <c:pt idx="5">
                  <c:v>-122614.18901933501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Data!$M$31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Data!$N$31:$S$31</c:f>
              <c:numCache>
                <c:formatCode>0</c:formatCode>
                <c:ptCount val="6"/>
                <c:pt idx="0">
                  <c:v>-159429.26175774186</c:v>
                </c:pt>
                <c:pt idx="1">
                  <c:v>-3429.2617577418696</c:v>
                </c:pt>
                <c:pt idx="2">
                  <c:v>-91229.261757741944</c:v>
                </c:pt>
                <c:pt idx="3">
                  <c:v>-160368.63118326015</c:v>
                </c:pt>
                <c:pt idx="4">
                  <c:v>-125747.25696206155</c:v>
                </c:pt>
                <c:pt idx="5">
                  <c:v>-126273.62592398103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Data!$M$32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Data!$N$32:$S$32</c:f>
              <c:numCache>
                <c:formatCode>0</c:formatCode>
                <c:ptCount val="6"/>
                <c:pt idx="0">
                  <c:v>-112652.50883622616</c:v>
                </c:pt>
                <c:pt idx="1">
                  <c:v>-225552.50883622613</c:v>
                </c:pt>
                <c:pt idx="2">
                  <c:v>-147152.50883622616</c:v>
                </c:pt>
                <c:pt idx="3">
                  <c:v>-168056.16935383761</c:v>
                </c:pt>
                <c:pt idx="4">
                  <c:v>-166567.77943895684</c:v>
                </c:pt>
                <c:pt idx="5">
                  <c:v>-134319.32793144882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Data!$M$33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Data!$N$33:$S$33</c:f>
              <c:numCache>
                <c:formatCode>0</c:formatCode>
                <c:ptCount val="6"/>
                <c:pt idx="0">
                  <c:v>-239707.47269243747</c:v>
                </c:pt>
                <c:pt idx="1">
                  <c:v>-76907.472692437412</c:v>
                </c:pt>
                <c:pt idx="2">
                  <c:v>-74307.472692437383</c:v>
                </c:pt>
                <c:pt idx="3">
                  <c:v>-141278.00239485982</c:v>
                </c:pt>
                <c:pt idx="4">
                  <c:v>-154029.06217627559</c:v>
                </c:pt>
                <c:pt idx="5">
                  <c:v>-141232.45432031725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Data!$M$34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Data!$N$34:$S$34</c:f>
              <c:numCache>
                <c:formatCode>0</c:formatCode>
                <c:ptCount val="6"/>
                <c:pt idx="0">
                  <c:v>-40878.826325235648</c:v>
                </c:pt>
                <c:pt idx="1">
                  <c:v>-148478.82632523568</c:v>
                </c:pt>
                <c:pt idx="2">
                  <c:v>-139178.82632523571</c:v>
                </c:pt>
                <c:pt idx="3">
                  <c:v>-133834.74687777049</c:v>
                </c:pt>
                <c:pt idx="4">
                  <c:v>-141265.2799936542</c:v>
                </c:pt>
                <c:pt idx="5">
                  <c:v>-121445.16344784645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Data!$M$36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val>
            <c:numRef>
              <c:f>Data!$N$36:$S$36</c:f>
              <c:numCache>
                <c:formatCode>0</c:formatCode>
                <c:ptCount val="6"/>
                <c:pt idx="0">
                  <c:v>-91652.788635419376</c:v>
                </c:pt>
                <c:pt idx="1">
                  <c:v>-230852.78863541942</c:v>
                </c:pt>
                <c:pt idx="2">
                  <c:v>-234952.78863541933</c:v>
                </c:pt>
                <c:pt idx="3">
                  <c:v>-124836.02508002639</c:v>
                </c:pt>
                <c:pt idx="4">
                  <c:v>-129217.64197843277</c:v>
                </c:pt>
                <c:pt idx="5">
                  <c:v>-95801.154100320273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66912"/>
        <c:axId val="309766400"/>
      </c:lineChart>
      <c:catAx>
        <c:axId val="307366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309766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976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 b="1"/>
                  <a:t>Forecast error (acre-feet)</a:t>
                </a:r>
              </a:p>
            </c:rich>
          </c:tx>
          <c:layout>
            <c:manualLayout>
              <c:xMode val="edge"/>
              <c:yMode val="edge"/>
              <c:x val="1.8473488684562223E-2"/>
              <c:y val="0.3377300067682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307366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520094554354902"/>
          <c:y val="0.22807740716814606"/>
          <c:w val="8.5517241379310341E-2"/>
          <c:h val="0.771922610550874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Data!$X$5:$X$36</c:f>
              <c:numCache>
                <c:formatCode>0.00</c:formatCode>
                <c:ptCount val="32"/>
                <c:pt idx="0">
                  <c:v>-0.48223155132420087</c:v>
                </c:pt>
                <c:pt idx="1">
                  <c:v>-0.3078600750289438</c:v>
                </c:pt>
                <c:pt idx="2">
                  <c:v>-0.23020094289249124</c:v>
                </c:pt>
                <c:pt idx="3">
                  <c:v>-0.35519808714540529</c:v>
                </c:pt>
                <c:pt idx="4">
                  <c:v>-0.35122943192828343</c:v>
                </c:pt>
                <c:pt idx="5">
                  <c:v>-0.15908794872013723</c:v>
                </c:pt>
                <c:pt idx="6">
                  <c:v>-0.50626809403312401</c:v>
                </c:pt>
                <c:pt idx="7">
                  <c:v>-0.35040236160273153</c:v>
                </c:pt>
                <c:pt idx="8">
                  <c:v>-0.14237052416432372</c:v>
                </c:pt>
                <c:pt idx="9">
                  <c:v>-0.28233102068075228</c:v>
                </c:pt>
                <c:pt idx="10">
                  <c:v>-0.37360480867089901</c:v>
                </c:pt>
                <c:pt idx="11">
                  <c:v>-0.83324883281507134</c:v>
                </c:pt>
                <c:pt idx="12">
                  <c:v>-0.29474197159556625</c:v>
                </c:pt>
                <c:pt idx="13">
                  <c:v>-0.25588215718851187</c:v>
                </c:pt>
                <c:pt idx="14">
                  <c:v>-0.11354108140029581</c:v>
                </c:pt>
                <c:pt idx="15">
                  <c:v>-0.3744426136212361</c:v>
                </c:pt>
                <c:pt idx="16">
                  <c:v>-0.16593179988685094</c:v>
                </c:pt>
                <c:pt idx="17">
                  <c:v>0.13645499456593882</c:v>
                </c:pt>
                <c:pt idx="18">
                  <c:v>-0.23427349526101909</c:v>
                </c:pt>
                <c:pt idx="19">
                  <c:v>-3.8321707892798033E-2</c:v>
                </c:pt>
                <c:pt idx="20">
                  <c:v>-9.8399414736381322E-2</c:v>
                </c:pt>
                <c:pt idx="21">
                  <c:v>-0.18388318818666505</c:v>
                </c:pt>
                <c:pt idx="22">
                  <c:v>1.0763065194269285E-2</c:v>
                </c:pt>
                <c:pt idx="23">
                  <c:v>-0.39627224767633762</c:v>
                </c:pt>
                <c:pt idx="24">
                  <c:v>9.6662048176542559E-2</c:v>
                </c:pt>
                <c:pt idx="25">
                  <c:v>-0.37965803924460606</c:v>
                </c:pt>
                <c:pt idx="26">
                  <c:v>-9.8268358810728998E-2</c:v>
                </c:pt>
                <c:pt idx="27">
                  <c:v>-0.28074172820980225</c:v>
                </c:pt>
                <c:pt idx="28">
                  <c:v>-0.11378039440916597</c:v>
                </c:pt>
                <c:pt idx="29">
                  <c:v>-0.26298127087520912</c:v>
                </c:pt>
                <c:pt idx="30">
                  <c:v>-0.21818002565527694</c:v>
                </c:pt>
                <c:pt idx="31">
                  <c:v>-0.30362089773621181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7264"/>
        <c:axId val="311147840"/>
      </c:scatterChart>
      <c:valAx>
        <c:axId val="311147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1147840"/>
        <c:crosses val="autoZero"/>
        <c:crossBetween val="midCat"/>
      </c:valAx>
      <c:valAx>
        <c:axId val="31114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311147264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Data!$Y$5:$Y$36</c:f>
              <c:numCache>
                <c:formatCode>0.00</c:formatCode>
                <c:ptCount val="32"/>
                <c:pt idx="0">
                  <c:v>-0.29457280680416675</c:v>
                </c:pt>
                <c:pt idx="1">
                  <c:v>-0.23792915562501957</c:v>
                </c:pt>
                <c:pt idx="2">
                  <c:v>-0.12175067752038692</c:v>
                </c:pt>
                <c:pt idx="3">
                  <c:v>-0.10562229906052578</c:v>
                </c:pt>
                <c:pt idx="4">
                  <c:v>-0.27128128742224122</c:v>
                </c:pt>
                <c:pt idx="5">
                  <c:v>-0.23137718751493042</c:v>
                </c:pt>
                <c:pt idx="6">
                  <c:v>-0.14011617222414732</c:v>
                </c:pt>
                <c:pt idx="7">
                  <c:v>-0.29636668467389338</c:v>
                </c:pt>
                <c:pt idx="8">
                  <c:v>-0.27751498989910506</c:v>
                </c:pt>
                <c:pt idx="9">
                  <c:v>-9.4452295813814875E-3</c:v>
                </c:pt>
                <c:pt idx="10">
                  <c:v>-0.29264448388680131</c:v>
                </c:pt>
                <c:pt idx="11">
                  <c:v>-0.33042430627664227</c:v>
                </c:pt>
                <c:pt idx="12">
                  <c:v>-0.29163126189140265</c:v>
                </c:pt>
                <c:pt idx="13">
                  <c:v>-0.19562023996685382</c:v>
                </c:pt>
                <c:pt idx="14">
                  <c:v>-0.33263082280772266</c:v>
                </c:pt>
                <c:pt idx="15">
                  <c:v>-0.14678831267174799</c:v>
                </c:pt>
                <c:pt idx="16">
                  <c:v>-0.1649467911114865</c:v>
                </c:pt>
                <c:pt idx="17">
                  <c:v>-0.10034580455353749</c:v>
                </c:pt>
                <c:pt idx="18">
                  <c:v>-0.20727063980531094</c:v>
                </c:pt>
                <c:pt idx="19">
                  <c:v>-0.14381103354222724</c:v>
                </c:pt>
                <c:pt idx="20">
                  <c:v>-0.1797274027589702</c:v>
                </c:pt>
                <c:pt idx="21">
                  <c:v>-0.30786264906488792</c:v>
                </c:pt>
                <c:pt idx="22">
                  <c:v>-0.13255161362517162</c:v>
                </c:pt>
                <c:pt idx="23">
                  <c:v>-0.29010053389409796</c:v>
                </c:pt>
                <c:pt idx="24">
                  <c:v>-0.11381416173587651</c:v>
                </c:pt>
                <c:pt idx="25">
                  <c:v>-0.38105805830069617</c:v>
                </c:pt>
                <c:pt idx="26">
                  <c:v>-0.14971921401913008</c:v>
                </c:pt>
                <c:pt idx="27">
                  <c:v>-0.23765194530725872</c:v>
                </c:pt>
                <c:pt idx="28">
                  <c:v>-0.18182322224690087</c:v>
                </c:pt>
                <c:pt idx="29">
                  <c:v>-0.20306333860546</c:v>
                </c:pt>
                <c:pt idx="30">
                  <c:v>-0.32080538982991114</c:v>
                </c:pt>
                <c:pt idx="31">
                  <c:v>-0.13124707888321877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29344"/>
        <c:axId val="312329920"/>
      </c:scatterChart>
      <c:valAx>
        <c:axId val="312329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2329920"/>
        <c:crosses val="autoZero"/>
        <c:crossBetween val="midCat"/>
      </c:valAx>
      <c:valAx>
        <c:axId val="312329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312329344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Data!$Z$5:$Z$36</c:f>
              <c:numCache>
                <c:formatCode>0.00</c:formatCode>
                <c:ptCount val="32"/>
                <c:pt idx="0">
                  <c:v>-0.4528683298503669</c:v>
                </c:pt>
                <c:pt idx="1">
                  <c:v>-0.37311644341029088</c:v>
                </c:pt>
                <c:pt idx="2">
                  <c:v>-0.3138184365598139</c:v>
                </c:pt>
                <c:pt idx="3">
                  <c:v>-0.27517077591424277</c:v>
                </c:pt>
                <c:pt idx="4">
                  <c:v>-0.38307537048738388</c:v>
                </c:pt>
                <c:pt idx="5">
                  <c:v>-0.22266358503164521</c:v>
                </c:pt>
                <c:pt idx="6">
                  <c:v>-0.38364156422740192</c:v>
                </c:pt>
                <c:pt idx="7">
                  <c:v>-0.56418866522034772</c:v>
                </c:pt>
                <c:pt idx="8">
                  <c:v>-0.43165918012353088</c:v>
                </c:pt>
                <c:pt idx="9">
                  <c:v>1.5536974623915041E-2</c:v>
                </c:pt>
                <c:pt idx="10">
                  <c:v>-0.46473849820264745</c:v>
                </c:pt>
                <c:pt idx="11">
                  <c:v>-0.50357931669791844</c:v>
                </c:pt>
                <c:pt idx="12">
                  <c:v>-0.43847337950115256</c:v>
                </c:pt>
                <c:pt idx="13">
                  <c:v>-0.18558039925665046</c:v>
                </c:pt>
                <c:pt idx="14">
                  <c:v>-0.43663792949742114</c:v>
                </c:pt>
                <c:pt idx="15">
                  <c:v>-0.26475521257791396</c:v>
                </c:pt>
                <c:pt idx="16">
                  <c:v>-0.27447467444217982</c:v>
                </c:pt>
                <c:pt idx="17">
                  <c:v>-0.21400449705697575</c:v>
                </c:pt>
                <c:pt idx="18">
                  <c:v>-0.32782928489119567</c:v>
                </c:pt>
                <c:pt idx="19">
                  <c:v>-0.19448748432661661</c:v>
                </c:pt>
                <c:pt idx="20">
                  <c:v>-0.25879040638818279</c:v>
                </c:pt>
                <c:pt idx="21">
                  <c:v>-0.32339760275214174</c:v>
                </c:pt>
                <c:pt idx="22">
                  <c:v>-0.35877029129508348</c:v>
                </c:pt>
                <c:pt idx="23">
                  <c:v>-0.36155756787321808</c:v>
                </c:pt>
                <c:pt idx="24">
                  <c:v>-0.37706305684308439</c:v>
                </c:pt>
                <c:pt idx="25">
                  <c:v>-0.57487431201343031</c:v>
                </c:pt>
                <c:pt idx="26">
                  <c:v>-0.19996470616655307</c:v>
                </c:pt>
                <c:pt idx="27">
                  <c:v>-0.42183178297206897</c:v>
                </c:pt>
                <c:pt idx="28">
                  <c:v>-0.31580866124521861</c:v>
                </c:pt>
                <c:pt idx="29">
                  <c:v>-0.32522231057629186</c:v>
                </c:pt>
                <c:pt idx="30">
                  <c:v>-0.47040659678518992</c:v>
                </c:pt>
                <c:pt idx="31">
                  <c:v>-0.22076498760854718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31648"/>
        <c:axId val="312332224"/>
      </c:scatterChart>
      <c:valAx>
        <c:axId val="312331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2332224"/>
        <c:crosses val="autoZero"/>
        <c:crossBetween val="midCat"/>
      </c:valAx>
      <c:valAx>
        <c:axId val="312332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312331648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Data!$AA$5:$AA$36</c:f>
              <c:numCache>
                <c:formatCode>0.00</c:formatCode>
                <c:ptCount val="32"/>
                <c:pt idx="0">
                  <c:v>-0.50668220368999661</c:v>
                </c:pt>
                <c:pt idx="1">
                  <c:v>-0.46228058867573241</c:v>
                </c:pt>
                <c:pt idx="2">
                  <c:v>-0.41113329610262955</c:v>
                </c:pt>
                <c:pt idx="3">
                  <c:v>-0.38003911771167731</c:v>
                </c:pt>
                <c:pt idx="4">
                  <c:v>-0.4353854968143484</c:v>
                </c:pt>
                <c:pt idx="5">
                  <c:v>-0.48172510183956274</c:v>
                </c:pt>
                <c:pt idx="6">
                  <c:v>-0.49798989888967565</c:v>
                </c:pt>
                <c:pt idx="7">
                  <c:v>-0.65285601929806314</c:v>
                </c:pt>
                <c:pt idx="8">
                  <c:v>-0.50261316230917796</c:v>
                </c:pt>
                <c:pt idx="9">
                  <c:v>-7.1960639722945599E-2</c:v>
                </c:pt>
                <c:pt idx="10">
                  <c:v>-0.55381074340893488</c:v>
                </c:pt>
                <c:pt idx="11">
                  <c:v>-0.553654437130086</c:v>
                </c:pt>
                <c:pt idx="12">
                  <c:v>-0.48058938974592774</c:v>
                </c:pt>
                <c:pt idx="13">
                  <c:v>-0.37862546495793514</c:v>
                </c:pt>
                <c:pt idx="14">
                  <c:v>-0.45535028375161435</c:v>
                </c:pt>
                <c:pt idx="15">
                  <c:v>-0.33877999090218069</c:v>
                </c:pt>
                <c:pt idx="16">
                  <c:v>-0.31360652844542214</c:v>
                </c:pt>
                <c:pt idx="17">
                  <c:v>-0.38125633653914465</c:v>
                </c:pt>
                <c:pt idx="18">
                  <c:v>-0.16504739015377751</c:v>
                </c:pt>
                <c:pt idx="19">
                  <c:v>-0.37066604644111012</c:v>
                </c:pt>
                <c:pt idx="20">
                  <c:v>-0.40120544096574534</c:v>
                </c:pt>
                <c:pt idx="21">
                  <c:v>-0.437585733363556</c:v>
                </c:pt>
                <c:pt idx="22">
                  <c:v>-0.54093352565697683</c:v>
                </c:pt>
                <c:pt idx="23">
                  <c:v>-0.46518656710614298</c:v>
                </c:pt>
                <c:pt idx="24">
                  <c:v>-0.53046082002529327</c:v>
                </c:pt>
                <c:pt idx="25">
                  <c:v>-0.47357075903699702</c:v>
                </c:pt>
                <c:pt idx="26">
                  <c:v>-0.34185880382799388</c:v>
                </c:pt>
                <c:pt idx="27">
                  <c:v>-0.50246770022515386</c:v>
                </c:pt>
                <c:pt idx="28">
                  <c:v>-0.4288446293937096</c:v>
                </c:pt>
                <c:pt idx="29">
                  <c:v>-0.41091913679473002</c:v>
                </c:pt>
                <c:pt idx="30">
                  <c:v>-0.58799421132725893</c:v>
                </c:pt>
                <c:pt idx="31">
                  <c:v>-0.23771930458658741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33952"/>
        <c:axId val="312334528"/>
      </c:scatterChart>
      <c:valAx>
        <c:axId val="3123339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2334528"/>
        <c:crosses val="autoZero"/>
        <c:crossBetween val="midCat"/>
      </c:valAx>
      <c:valAx>
        <c:axId val="312334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312333952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Forecast Error Volume</a:t>
            </a:r>
          </a:p>
        </c:rich>
      </c:tx>
      <c:layout>
        <c:manualLayout>
          <c:xMode val="edge"/>
          <c:yMode val="edge"/>
          <c:x val="0.32634634399725226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4977988199646"/>
          <c:y val="0.23132389428817771"/>
          <c:w val="0.82254546352523816"/>
          <c:h val="0.62279510000663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Data!$N$5:$N$36</c:f>
              <c:numCache>
                <c:formatCode>0</c:formatCode>
                <c:ptCount val="32"/>
                <c:pt idx="0">
                  <c:v>-153798.95999995791</c:v>
                </c:pt>
                <c:pt idx="1">
                  <c:v>-35093.390387971223</c:v>
                </c:pt>
                <c:pt idx="2">
                  <c:v>-230354.60858536465</c:v>
                </c:pt>
                <c:pt idx="3">
                  <c:v>-534410.56831894454</c:v>
                </c:pt>
                <c:pt idx="4">
                  <c:v>-186099.11568266057</c:v>
                </c:pt>
                <c:pt idx="5">
                  <c:v>39105.506774503621</c:v>
                </c:pt>
                <c:pt idx="6">
                  <c:v>-459955.27748170489</c:v>
                </c:pt>
                <c:pt idx="7">
                  <c:v>-225006.16210342379</c:v>
                </c:pt>
                <c:pt idx="8">
                  <c:v>-9989.8754995344916</c:v>
                </c:pt>
                <c:pt idx="9">
                  <c:v>-184739.60828340091</c:v>
                </c:pt>
                <c:pt idx="10">
                  <c:v>-184917.38905026254</c:v>
                </c:pt>
                <c:pt idx="11">
                  <c:v>-125035.45075516644</c:v>
                </c:pt>
                <c:pt idx="12">
                  <c:v>57788.583433737134</c:v>
                </c:pt>
                <c:pt idx="13">
                  <c:v>-337897.75303551991</c:v>
                </c:pt>
                <c:pt idx="14">
                  <c:v>46142.296235002104</c:v>
                </c:pt>
                <c:pt idx="15">
                  <c:v>-188503.48550201228</c:v>
                </c:pt>
                <c:pt idx="16">
                  <c:v>-358644.40406823577</c:v>
                </c:pt>
                <c:pt idx="17">
                  <c:v>118757.53803321152</c:v>
                </c:pt>
                <c:pt idx="18">
                  <c:v>-514393.43364044739</c:v>
                </c:pt>
                <c:pt idx="19">
                  <c:v>-291307.60672765016</c:v>
                </c:pt>
                <c:pt idx="20">
                  <c:v>-366302.74756241794</c:v>
                </c:pt>
                <c:pt idx="21">
                  <c:v>14700.671948784702</c:v>
                </c:pt>
                <c:pt idx="22">
                  <c:v>135764.5340740736</c:v>
                </c:pt>
                <c:pt idx="23">
                  <c:v>-20069.304698788073</c:v>
                </c:pt>
                <c:pt idx="24">
                  <c:v>-60156.518512542672</c:v>
                </c:pt>
                <c:pt idx="25">
                  <c:v>-65825.378264511077</c:v>
                </c:pt>
                <c:pt idx="26">
                  <c:v>-159429.26175774186</c:v>
                </c:pt>
                <c:pt idx="27">
                  <c:v>-112652.50883622616</c:v>
                </c:pt>
                <c:pt idx="28">
                  <c:v>-239707.47269243747</c:v>
                </c:pt>
                <c:pt idx="29">
                  <c:v>-40878.826325235648</c:v>
                </c:pt>
                <c:pt idx="30">
                  <c:v>-62308.79150857561</c:v>
                </c:pt>
                <c:pt idx="31">
                  <c:v>-91652.788635419376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07840"/>
        <c:axId val="313508416"/>
      </c:scatterChart>
      <c:valAx>
        <c:axId val="3135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508416"/>
        <c:crossesAt val="-1000000"/>
        <c:crossBetween val="midCat"/>
        <c:majorUnit val="5"/>
        <c:minorUnit val="1"/>
      </c:valAx>
      <c:valAx>
        <c:axId val="31350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507840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Forecast Error Volume</a:t>
            </a:r>
          </a:p>
        </c:rich>
      </c:tx>
      <c:layout>
        <c:manualLayout>
          <c:xMode val="edge"/>
          <c:yMode val="edge"/>
          <c:x val="0.32062096954116009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050438634938547"/>
          <c:w val="0.81109471461305382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Data!$O$5:$O$36</c:f>
              <c:numCache>
                <c:formatCode>0</c:formatCode>
                <c:ptCount val="32"/>
                <c:pt idx="0">
                  <c:v>-240698.95999995788</c:v>
                </c:pt>
                <c:pt idx="1">
                  <c:v>-121993.3903879712</c:v>
                </c:pt>
                <c:pt idx="2">
                  <c:v>-193954.60858536468</c:v>
                </c:pt>
                <c:pt idx="3">
                  <c:v>-523310.56831894454</c:v>
                </c:pt>
                <c:pt idx="4">
                  <c:v>-331899.11568266066</c:v>
                </c:pt>
                <c:pt idx="5">
                  <c:v>-113094.49322549631</c:v>
                </c:pt>
                <c:pt idx="6">
                  <c:v>-496055.27748170495</c:v>
                </c:pt>
                <c:pt idx="7">
                  <c:v>-190306.16210342379</c:v>
                </c:pt>
                <c:pt idx="8">
                  <c:v>57510.124500465507</c:v>
                </c:pt>
                <c:pt idx="9">
                  <c:v>-120639.60828340088</c:v>
                </c:pt>
                <c:pt idx="10">
                  <c:v>-175217.38905026257</c:v>
                </c:pt>
                <c:pt idx="11">
                  <c:v>-264635.45075516641</c:v>
                </c:pt>
                <c:pt idx="12">
                  <c:v>-59811.416566262895</c:v>
                </c:pt>
                <c:pt idx="13">
                  <c:v>-182897.75303551994</c:v>
                </c:pt>
                <c:pt idx="14">
                  <c:v>-59257.703764997874</c:v>
                </c:pt>
                <c:pt idx="15">
                  <c:v>-66903.485502012249</c:v>
                </c:pt>
                <c:pt idx="16">
                  <c:v>-139344.40406823569</c:v>
                </c:pt>
                <c:pt idx="17">
                  <c:v>155057.53803321146</c:v>
                </c:pt>
                <c:pt idx="18">
                  <c:v>-323393.43364044739</c:v>
                </c:pt>
                <c:pt idx="19">
                  <c:v>-215007.60672765021</c:v>
                </c:pt>
                <c:pt idx="20">
                  <c:v>-176902.74756241796</c:v>
                </c:pt>
                <c:pt idx="21">
                  <c:v>-98699.328051215271</c:v>
                </c:pt>
                <c:pt idx="22">
                  <c:v>54964.534074073643</c:v>
                </c:pt>
                <c:pt idx="23">
                  <c:v>-144869.30469878804</c:v>
                </c:pt>
                <c:pt idx="24">
                  <c:v>-30956.518512542745</c:v>
                </c:pt>
                <c:pt idx="25">
                  <c:v>-131925.37826451103</c:v>
                </c:pt>
                <c:pt idx="26">
                  <c:v>-3429.2617577418696</c:v>
                </c:pt>
                <c:pt idx="27">
                  <c:v>-225552.50883622613</c:v>
                </c:pt>
                <c:pt idx="28">
                  <c:v>-76907.472692437412</c:v>
                </c:pt>
                <c:pt idx="29">
                  <c:v>-148478.82632523568</c:v>
                </c:pt>
                <c:pt idx="30">
                  <c:v>-67708.791508575639</c:v>
                </c:pt>
                <c:pt idx="31">
                  <c:v>-230852.78863541942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10144"/>
        <c:axId val="313510720"/>
      </c:scatterChart>
      <c:valAx>
        <c:axId val="3135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510720"/>
        <c:crossesAt val="-1000000"/>
        <c:crossBetween val="midCat"/>
        <c:majorUnit val="5"/>
        <c:minorUnit val="1"/>
      </c:valAx>
      <c:valAx>
        <c:axId val="31351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510144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Forecast Error Volume</a:t>
            </a:r>
          </a:p>
        </c:rich>
      </c:tx>
      <c:layout>
        <c:manualLayout>
          <c:xMode val="edge"/>
          <c:yMode val="edge"/>
          <c:x val="0.32634689747750995"/>
          <c:y val="4.001793625455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050438634938547"/>
          <c:w val="0.81109471461305382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Data!$P$5:$P$36</c:f>
              <c:numCache>
                <c:formatCode>0</c:formatCode>
                <c:ptCount val="32"/>
                <c:pt idx="0">
                  <c:v>-269698.95999995788</c:v>
                </c:pt>
                <c:pt idx="1">
                  <c:v>-150993.39038797122</c:v>
                </c:pt>
                <c:pt idx="2">
                  <c:v>-216754.60858536462</c:v>
                </c:pt>
                <c:pt idx="3">
                  <c:v>-394010.56831894448</c:v>
                </c:pt>
                <c:pt idx="4">
                  <c:v>-350899.11568266066</c:v>
                </c:pt>
                <c:pt idx="5">
                  <c:v>-123794.49322549635</c:v>
                </c:pt>
                <c:pt idx="6">
                  <c:v>-357455.27748170489</c:v>
                </c:pt>
                <c:pt idx="7">
                  <c:v>-187606.16210342379</c:v>
                </c:pt>
                <c:pt idx="8">
                  <c:v>-62389.875499534472</c:v>
                </c:pt>
                <c:pt idx="9">
                  <c:v>-195239.60828340091</c:v>
                </c:pt>
                <c:pt idx="10">
                  <c:v>-167617.38905026254</c:v>
                </c:pt>
                <c:pt idx="11">
                  <c:v>-326635.45075516641</c:v>
                </c:pt>
                <c:pt idx="12">
                  <c:v>-93411.416566262851</c:v>
                </c:pt>
                <c:pt idx="13">
                  <c:v>-204497.75303551997</c:v>
                </c:pt>
                <c:pt idx="14">
                  <c:v>-39157.703764997845</c:v>
                </c:pt>
                <c:pt idx="15">
                  <c:v>-244403.48550201225</c:v>
                </c:pt>
                <c:pt idx="16">
                  <c:v>-121944.40406823572</c:v>
                </c:pt>
                <c:pt idx="17">
                  <c:v>87457.538033211444</c:v>
                </c:pt>
                <c:pt idx="18">
                  <c:v>-206493.43364044739</c:v>
                </c:pt>
                <c:pt idx="19">
                  <c:v>-36007.606727650229</c:v>
                </c:pt>
                <c:pt idx="20">
                  <c:v>-69902.747562417964</c:v>
                </c:pt>
                <c:pt idx="21">
                  <c:v>-72699.328051215271</c:v>
                </c:pt>
                <c:pt idx="22">
                  <c:v>5264.5340740735946</c:v>
                </c:pt>
                <c:pt idx="23">
                  <c:v>-197469.30469878804</c:v>
                </c:pt>
                <c:pt idx="24">
                  <c:v>44543.481487457255</c:v>
                </c:pt>
                <c:pt idx="25">
                  <c:v>-201725.37826451106</c:v>
                </c:pt>
                <c:pt idx="26">
                  <c:v>-91229.261757741944</c:v>
                </c:pt>
                <c:pt idx="27">
                  <c:v>-147152.50883622616</c:v>
                </c:pt>
                <c:pt idx="28">
                  <c:v>-74307.472692437383</c:v>
                </c:pt>
                <c:pt idx="29">
                  <c:v>-139178.82632523571</c:v>
                </c:pt>
                <c:pt idx="30">
                  <c:v>-106308.79150857561</c:v>
                </c:pt>
                <c:pt idx="31">
                  <c:v>-234952.78863541933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12448"/>
        <c:axId val="313513024"/>
      </c:scatterChart>
      <c:valAx>
        <c:axId val="3135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513024"/>
        <c:crossesAt val="-1000000"/>
        <c:crossBetween val="midCat"/>
        <c:majorUnit val="5"/>
        <c:minorUnit val="1"/>
      </c:valAx>
      <c:valAx>
        <c:axId val="31351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512448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April Forecast Error Volume</a:t>
            </a:r>
          </a:p>
        </c:rich>
      </c:tx>
      <c:layout>
        <c:manualLayout>
          <c:xMode val="edge"/>
          <c:yMode val="edge"/>
          <c:x val="0.35306475812568228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132389428817771"/>
          <c:w val="0.81109471461305382"/>
          <c:h val="0.62279510000663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Data!$Q$5:$Q$36</c:f>
              <c:numCache>
                <c:formatCode>0</c:formatCode>
                <c:ptCount val="32"/>
                <c:pt idx="0">
                  <c:v>-210972.73787741273</c:v>
                </c:pt>
                <c:pt idx="1">
                  <c:v>-142161.09786654016</c:v>
                </c:pt>
                <c:pt idx="2">
                  <c:v>-150088.70881164752</c:v>
                </c:pt>
                <c:pt idx="3">
                  <c:v>-150269.96112355415</c:v>
                </c:pt>
                <c:pt idx="4">
                  <c:v>-350359.54280707822</c:v>
                </c:pt>
                <c:pt idx="5">
                  <c:v>-216151.29443445106</c:v>
                </c:pt>
                <c:pt idx="6">
                  <c:v>-144159.26325334943</c:v>
                </c:pt>
                <c:pt idx="7">
                  <c:v>-203902.10529780097</c:v>
                </c:pt>
                <c:pt idx="8">
                  <c:v>-155821.85712770309</c:v>
                </c:pt>
                <c:pt idx="9">
                  <c:v>-9127.2994538189778</c:v>
                </c:pt>
                <c:pt idx="10">
                  <c:v>-167748.90697355385</c:v>
                </c:pt>
                <c:pt idx="11">
                  <c:v>-160102.29018221603</c:v>
                </c:pt>
                <c:pt idx="12">
                  <c:v>-121526.07625777321</c:v>
                </c:pt>
                <c:pt idx="13">
                  <c:v>-208687.23244490888</c:v>
                </c:pt>
                <c:pt idx="14">
                  <c:v>-146276.966839386</c:v>
                </c:pt>
                <c:pt idx="15">
                  <c:v>-121012.79659754824</c:v>
                </c:pt>
                <c:pt idx="16">
                  <c:v>-156706.77586447995</c:v>
                </c:pt>
                <c:pt idx="17">
                  <c:v>-81725.884108621249</c:v>
                </c:pt>
                <c:pt idx="18">
                  <c:v>-224120.38180793705</c:v>
                </c:pt>
                <c:pt idx="19">
                  <c:v>-169913.83006150671</c:v>
                </c:pt>
                <c:pt idx="20">
                  <c:v>-161198.00134677769</c:v>
                </c:pt>
                <c:pt idx="21">
                  <c:v>-157256.03427441185</c:v>
                </c:pt>
                <c:pt idx="22">
                  <c:v>-79429.627949913091</c:v>
                </c:pt>
                <c:pt idx="23">
                  <c:v>-176517.27015128898</c:v>
                </c:pt>
                <c:pt idx="24">
                  <c:v>-72016.652737416676</c:v>
                </c:pt>
                <c:pt idx="25">
                  <c:v>-243734.40468132286</c:v>
                </c:pt>
                <c:pt idx="26">
                  <c:v>-160368.63118326015</c:v>
                </c:pt>
                <c:pt idx="27">
                  <c:v>-168056.16935383761</c:v>
                </c:pt>
                <c:pt idx="28">
                  <c:v>-141278.00239485982</c:v>
                </c:pt>
                <c:pt idx="29">
                  <c:v>-133834.74687777049</c:v>
                </c:pt>
                <c:pt idx="30">
                  <c:v>-183952.63089180685</c:v>
                </c:pt>
                <c:pt idx="31">
                  <c:v>-124836.02508002639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37536"/>
        <c:axId val="310338112"/>
      </c:scatterChart>
      <c:valAx>
        <c:axId val="3103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338112"/>
        <c:crossesAt val="-1000000"/>
        <c:crossBetween val="midCat"/>
        <c:majorUnit val="5"/>
        <c:minorUnit val="1"/>
      </c:valAx>
      <c:valAx>
        <c:axId val="31033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337536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Forecast Error Volume</a:t>
            </a:r>
          </a:p>
        </c:rich>
      </c:tx>
      <c:layout>
        <c:manualLayout>
          <c:xMode val="edge"/>
          <c:yMode val="edge"/>
          <c:x val="0.3581063817361318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4230374077317"/>
          <c:y val="0.23050438634938547"/>
          <c:w val="0.81145382244463915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Data!$R$5:$R$36</c:f>
              <c:numCache>
                <c:formatCode>0</c:formatCode>
                <c:ptCount val="32"/>
                <c:pt idx="0">
                  <c:v>-191119.07255131475</c:v>
                </c:pt>
                <c:pt idx="1">
                  <c:v>-137429.96746016489</c:v>
                </c:pt>
                <c:pt idx="2">
                  <c:v>-213532.15509782388</c:v>
                </c:pt>
                <c:pt idx="3">
                  <c:v>-230856.23933625151</c:v>
                </c:pt>
                <c:pt idx="4">
                  <c:v>-290229.0159938276</c:v>
                </c:pt>
                <c:pt idx="5">
                  <c:v>-114864.16418729674</c:v>
                </c:pt>
                <c:pt idx="6">
                  <c:v>-199738.61119667423</c:v>
                </c:pt>
                <c:pt idx="7">
                  <c:v>-238589.4140469814</c:v>
                </c:pt>
                <c:pt idx="8">
                  <c:v>-141344.36699171018</c:v>
                </c:pt>
                <c:pt idx="9">
                  <c:v>7000.9460665245342</c:v>
                </c:pt>
                <c:pt idx="10">
                  <c:v>-154026.78747548483</c:v>
                </c:pt>
                <c:pt idx="11">
                  <c:v>-152264.51672715909</c:v>
                </c:pt>
                <c:pt idx="12">
                  <c:v>-103307.70793460817</c:v>
                </c:pt>
                <c:pt idx="13">
                  <c:v>-94702.060044560829</c:v>
                </c:pt>
                <c:pt idx="14">
                  <c:v>-109670.61905457525</c:v>
                </c:pt>
                <c:pt idx="15">
                  <c:v>-132333.53338488512</c:v>
                </c:pt>
                <c:pt idx="16">
                  <c:v>-144174.56530478966</c:v>
                </c:pt>
                <c:pt idx="17">
                  <c:v>-99923.791072381398</c:v>
                </c:pt>
                <c:pt idx="18">
                  <c:v>-225032.7612447578</c:v>
                </c:pt>
                <c:pt idx="19">
                  <c:v>-130453.07892432436</c:v>
                </c:pt>
                <c:pt idx="20">
                  <c:v>-132675.50133601186</c:v>
                </c:pt>
                <c:pt idx="21">
                  <c:v>-100230.91489621351</c:v>
                </c:pt>
                <c:pt idx="22">
                  <c:v>-131763.0834208171</c:v>
                </c:pt>
                <c:pt idx="23">
                  <c:v>-138406.63643525974</c:v>
                </c:pt>
                <c:pt idx="24">
                  <c:v>-134315.82960781985</c:v>
                </c:pt>
                <c:pt idx="25">
                  <c:v>-260307.26486253014</c:v>
                </c:pt>
                <c:pt idx="26">
                  <c:v>-125747.25696206155</c:v>
                </c:pt>
                <c:pt idx="27">
                  <c:v>-166567.77943895684</c:v>
                </c:pt>
                <c:pt idx="28">
                  <c:v>-154029.06217627559</c:v>
                </c:pt>
                <c:pt idx="29">
                  <c:v>-141265.2799936542</c:v>
                </c:pt>
                <c:pt idx="30">
                  <c:v>-182000.5896904835</c:v>
                </c:pt>
                <c:pt idx="31">
                  <c:v>-129217.64197843277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39264"/>
        <c:axId val="310339840"/>
      </c:scatterChart>
      <c:valAx>
        <c:axId val="3103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339840"/>
        <c:crossesAt val="-1000000"/>
        <c:crossBetween val="midCat"/>
        <c:majorUnit val="5"/>
        <c:minorUnit val="1"/>
      </c:valAx>
      <c:valAx>
        <c:axId val="31033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339264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Forecast Error Volume</a:t>
            </a:r>
          </a:p>
        </c:rich>
      </c:tx>
      <c:layout>
        <c:manualLayout>
          <c:xMode val="edge"/>
          <c:yMode val="edge"/>
          <c:x val="0.3504870970183418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4230374077317"/>
          <c:y val="0.23050438634938547"/>
          <c:w val="0.81145382244463915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Data!$S$5:$S$36</c:f>
              <c:numCache>
                <c:formatCode>0</c:formatCode>
                <c:ptCount val="32"/>
                <c:pt idx="0">
                  <c:v>-142662.92158719231</c:v>
                </c:pt>
                <c:pt idx="1">
                  <c:v>-119413.15938162668</c:v>
                </c:pt>
                <c:pt idx="2">
                  <c:v>-180129.71304447376</c:v>
                </c:pt>
                <c:pt idx="3">
                  <c:v>-213019.23585460929</c:v>
                </c:pt>
                <c:pt idx="4">
                  <c:v>-212135.09305524168</c:v>
                </c:pt>
                <c:pt idx="5">
                  <c:v>-179482.19660143356</c:v>
                </c:pt>
                <c:pt idx="6">
                  <c:v>-178558.52223268765</c:v>
                </c:pt>
                <c:pt idx="7">
                  <c:v>-196527.83228070801</c:v>
                </c:pt>
                <c:pt idx="8">
                  <c:v>-123989.27824799197</c:v>
                </c:pt>
                <c:pt idx="9">
                  <c:v>-19594.485359499857</c:v>
                </c:pt>
                <c:pt idx="10">
                  <c:v>-143979.36590014008</c:v>
                </c:pt>
                <c:pt idx="11">
                  <c:v>-113498.11718004553</c:v>
                </c:pt>
                <c:pt idx="12">
                  <c:v>-81422.800117530074</c:v>
                </c:pt>
                <c:pt idx="13">
                  <c:v>-121867.06844441369</c:v>
                </c:pt>
                <c:pt idx="14">
                  <c:v>-80594.492283985892</c:v>
                </c:pt>
                <c:pt idx="15">
                  <c:v>-103342.19053383333</c:v>
                </c:pt>
                <c:pt idx="16">
                  <c:v>-101886.53992430693</c:v>
                </c:pt>
                <c:pt idx="17">
                  <c:v>-120647.68514447541</c:v>
                </c:pt>
                <c:pt idx="18">
                  <c:v>-70292.434859857109</c:v>
                </c:pt>
                <c:pt idx="19">
                  <c:v>-159790.67684302709</c:v>
                </c:pt>
                <c:pt idx="20">
                  <c:v>-135880.43211194014</c:v>
                </c:pt>
                <c:pt idx="21">
                  <c:v>-101613.1705176364</c:v>
                </c:pt>
                <c:pt idx="22">
                  <c:v>-133858.71534743338</c:v>
                </c:pt>
                <c:pt idx="23">
                  <c:v>-117598.43714552469</c:v>
                </c:pt>
                <c:pt idx="24">
                  <c:v>-135343.77736582796</c:v>
                </c:pt>
                <c:pt idx="25">
                  <c:v>-122614.18901933501</c:v>
                </c:pt>
                <c:pt idx="26">
                  <c:v>-126273.62592398103</c:v>
                </c:pt>
                <c:pt idx="27">
                  <c:v>-134319.32793144882</c:v>
                </c:pt>
                <c:pt idx="28">
                  <c:v>-141232.45432031725</c:v>
                </c:pt>
                <c:pt idx="29">
                  <c:v>-121445.16344784645</c:v>
                </c:pt>
                <c:pt idx="30">
                  <c:v>-170116.32340409016</c:v>
                </c:pt>
                <c:pt idx="31">
                  <c:v>-95801.154100320273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40992"/>
        <c:axId val="310341568"/>
      </c:scatterChart>
      <c:valAx>
        <c:axId val="3103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341568"/>
        <c:crossesAt val="-1000000"/>
        <c:crossBetween val="midCat"/>
        <c:majorUnit val="5"/>
        <c:minorUnit val="1"/>
      </c:valAx>
      <c:valAx>
        <c:axId val="31034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340992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Data!$N$5:$N$36</c:f>
              <c:numCache>
                <c:formatCode>0</c:formatCode>
                <c:ptCount val="32"/>
                <c:pt idx="0">
                  <c:v>-153798.95999995791</c:v>
                </c:pt>
                <c:pt idx="1">
                  <c:v>-35093.390387971223</c:v>
                </c:pt>
                <c:pt idx="2">
                  <c:v>-230354.60858536465</c:v>
                </c:pt>
                <c:pt idx="3">
                  <c:v>-534410.56831894454</c:v>
                </c:pt>
                <c:pt idx="4">
                  <c:v>-186099.11568266057</c:v>
                </c:pt>
                <c:pt idx="5">
                  <c:v>39105.506774503621</c:v>
                </c:pt>
                <c:pt idx="6">
                  <c:v>-459955.27748170489</c:v>
                </c:pt>
                <c:pt idx="7">
                  <c:v>-225006.16210342379</c:v>
                </c:pt>
                <c:pt idx="8">
                  <c:v>-9989.8754995344916</c:v>
                </c:pt>
                <c:pt idx="9">
                  <c:v>-184739.60828340091</c:v>
                </c:pt>
                <c:pt idx="10">
                  <c:v>-184917.38905026254</c:v>
                </c:pt>
                <c:pt idx="11">
                  <c:v>-125035.45075516644</c:v>
                </c:pt>
                <c:pt idx="12">
                  <c:v>57788.583433737134</c:v>
                </c:pt>
                <c:pt idx="13">
                  <c:v>-337897.75303551991</c:v>
                </c:pt>
                <c:pt idx="14">
                  <c:v>46142.296235002104</c:v>
                </c:pt>
                <c:pt idx="15">
                  <c:v>-188503.48550201228</c:v>
                </c:pt>
                <c:pt idx="16">
                  <c:v>-358644.40406823577</c:v>
                </c:pt>
                <c:pt idx="17">
                  <c:v>118757.53803321152</c:v>
                </c:pt>
                <c:pt idx="18">
                  <c:v>-514393.43364044739</c:v>
                </c:pt>
                <c:pt idx="19">
                  <c:v>-291307.60672765016</c:v>
                </c:pt>
                <c:pt idx="20">
                  <c:v>-366302.74756241794</c:v>
                </c:pt>
                <c:pt idx="21">
                  <c:v>14700.671948784702</c:v>
                </c:pt>
                <c:pt idx="22">
                  <c:v>135764.5340740736</c:v>
                </c:pt>
                <c:pt idx="23">
                  <c:v>-20069.304698788073</c:v>
                </c:pt>
                <c:pt idx="24">
                  <c:v>-60156.518512542672</c:v>
                </c:pt>
                <c:pt idx="25">
                  <c:v>-65825.378264511077</c:v>
                </c:pt>
                <c:pt idx="26">
                  <c:v>-159429.26175774186</c:v>
                </c:pt>
                <c:pt idx="27">
                  <c:v>-112652.50883622616</c:v>
                </c:pt>
                <c:pt idx="28">
                  <c:v>-239707.47269243747</c:v>
                </c:pt>
                <c:pt idx="29">
                  <c:v>-40878.826325235648</c:v>
                </c:pt>
                <c:pt idx="30">
                  <c:v>-62308.79150857561</c:v>
                </c:pt>
                <c:pt idx="31">
                  <c:v>-91652.788635419376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68704"/>
        <c:axId val="309769280"/>
      </c:scatterChart>
      <c:valAx>
        <c:axId val="3097687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09769280"/>
        <c:crosses val="autoZero"/>
        <c:crossBetween val="midCat"/>
      </c:valAx>
      <c:valAx>
        <c:axId val="3097692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09768704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Forecast Error Percent</a:t>
            </a:r>
          </a:p>
        </c:rich>
      </c:tx>
      <c:layout>
        <c:manualLayout>
          <c:xMode val="edge"/>
          <c:yMode val="edge"/>
          <c:x val="0.32634634399725226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4977988199646"/>
          <c:y val="0.23132389428817771"/>
          <c:w val="0.82254546352523816"/>
          <c:h val="0.62279510000663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Data!$V$5:$V$36</c:f>
              <c:numCache>
                <c:formatCode>0.00</c:formatCode>
                <c:ptCount val="32"/>
                <c:pt idx="0">
                  <c:v>-0.21474334450299531</c:v>
                </c:pt>
                <c:pt idx="1">
                  <c:v>-5.8734357488346413E-2</c:v>
                </c:pt>
                <c:pt idx="2">
                  <c:v>-0.1868616892454418</c:v>
                </c:pt>
                <c:pt idx="3">
                  <c:v>-0.37562845192778516</c:v>
                </c:pt>
                <c:pt idx="4">
                  <c:v>-0.14409542633274844</c:v>
                </c:pt>
                <c:pt idx="5">
                  <c:v>4.1860134113490557E-2</c:v>
                </c:pt>
                <c:pt idx="6">
                  <c:v>-0.44705537071017631</c:v>
                </c:pt>
                <c:pt idx="7">
                  <c:v>-0.3270409111097467</c:v>
                </c:pt>
                <c:pt idx="8">
                  <c:v>-1.7791728640960638E-2</c:v>
                </c:pt>
                <c:pt idx="9">
                  <c:v>-0.19117462090948656</c:v>
                </c:pt>
                <c:pt idx="10">
                  <c:v>-0.32259556772456544</c:v>
                </c:pt>
                <c:pt idx="11">
                  <c:v>-0.25805222416707396</c:v>
                </c:pt>
                <c:pt idx="12">
                  <c:v>0.13867770628873075</c:v>
                </c:pt>
                <c:pt idx="13">
                  <c:v>-0.31674021816604753</c:v>
                </c:pt>
                <c:pt idx="14">
                  <c:v>0.10492663537205499</c:v>
                </c:pt>
                <c:pt idx="15">
                  <c:v>-0.22865440141513349</c:v>
                </c:pt>
                <c:pt idx="16">
                  <c:v>-0.37750278043054142</c:v>
                </c:pt>
                <c:pt idx="17">
                  <c:v>0.14581452168692824</c:v>
                </c:pt>
                <c:pt idx="18">
                  <c:v>-0.47572048219012297</c:v>
                </c:pt>
                <c:pt idx="19">
                  <c:v>-0.2465558453190726</c:v>
                </c:pt>
                <c:pt idx="20">
                  <c:v>-0.40840854658762865</c:v>
                </c:pt>
                <c:pt idx="21">
                  <c:v>2.8779740186562541E-2</c:v>
                </c:pt>
                <c:pt idx="22">
                  <c:v>0.22656291523782393</c:v>
                </c:pt>
                <c:pt idx="23">
                  <c:v>-3.2983265620478631E-2</c:v>
                </c:pt>
                <c:pt idx="24">
                  <c:v>-9.5070563087925317E-2</c:v>
                </c:pt>
                <c:pt idx="25">
                  <c:v>-0.1029123929433732</c:v>
                </c:pt>
                <c:pt idx="26">
                  <c:v>-0.14884222422988952</c:v>
                </c:pt>
                <c:pt idx="27">
                  <c:v>-0.15930440382884373</c:v>
                </c:pt>
                <c:pt idx="28">
                  <c:v>-0.30850085889369661</c:v>
                </c:pt>
                <c:pt idx="29">
                  <c:v>-6.2024183894906632E-2</c:v>
                </c:pt>
                <c:pt idx="30">
                  <c:v>-0.10866382314203452</c:v>
                </c:pt>
                <c:pt idx="31">
                  <c:v>-9.6359690819925944E-2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43296"/>
        <c:axId val="310343872"/>
      </c:scatterChart>
      <c:valAx>
        <c:axId val="3103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343872"/>
        <c:crossesAt val="-1000000"/>
        <c:crossBetween val="midCat"/>
        <c:majorUnit val="5"/>
        <c:minorUnit val="1"/>
      </c:valAx>
      <c:valAx>
        <c:axId val="31034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343296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Forecast Error Percent</a:t>
            </a:r>
          </a:p>
        </c:rich>
      </c:tx>
      <c:layout>
        <c:manualLayout>
          <c:xMode val="edge"/>
          <c:yMode val="edge"/>
          <c:x val="0.32062096954116009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050438634938547"/>
          <c:w val="0.81109471461305382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Data!$N$5:$N$36</c:f>
              <c:numCache>
                <c:formatCode>0</c:formatCode>
                <c:ptCount val="32"/>
                <c:pt idx="0">
                  <c:v>-153798.95999995791</c:v>
                </c:pt>
                <c:pt idx="1">
                  <c:v>-35093.390387971223</c:v>
                </c:pt>
                <c:pt idx="2">
                  <c:v>-230354.60858536465</c:v>
                </c:pt>
                <c:pt idx="3">
                  <c:v>-534410.56831894454</c:v>
                </c:pt>
                <c:pt idx="4">
                  <c:v>-186099.11568266057</c:v>
                </c:pt>
                <c:pt idx="5">
                  <c:v>39105.506774503621</c:v>
                </c:pt>
                <c:pt idx="6">
                  <c:v>-459955.27748170489</c:v>
                </c:pt>
                <c:pt idx="7">
                  <c:v>-225006.16210342379</c:v>
                </c:pt>
                <c:pt idx="8">
                  <c:v>-9989.8754995344916</c:v>
                </c:pt>
                <c:pt idx="9">
                  <c:v>-184739.60828340091</c:v>
                </c:pt>
                <c:pt idx="10">
                  <c:v>-184917.38905026254</c:v>
                </c:pt>
                <c:pt idx="11">
                  <c:v>-125035.45075516644</c:v>
                </c:pt>
                <c:pt idx="12">
                  <c:v>57788.583433737134</c:v>
                </c:pt>
                <c:pt idx="13">
                  <c:v>-337897.75303551991</c:v>
                </c:pt>
                <c:pt idx="14">
                  <c:v>46142.296235002104</c:v>
                </c:pt>
                <c:pt idx="15">
                  <c:v>-188503.48550201228</c:v>
                </c:pt>
                <c:pt idx="16">
                  <c:v>-358644.40406823577</c:v>
                </c:pt>
                <c:pt idx="17">
                  <c:v>118757.53803321152</c:v>
                </c:pt>
                <c:pt idx="18">
                  <c:v>-514393.43364044739</c:v>
                </c:pt>
                <c:pt idx="19">
                  <c:v>-291307.60672765016</c:v>
                </c:pt>
                <c:pt idx="20">
                  <c:v>-366302.74756241794</c:v>
                </c:pt>
                <c:pt idx="21">
                  <c:v>14700.671948784702</c:v>
                </c:pt>
                <c:pt idx="22">
                  <c:v>135764.5340740736</c:v>
                </c:pt>
                <c:pt idx="23">
                  <c:v>-20069.304698788073</c:v>
                </c:pt>
                <c:pt idx="24">
                  <c:v>-60156.518512542672</c:v>
                </c:pt>
                <c:pt idx="25">
                  <c:v>-65825.378264511077</c:v>
                </c:pt>
                <c:pt idx="26">
                  <c:v>-159429.26175774186</c:v>
                </c:pt>
                <c:pt idx="27">
                  <c:v>-112652.50883622616</c:v>
                </c:pt>
                <c:pt idx="28">
                  <c:v>-239707.47269243747</c:v>
                </c:pt>
                <c:pt idx="29">
                  <c:v>-40878.826325235648</c:v>
                </c:pt>
                <c:pt idx="30">
                  <c:v>-62308.79150857561</c:v>
                </c:pt>
                <c:pt idx="31">
                  <c:v>-91652.788635419376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92832"/>
        <c:axId val="316793408"/>
      </c:scatterChart>
      <c:valAx>
        <c:axId val="3167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93408"/>
        <c:crossesAt val="-1000000"/>
        <c:crossBetween val="midCat"/>
        <c:majorUnit val="5"/>
        <c:minorUnit val="1"/>
      </c:valAx>
      <c:valAx>
        <c:axId val="31679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92832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Forecast Error Percent</a:t>
            </a:r>
          </a:p>
        </c:rich>
      </c:tx>
      <c:layout>
        <c:manualLayout>
          <c:xMode val="edge"/>
          <c:yMode val="edge"/>
          <c:x val="0.34161400921349794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050438634938547"/>
          <c:w val="0.81109471461305382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Data!$X$5:$X$36</c:f>
              <c:numCache>
                <c:formatCode>0.00</c:formatCode>
                <c:ptCount val="32"/>
                <c:pt idx="0">
                  <c:v>-0.48223155132420087</c:v>
                </c:pt>
                <c:pt idx="1">
                  <c:v>-0.3078600750289438</c:v>
                </c:pt>
                <c:pt idx="2">
                  <c:v>-0.23020094289249124</c:v>
                </c:pt>
                <c:pt idx="3">
                  <c:v>-0.35519808714540529</c:v>
                </c:pt>
                <c:pt idx="4">
                  <c:v>-0.35122943192828343</c:v>
                </c:pt>
                <c:pt idx="5">
                  <c:v>-0.15908794872013723</c:v>
                </c:pt>
                <c:pt idx="6">
                  <c:v>-0.50626809403312401</c:v>
                </c:pt>
                <c:pt idx="7">
                  <c:v>-0.35040236160273153</c:v>
                </c:pt>
                <c:pt idx="8">
                  <c:v>-0.14237052416432372</c:v>
                </c:pt>
                <c:pt idx="9">
                  <c:v>-0.28233102068075228</c:v>
                </c:pt>
                <c:pt idx="10">
                  <c:v>-0.37360480867089901</c:v>
                </c:pt>
                <c:pt idx="11">
                  <c:v>-0.83324883281507134</c:v>
                </c:pt>
                <c:pt idx="12">
                  <c:v>-0.29474197159556625</c:v>
                </c:pt>
                <c:pt idx="13">
                  <c:v>-0.25588215718851187</c:v>
                </c:pt>
                <c:pt idx="14">
                  <c:v>-0.11354108140029581</c:v>
                </c:pt>
                <c:pt idx="15">
                  <c:v>-0.3744426136212361</c:v>
                </c:pt>
                <c:pt idx="16">
                  <c:v>-0.16593179988685094</c:v>
                </c:pt>
                <c:pt idx="17">
                  <c:v>0.13645499456593882</c:v>
                </c:pt>
                <c:pt idx="18">
                  <c:v>-0.23427349526101909</c:v>
                </c:pt>
                <c:pt idx="19">
                  <c:v>-3.8321707892798033E-2</c:v>
                </c:pt>
                <c:pt idx="20">
                  <c:v>-9.8399414736381322E-2</c:v>
                </c:pt>
                <c:pt idx="21">
                  <c:v>-0.18388318818666505</c:v>
                </c:pt>
                <c:pt idx="22">
                  <c:v>1.0763065194269285E-2</c:v>
                </c:pt>
                <c:pt idx="23">
                  <c:v>-0.39627224767633762</c:v>
                </c:pt>
                <c:pt idx="24">
                  <c:v>9.6662048176542559E-2</c:v>
                </c:pt>
                <c:pt idx="25">
                  <c:v>-0.37965803924460606</c:v>
                </c:pt>
                <c:pt idx="26">
                  <c:v>-9.8268358810728998E-2</c:v>
                </c:pt>
                <c:pt idx="27">
                  <c:v>-0.28074172820980225</c:v>
                </c:pt>
                <c:pt idx="28">
                  <c:v>-0.11378039440916597</c:v>
                </c:pt>
                <c:pt idx="29">
                  <c:v>-0.26298127087520912</c:v>
                </c:pt>
                <c:pt idx="30">
                  <c:v>-0.21818002565527694</c:v>
                </c:pt>
                <c:pt idx="31">
                  <c:v>-0.30362089773621181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95136"/>
        <c:axId val="316795712"/>
      </c:scatterChart>
      <c:valAx>
        <c:axId val="3167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95712"/>
        <c:crossesAt val="-1000000"/>
        <c:crossBetween val="midCat"/>
        <c:majorUnit val="5"/>
        <c:minorUnit val="1"/>
      </c:valAx>
      <c:valAx>
        <c:axId val="31679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95136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April Forecast Error Percent</a:t>
            </a:r>
          </a:p>
        </c:rich>
      </c:tx>
      <c:layout>
        <c:manualLayout>
          <c:xMode val="edge"/>
          <c:yMode val="edge"/>
          <c:x val="0.35306475812568228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132389428817771"/>
          <c:w val="0.81109471461305382"/>
          <c:h val="0.62279510000663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Data!$Y$5:$Y$36</c:f>
              <c:numCache>
                <c:formatCode>0.00</c:formatCode>
                <c:ptCount val="32"/>
                <c:pt idx="0">
                  <c:v>-0.29457280680416675</c:v>
                </c:pt>
                <c:pt idx="1">
                  <c:v>-0.23792915562501957</c:v>
                </c:pt>
                <c:pt idx="2">
                  <c:v>-0.12175067752038692</c:v>
                </c:pt>
                <c:pt idx="3">
                  <c:v>-0.10562229906052578</c:v>
                </c:pt>
                <c:pt idx="4">
                  <c:v>-0.27128128742224122</c:v>
                </c:pt>
                <c:pt idx="5">
                  <c:v>-0.23137718751493042</c:v>
                </c:pt>
                <c:pt idx="6">
                  <c:v>-0.14011617222414732</c:v>
                </c:pt>
                <c:pt idx="7">
                  <c:v>-0.29636668467389338</c:v>
                </c:pt>
                <c:pt idx="8">
                  <c:v>-0.27751498989910506</c:v>
                </c:pt>
                <c:pt idx="9">
                  <c:v>-9.4452295813814875E-3</c:v>
                </c:pt>
                <c:pt idx="10">
                  <c:v>-0.29264448388680131</c:v>
                </c:pt>
                <c:pt idx="11">
                  <c:v>-0.33042430627664227</c:v>
                </c:pt>
                <c:pt idx="12">
                  <c:v>-0.29163126189140265</c:v>
                </c:pt>
                <c:pt idx="13">
                  <c:v>-0.19562023996685382</c:v>
                </c:pt>
                <c:pt idx="14">
                  <c:v>-0.33263082280772266</c:v>
                </c:pt>
                <c:pt idx="15">
                  <c:v>-0.14678831267174799</c:v>
                </c:pt>
                <c:pt idx="16">
                  <c:v>-0.1649467911114865</c:v>
                </c:pt>
                <c:pt idx="17">
                  <c:v>-0.10034580455353749</c:v>
                </c:pt>
                <c:pt idx="18">
                  <c:v>-0.20727063980531094</c:v>
                </c:pt>
                <c:pt idx="19">
                  <c:v>-0.14381103354222724</c:v>
                </c:pt>
                <c:pt idx="20">
                  <c:v>-0.1797274027589702</c:v>
                </c:pt>
                <c:pt idx="21">
                  <c:v>-0.30786264906488792</c:v>
                </c:pt>
                <c:pt idx="22">
                  <c:v>-0.13255161362517162</c:v>
                </c:pt>
                <c:pt idx="23">
                  <c:v>-0.29010053389409796</c:v>
                </c:pt>
                <c:pt idx="24">
                  <c:v>-0.11381416173587651</c:v>
                </c:pt>
                <c:pt idx="25">
                  <c:v>-0.38105805830069617</c:v>
                </c:pt>
                <c:pt idx="26">
                  <c:v>-0.14971921401913008</c:v>
                </c:pt>
                <c:pt idx="27">
                  <c:v>-0.23765194530725872</c:v>
                </c:pt>
                <c:pt idx="28">
                  <c:v>-0.18182322224690087</c:v>
                </c:pt>
                <c:pt idx="29">
                  <c:v>-0.20306333860546</c:v>
                </c:pt>
                <c:pt idx="30">
                  <c:v>-0.32080538982991114</c:v>
                </c:pt>
                <c:pt idx="31">
                  <c:v>-0.13124707888321877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97440"/>
        <c:axId val="316798016"/>
      </c:scatterChart>
      <c:valAx>
        <c:axId val="31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98016"/>
        <c:crossesAt val="-1000000"/>
        <c:crossBetween val="midCat"/>
        <c:majorUnit val="5"/>
        <c:minorUnit val="1"/>
      </c:valAx>
      <c:valAx>
        <c:axId val="31679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97440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Forecast Error Percent</a:t>
            </a:r>
          </a:p>
        </c:rich>
      </c:tx>
      <c:layout>
        <c:manualLayout>
          <c:xMode val="edge"/>
          <c:yMode val="edge"/>
          <c:x val="0.3581063817361318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4230374077317"/>
          <c:y val="0.23050438634938547"/>
          <c:w val="0.81145382244463915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Data!$Z$5:$Z$36</c:f>
              <c:numCache>
                <c:formatCode>0.00</c:formatCode>
                <c:ptCount val="32"/>
                <c:pt idx="0">
                  <c:v>-0.4528683298503669</c:v>
                </c:pt>
                <c:pt idx="1">
                  <c:v>-0.37311644341029088</c:v>
                </c:pt>
                <c:pt idx="2">
                  <c:v>-0.3138184365598139</c:v>
                </c:pt>
                <c:pt idx="3">
                  <c:v>-0.27517077591424277</c:v>
                </c:pt>
                <c:pt idx="4">
                  <c:v>-0.38307537048738388</c:v>
                </c:pt>
                <c:pt idx="5">
                  <c:v>-0.22266358503164521</c:v>
                </c:pt>
                <c:pt idx="6">
                  <c:v>-0.38364156422740192</c:v>
                </c:pt>
                <c:pt idx="7">
                  <c:v>-0.56418866522034772</c:v>
                </c:pt>
                <c:pt idx="8">
                  <c:v>-0.43165918012353088</c:v>
                </c:pt>
                <c:pt idx="9">
                  <c:v>1.5536974623915041E-2</c:v>
                </c:pt>
                <c:pt idx="10">
                  <c:v>-0.46473849820264745</c:v>
                </c:pt>
                <c:pt idx="11">
                  <c:v>-0.50357931669791844</c:v>
                </c:pt>
                <c:pt idx="12">
                  <c:v>-0.43847337950115256</c:v>
                </c:pt>
                <c:pt idx="13">
                  <c:v>-0.18558039925665046</c:v>
                </c:pt>
                <c:pt idx="14">
                  <c:v>-0.43663792949742114</c:v>
                </c:pt>
                <c:pt idx="15">
                  <c:v>-0.26475521257791396</c:v>
                </c:pt>
                <c:pt idx="16">
                  <c:v>-0.27447467444217982</c:v>
                </c:pt>
                <c:pt idx="17">
                  <c:v>-0.21400449705697575</c:v>
                </c:pt>
                <c:pt idx="18">
                  <c:v>-0.32782928489119567</c:v>
                </c:pt>
                <c:pt idx="19">
                  <c:v>-0.19448748432661661</c:v>
                </c:pt>
                <c:pt idx="20">
                  <c:v>-0.25879040638818279</c:v>
                </c:pt>
                <c:pt idx="21">
                  <c:v>-0.32339760275214174</c:v>
                </c:pt>
                <c:pt idx="22">
                  <c:v>-0.35877029129508348</c:v>
                </c:pt>
                <c:pt idx="23">
                  <c:v>-0.36155756787321808</c:v>
                </c:pt>
                <c:pt idx="24">
                  <c:v>-0.37706305684308439</c:v>
                </c:pt>
                <c:pt idx="25">
                  <c:v>-0.57487431201343031</c:v>
                </c:pt>
                <c:pt idx="26">
                  <c:v>-0.19996470616655307</c:v>
                </c:pt>
                <c:pt idx="27">
                  <c:v>-0.42183178297206897</c:v>
                </c:pt>
                <c:pt idx="28">
                  <c:v>-0.31580866124521861</c:v>
                </c:pt>
                <c:pt idx="29">
                  <c:v>-0.32522231057629186</c:v>
                </c:pt>
                <c:pt idx="30">
                  <c:v>-0.47040659678518992</c:v>
                </c:pt>
                <c:pt idx="31">
                  <c:v>-0.22076498760854718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99744"/>
        <c:axId val="316800320"/>
      </c:scatterChart>
      <c:valAx>
        <c:axId val="3167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800320"/>
        <c:crossesAt val="-1000000"/>
        <c:crossBetween val="midCat"/>
        <c:majorUnit val="5"/>
        <c:minorUnit val="1"/>
      </c:valAx>
      <c:valAx>
        <c:axId val="31680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99744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Forecast Error Percent</a:t>
            </a:r>
          </a:p>
        </c:rich>
      </c:tx>
      <c:layout>
        <c:manualLayout>
          <c:xMode val="edge"/>
          <c:yMode val="edge"/>
          <c:x val="0.3504870970183418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4230374077317"/>
          <c:y val="0.23050438634938547"/>
          <c:w val="0.81145382244463915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Data!$AA$5:$AA$36</c:f>
              <c:numCache>
                <c:formatCode>0.00</c:formatCode>
                <c:ptCount val="32"/>
                <c:pt idx="0">
                  <c:v>-0.50668220368999661</c:v>
                </c:pt>
                <c:pt idx="1">
                  <c:v>-0.46228058867573241</c:v>
                </c:pt>
                <c:pt idx="2">
                  <c:v>-0.41113329610262955</c:v>
                </c:pt>
                <c:pt idx="3">
                  <c:v>-0.38003911771167731</c:v>
                </c:pt>
                <c:pt idx="4">
                  <c:v>-0.4353854968143484</c:v>
                </c:pt>
                <c:pt idx="5">
                  <c:v>-0.48172510183956274</c:v>
                </c:pt>
                <c:pt idx="6">
                  <c:v>-0.49798989888967565</c:v>
                </c:pt>
                <c:pt idx="7">
                  <c:v>-0.65285601929806314</c:v>
                </c:pt>
                <c:pt idx="8">
                  <c:v>-0.50261316230917796</c:v>
                </c:pt>
                <c:pt idx="9">
                  <c:v>-7.1960639722945599E-2</c:v>
                </c:pt>
                <c:pt idx="10">
                  <c:v>-0.55381074340893488</c:v>
                </c:pt>
                <c:pt idx="11">
                  <c:v>-0.553654437130086</c:v>
                </c:pt>
                <c:pt idx="12">
                  <c:v>-0.48058938974592774</c:v>
                </c:pt>
                <c:pt idx="13">
                  <c:v>-0.37862546495793514</c:v>
                </c:pt>
                <c:pt idx="14">
                  <c:v>-0.45535028375161435</c:v>
                </c:pt>
                <c:pt idx="15">
                  <c:v>-0.33877999090218069</c:v>
                </c:pt>
                <c:pt idx="16">
                  <c:v>-0.31360652844542214</c:v>
                </c:pt>
                <c:pt idx="17">
                  <c:v>-0.38125633653914465</c:v>
                </c:pt>
                <c:pt idx="18">
                  <c:v>-0.16504739015377751</c:v>
                </c:pt>
                <c:pt idx="19">
                  <c:v>-0.37066604644111012</c:v>
                </c:pt>
                <c:pt idx="20">
                  <c:v>-0.40120544096574534</c:v>
                </c:pt>
                <c:pt idx="21">
                  <c:v>-0.437585733363556</c:v>
                </c:pt>
                <c:pt idx="22">
                  <c:v>-0.54093352565697683</c:v>
                </c:pt>
                <c:pt idx="23">
                  <c:v>-0.46518656710614298</c:v>
                </c:pt>
                <c:pt idx="24">
                  <c:v>-0.53046082002529327</c:v>
                </c:pt>
                <c:pt idx="25">
                  <c:v>-0.47357075903699702</c:v>
                </c:pt>
                <c:pt idx="26">
                  <c:v>-0.34185880382799388</c:v>
                </c:pt>
                <c:pt idx="27">
                  <c:v>-0.50246770022515386</c:v>
                </c:pt>
                <c:pt idx="28">
                  <c:v>-0.4288446293937096</c:v>
                </c:pt>
                <c:pt idx="29">
                  <c:v>-0.41091913679473002</c:v>
                </c:pt>
                <c:pt idx="30">
                  <c:v>-0.58799421132725893</c:v>
                </c:pt>
                <c:pt idx="31">
                  <c:v>-0.23771930458658741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87808"/>
        <c:axId val="338888384"/>
      </c:scatterChart>
      <c:valAx>
        <c:axId val="3388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888384"/>
        <c:crossesAt val="-1000000"/>
        <c:crossBetween val="midCat"/>
        <c:majorUnit val="5"/>
        <c:minorUnit val="1"/>
      </c:valAx>
      <c:valAx>
        <c:axId val="33888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887808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Data!$O$5:$O$36</c:f>
              <c:numCache>
                <c:formatCode>0</c:formatCode>
                <c:ptCount val="32"/>
                <c:pt idx="0">
                  <c:v>-240698.95999995788</c:v>
                </c:pt>
                <c:pt idx="1">
                  <c:v>-121993.3903879712</c:v>
                </c:pt>
                <c:pt idx="2">
                  <c:v>-193954.60858536468</c:v>
                </c:pt>
                <c:pt idx="3">
                  <c:v>-523310.56831894454</c:v>
                </c:pt>
                <c:pt idx="4">
                  <c:v>-331899.11568266066</c:v>
                </c:pt>
                <c:pt idx="5">
                  <c:v>-113094.49322549631</c:v>
                </c:pt>
                <c:pt idx="6">
                  <c:v>-496055.27748170495</c:v>
                </c:pt>
                <c:pt idx="7">
                  <c:v>-190306.16210342379</c:v>
                </c:pt>
                <c:pt idx="8">
                  <c:v>57510.124500465507</c:v>
                </c:pt>
                <c:pt idx="9">
                  <c:v>-120639.60828340088</c:v>
                </c:pt>
                <c:pt idx="10">
                  <c:v>-175217.38905026257</c:v>
                </c:pt>
                <c:pt idx="11">
                  <c:v>-264635.45075516641</c:v>
                </c:pt>
                <c:pt idx="12">
                  <c:v>-59811.416566262895</c:v>
                </c:pt>
                <c:pt idx="13">
                  <c:v>-182897.75303551994</c:v>
                </c:pt>
                <c:pt idx="14">
                  <c:v>-59257.703764997874</c:v>
                </c:pt>
                <c:pt idx="15">
                  <c:v>-66903.485502012249</c:v>
                </c:pt>
                <c:pt idx="16">
                  <c:v>-139344.40406823569</c:v>
                </c:pt>
                <c:pt idx="17">
                  <c:v>155057.53803321146</c:v>
                </c:pt>
                <c:pt idx="18">
                  <c:v>-323393.43364044739</c:v>
                </c:pt>
                <c:pt idx="19">
                  <c:v>-215007.60672765021</c:v>
                </c:pt>
                <c:pt idx="20">
                  <c:v>-176902.74756241796</c:v>
                </c:pt>
                <c:pt idx="21">
                  <c:v>-98699.328051215271</c:v>
                </c:pt>
                <c:pt idx="22">
                  <c:v>54964.534074073643</c:v>
                </c:pt>
                <c:pt idx="23">
                  <c:v>-144869.30469878804</c:v>
                </c:pt>
                <c:pt idx="24">
                  <c:v>-30956.518512542745</c:v>
                </c:pt>
                <c:pt idx="25">
                  <c:v>-131925.37826451103</c:v>
                </c:pt>
                <c:pt idx="26">
                  <c:v>-3429.2617577418696</c:v>
                </c:pt>
                <c:pt idx="27">
                  <c:v>-225552.50883622613</c:v>
                </c:pt>
                <c:pt idx="28">
                  <c:v>-76907.472692437412</c:v>
                </c:pt>
                <c:pt idx="29">
                  <c:v>-148478.82632523568</c:v>
                </c:pt>
                <c:pt idx="30">
                  <c:v>-67708.791508575639</c:v>
                </c:pt>
                <c:pt idx="31">
                  <c:v>-230852.78863541942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71008"/>
        <c:axId val="309771584"/>
      </c:scatterChart>
      <c:valAx>
        <c:axId val="309771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09771584"/>
        <c:crosses val="autoZero"/>
        <c:crossBetween val="midCat"/>
      </c:valAx>
      <c:valAx>
        <c:axId val="3097715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09771008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Data!$P$5:$P$36</c:f>
              <c:numCache>
                <c:formatCode>0</c:formatCode>
                <c:ptCount val="32"/>
                <c:pt idx="0">
                  <c:v>-269698.95999995788</c:v>
                </c:pt>
                <c:pt idx="1">
                  <c:v>-150993.39038797122</c:v>
                </c:pt>
                <c:pt idx="2">
                  <c:v>-216754.60858536462</c:v>
                </c:pt>
                <c:pt idx="3">
                  <c:v>-394010.56831894448</c:v>
                </c:pt>
                <c:pt idx="4">
                  <c:v>-350899.11568266066</c:v>
                </c:pt>
                <c:pt idx="5">
                  <c:v>-123794.49322549635</c:v>
                </c:pt>
                <c:pt idx="6">
                  <c:v>-357455.27748170489</c:v>
                </c:pt>
                <c:pt idx="7">
                  <c:v>-187606.16210342379</c:v>
                </c:pt>
                <c:pt idx="8">
                  <c:v>-62389.875499534472</c:v>
                </c:pt>
                <c:pt idx="9">
                  <c:v>-195239.60828340091</c:v>
                </c:pt>
                <c:pt idx="10">
                  <c:v>-167617.38905026254</c:v>
                </c:pt>
                <c:pt idx="11">
                  <c:v>-326635.45075516641</c:v>
                </c:pt>
                <c:pt idx="12">
                  <c:v>-93411.416566262851</c:v>
                </c:pt>
                <c:pt idx="13">
                  <c:v>-204497.75303551997</c:v>
                </c:pt>
                <c:pt idx="14">
                  <c:v>-39157.703764997845</c:v>
                </c:pt>
                <c:pt idx="15">
                  <c:v>-244403.48550201225</c:v>
                </c:pt>
                <c:pt idx="16">
                  <c:v>-121944.40406823572</c:v>
                </c:pt>
                <c:pt idx="17">
                  <c:v>87457.538033211444</c:v>
                </c:pt>
                <c:pt idx="18">
                  <c:v>-206493.43364044739</c:v>
                </c:pt>
                <c:pt idx="19">
                  <c:v>-36007.606727650229</c:v>
                </c:pt>
                <c:pt idx="20">
                  <c:v>-69902.747562417964</c:v>
                </c:pt>
                <c:pt idx="21">
                  <c:v>-72699.328051215271</c:v>
                </c:pt>
                <c:pt idx="22">
                  <c:v>5264.5340740735946</c:v>
                </c:pt>
                <c:pt idx="23">
                  <c:v>-197469.30469878804</c:v>
                </c:pt>
                <c:pt idx="24">
                  <c:v>44543.481487457255</c:v>
                </c:pt>
                <c:pt idx="25">
                  <c:v>-201725.37826451106</c:v>
                </c:pt>
                <c:pt idx="26">
                  <c:v>-91229.261757741944</c:v>
                </c:pt>
                <c:pt idx="27">
                  <c:v>-147152.50883622616</c:v>
                </c:pt>
                <c:pt idx="28">
                  <c:v>-74307.472692437383</c:v>
                </c:pt>
                <c:pt idx="29">
                  <c:v>-139178.82632523571</c:v>
                </c:pt>
                <c:pt idx="30">
                  <c:v>-106308.79150857561</c:v>
                </c:pt>
                <c:pt idx="31">
                  <c:v>-234952.78863541933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11840"/>
        <c:axId val="311412416"/>
      </c:scatterChart>
      <c:valAx>
        <c:axId val="3114118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1412416"/>
        <c:crosses val="autoZero"/>
        <c:crossBetween val="midCat"/>
      </c:valAx>
      <c:valAx>
        <c:axId val="3114124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11411840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Data!$Q$5:$Q$36</c:f>
              <c:numCache>
                <c:formatCode>0</c:formatCode>
                <c:ptCount val="32"/>
                <c:pt idx="0">
                  <c:v>-210972.73787741273</c:v>
                </c:pt>
                <c:pt idx="1">
                  <c:v>-142161.09786654016</c:v>
                </c:pt>
                <c:pt idx="2">
                  <c:v>-150088.70881164752</c:v>
                </c:pt>
                <c:pt idx="3">
                  <c:v>-150269.96112355415</c:v>
                </c:pt>
                <c:pt idx="4">
                  <c:v>-350359.54280707822</c:v>
                </c:pt>
                <c:pt idx="5">
                  <c:v>-216151.29443445106</c:v>
                </c:pt>
                <c:pt idx="6">
                  <c:v>-144159.26325334943</c:v>
                </c:pt>
                <c:pt idx="7">
                  <c:v>-203902.10529780097</c:v>
                </c:pt>
                <c:pt idx="8">
                  <c:v>-155821.85712770309</c:v>
                </c:pt>
                <c:pt idx="9">
                  <c:v>-9127.2994538189778</c:v>
                </c:pt>
                <c:pt idx="10">
                  <c:v>-167748.90697355385</c:v>
                </c:pt>
                <c:pt idx="11">
                  <c:v>-160102.29018221603</c:v>
                </c:pt>
                <c:pt idx="12">
                  <c:v>-121526.07625777321</c:v>
                </c:pt>
                <c:pt idx="13">
                  <c:v>-208687.23244490888</c:v>
                </c:pt>
                <c:pt idx="14">
                  <c:v>-146276.966839386</c:v>
                </c:pt>
                <c:pt idx="15">
                  <c:v>-121012.79659754824</c:v>
                </c:pt>
                <c:pt idx="16">
                  <c:v>-156706.77586447995</c:v>
                </c:pt>
                <c:pt idx="17">
                  <c:v>-81725.884108621249</c:v>
                </c:pt>
                <c:pt idx="18">
                  <c:v>-224120.38180793705</c:v>
                </c:pt>
                <c:pt idx="19">
                  <c:v>-169913.83006150671</c:v>
                </c:pt>
                <c:pt idx="20">
                  <c:v>-161198.00134677769</c:v>
                </c:pt>
                <c:pt idx="21">
                  <c:v>-157256.03427441185</c:v>
                </c:pt>
                <c:pt idx="22">
                  <c:v>-79429.627949913091</c:v>
                </c:pt>
                <c:pt idx="23">
                  <c:v>-176517.27015128898</c:v>
                </c:pt>
                <c:pt idx="24">
                  <c:v>-72016.652737416676</c:v>
                </c:pt>
                <c:pt idx="25">
                  <c:v>-243734.40468132286</c:v>
                </c:pt>
                <c:pt idx="26">
                  <c:v>-160368.63118326015</c:v>
                </c:pt>
                <c:pt idx="27">
                  <c:v>-168056.16935383761</c:v>
                </c:pt>
                <c:pt idx="28">
                  <c:v>-141278.00239485982</c:v>
                </c:pt>
                <c:pt idx="29">
                  <c:v>-133834.74687777049</c:v>
                </c:pt>
                <c:pt idx="30">
                  <c:v>-183952.63089180685</c:v>
                </c:pt>
                <c:pt idx="31">
                  <c:v>-124836.02508002639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14144"/>
        <c:axId val="311414720"/>
      </c:scatterChart>
      <c:valAx>
        <c:axId val="3114141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1414720"/>
        <c:crosses val="autoZero"/>
        <c:crossBetween val="midCat"/>
      </c:valAx>
      <c:valAx>
        <c:axId val="3114147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11414144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Data!$R$5:$R$36</c:f>
              <c:numCache>
                <c:formatCode>0</c:formatCode>
                <c:ptCount val="32"/>
                <c:pt idx="0">
                  <c:v>-191119.07255131475</c:v>
                </c:pt>
                <c:pt idx="1">
                  <c:v>-137429.96746016489</c:v>
                </c:pt>
                <c:pt idx="2">
                  <c:v>-213532.15509782388</c:v>
                </c:pt>
                <c:pt idx="3">
                  <c:v>-230856.23933625151</c:v>
                </c:pt>
                <c:pt idx="4">
                  <c:v>-290229.0159938276</c:v>
                </c:pt>
                <c:pt idx="5">
                  <c:v>-114864.16418729674</c:v>
                </c:pt>
                <c:pt idx="6">
                  <c:v>-199738.61119667423</c:v>
                </c:pt>
                <c:pt idx="7">
                  <c:v>-238589.4140469814</c:v>
                </c:pt>
                <c:pt idx="8">
                  <c:v>-141344.36699171018</c:v>
                </c:pt>
                <c:pt idx="9">
                  <c:v>7000.9460665245342</c:v>
                </c:pt>
                <c:pt idx="10">
                  <c:v>-154026.78747548483</c:v>
                </c:pt>
                <c:pt idx="11">
                  <c:v>-152264.51672715909</c:v>
                </c:pt>
                <c:pt idx="12">
                  <c:v>-103307.70793460817</c:v>
                </c:pt>
                <c:pt idx="13">
                  <c:v>-94702.060044560829</c:v>
                </c:pt>
                <c:pt idx="14">
                  <c:v>-109670.61905457525</c:v>
                </c:pt>
                <c:pt idx="15">
                  <c:v>-132333.53338488512</c:v>
                </c:pt>
                <c:pt idx="16">
                  <c:v>-144174.56530478966</c:v>
                </c:pt>
                <c:pt idx="17">
                  <c:v>-99923.791072381398</c:v>
                </c:pt>
                <c:pt idx="18">
                  <c:v>-225032.7612447578</c:v>
                </c:pt>
                <c:pt idx="19">
                  <c:v>-130453.07892432436</c:v>
                </c:pt>
                <c:pt idx="20">
                  <c:v>-132675.50133601186</c:v>
                </c:pt>
                <c:pt idx="21">
                  <c:v>-100230.91489621351</c:v>
                </c:pt>
                <c:pt idx="22">
                  <c:v>-131763.0834208171</c:v>
                </c:pt>
                <c:pt idx="23">
                  <c:v>-138406.63643525974</c:v>
                </c:pt>
                <c:pt idx="24">
                  <c:v>-134315.82960781985</c:v>
                </c:pt>
                <c:pt idx="25">
                  <c:v>-260307.26486253014</c:v>
                </c:pt>
                <c:pt idx="26">
                  <c:v>-125747.25696206155</c:v>
                </c:pt>
                <c:pt idx="27">
                  <c:v>-166567.77943895684</c:v>
                </c:pt>
                <c:pt idx="28">
                  <c:v>-154029.06217627559</c:v>
                </c:pt>
                <c:pt idx="29">
                  <c:v>-141265.2799936542</c:v>
                </c:pt>
                <c:pt idx="30">
                  <c:v>-182000.5896904835</c:v>
                </c:pt>
                <c:pt idx="31">
                  <c:v>-129217.64197843277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16448"/>
        <c:axId val="311417024"/>
      </c:scatterChart>
      <c:valAx>
        <c:axId val="3114164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1417024"/>
        <c:crosses val="autoZero"/>
        <c:crossBetween val="midCat"/>
      </c:valAx>
      <c:valAx>
        <c:axId val="3114170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11416448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Data!$S$5:$S$36</c:f>
              <c:numCache>
                <c:formatCode>0</c:formatCode>
                <c:ptCount val="32"/>
                <c:pt idx="0">
                  <c:v>-142662.92158719231</c:v>
                </c:pt>
                <c:pt idx="1">
                  <c:v>-119413.15938162668</c:v>
                </c:pt>
                <c:pt idx="2">
                  <c:v>-180129.71304447376</c:v>
                </c:pt>
                <c:pt idx="3">
                  <c:v>-213019.23585460929</c:v>
                </c:pt>
                <c:pt idx="4">
                  <c:v>-212135.09305524168</c:v>
                </c:pt>
                <c:pt idx="5">
                  <c:v>-179482.19660143356</c:v>
                </c:pt>
                <c:pt idx="6">
                  <c:v>-178558.52223268765</c:v>
                </c:pt>
                <c:pt idx="7">
                  <c:v>-196527.83228070801</c:v>
                </c:pt>
                <c:pt idx="8">
                  <c:v>-123989.27824799197</c:v>
                </c:pt>
                <c:pt idx="9">
                  <c:v>-19594.485359499857</c:v>
                </c:pt>
                <c:pt idx="10">
                  <c:v>-143979.36590014008</c:v>
                </c:pt>
                <c:pt idx="11">
                  <c:v>-113498.11718004553</c:v>
                </c:pt>
                <c:pt idx="12">
                  <c:v>-81422.800117530074</c:v>
                </c:pt>
                <c:pt idx="13">
                  <c:v>-121867.06844441369</c:v>
                </c:pt>
                <c:pt idx="14">
                  <c:v>-80594.492283985892</c:v>
                </c:pt>
                <c:pt idx="15">
                  <c:v>-103342.19053383333</c:v>
                </c:pt>
                <c:pt idx="16">
                  <c:v>-101886.53992430693</c:v>
                </c:pt>
                <c:pt idx="17">
                  <c:v>-120647.68514447541</c:v>
                </c:pt>
                <c:pt idx="18">
                  <c:v>-70292.434859857109</c:v>
                </c:pt>
                <c:pt idx="19">
                  <c:v>-159790.67684302709</c:v>
                </c:pt>
                <c:pt idx="20">
                  <c:v>-135880.43211194014</c:v>
                </c:pt>
                <c:pt idx="21">
                  <c:v>-101613.1705176364</c:v>
                </c:pt>
                <c:pt idx="22">
                  <c:v>-133858.71534743338</c:v>
                </c:pt>
                <c:pt idx="23">
                  <c:v>-117598.43714552469</c:v>
                </c:pt>
                <c:pt idx="24">
                  <c:v>-135343.77736582796</c:v>
                </c:pt>
                <c:pt idx="25">
                  <c:v>-122614.18901933501</c:v>
                </c:pt>
                <c:pt idx="26">
                  <c:v>-126273.62592398103</c:v>
                </c:pt>
                <c:pt idx="27">
                  <c:v>-134319.32793144882</c:v>
                </c:pt>
                <c:pt idx="28">
                  <c:v>-141232.45432031725</c:v>
                </c:pt>
                <c:pt idx="29">
                  <c:v>-121445.16344784645</c:v>
                </c:pt>
                <c:pt idx="30">
                  <c:v>-170116.32340409016</c:v>
                </c:pt>
                <c:pt idx="31">
                  <c:v>-95801.154100320273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0352"/>
        <c:axId val="311140928"/>
      </c:scatterChart>
      <c:valAx>
        <c:axId val="3111403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1140928"/>
        <c:crosses val="autoZero"/>
        <c:crossBetween val="midCat"/>
      </c:valAx>
      <c:valAx>
        <c:axId val="3111409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11140352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Data!$V$5:$V$36</c:f>
              <c:numCache>
                <c:formatCode>0.00</c:formatCode>
                <c:ptCount val="32"/>
                <c:pt idx="0">
                  <c:v>-0.21474334450299531</c:v>
                </c:pt>
                <c:pt idx="1">
                  <c:v>-5.8734357488346413E-2</c:v>
                </c:pt>
                <c:pt idx="2">
                  <c:v>-0.1868616892454418</c:v>
                </c:pt>
                <c:pt idx="3">
                  <c:v>-0.37562845192778516</c:v>
                </c:pt>
                <c:pt idx="4">
                  <c:v>-0.14409542633274844</c:v>
                </c:pt>
                <c:pt idx="5">
                  <c:v>4.1860134113490557E-2</c:v>
                </c:pt>
                <c:pt idx="6">
                  <c:v>-0.44705537071017631</c:v>
                </c:pt>
                <c:pt idx="7">
                  <c:v>-0.3270409111097467</c:v>
                </c:pt>
                <c:pt idx="8">
                  <c:v>-1.7791728640960638E-2</c:v>
                </c:pt>
                <c:pt idx="9">
                  <c:v>-0.19117462090948656</c:v>
                </c:pt>
                <c:pt idx="10">
                  <c:v>-0.32259556772456544</c:v>
                </c:pt>
                <c:pt idx="11">
                  <c:v>-0.25805222416707396</c:v>
                </c:pt>
                <c:pt idx="12">
                  <c:v>0.13867770628873075</c:v>
                </c:pt>
                <c:pt idx="13">
                  <c:v>-0.31674021816604753</c:v>
                </c:pt>
                <c:pt idx="14">
                  <c:v>0.10492663537205499</c:v>
                </c:pt>
                <c:pt idx="15">
                  <c:v>-0.22865440141513349</c:v>
                </c:pt>
                <c:pt idx="16">
                  <c:v>-0.37750278043054142</c:v>
                </c:pt>
                <c:pt idx="17">
                  <c:v>0.14581452168692824</c:v>
                </c:pt>
                <c:pt idx="18">
                  <c:v>-0.47572048219012297</c:v>
                </c:pt>
                <c:pt idx="19">
                  <c:v>-0.2465558453190726</c:v>
                </c:pt>
                <c:pt idx="20">
                  <c:v>-0.40840854658762865</c:v>
                </c:pt>
                <c:pt idx="21">
                  <c:v>2.8779740186562541E-2</c:v>
                </c:pt>
                <c:pt idx="22">
                  <c:v>0.22656291523782393</c:v>
                </c:pt>
                <c:pt idx="23">
                  <c:v>-3.2983265620478631E-2</c:v>
                </c:pt>
                <c:pt idx="24">
                  <c:v>-9.5070563087925317E-2</c:v>
                </c:pt>
                <c:pt idx="25">
                  <c:v>-0.1029123929433732</c:v>
                </c:pt>
                <c:pt idx="26">
                  <c:v>-0.14884222422988952</c:v>
                </c:pt>
                <c:pt idx="27">
                  <c:v>-0.15930440382884373</c:v>
                </c:pt>
                <c:pt idx="28">
                  <c:v>-0.30850085889369661</c:v>
                </c:pt>
                <c:pt idx="29">
                  <c:v>-6.2024183894906632E-2</c:v>
                </c:pt>
                <c:pt idx="30">
                  <c:v>-0.10866382314203452</c:v>
                </c:pt>
                <c:pt idx="31">
                  <c:v>-9.6359690819925944E-2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2656"/>
        <c:axId val="311143232"/>
      </c:scatterChart>
      <c:valAx>
        <c:axId val="311142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1143232"/>
        <c:crosses val="autoZero"/>
        <c:crossBetween val="midCat"/>
      </c:valAx>
      <c:valAx>
        <c:axId val="311143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311142656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716.19895999995788</c:v>
                </c:pt>
                <c:pt idx="1">
                  <c:v>597.4933903879712</c:v>
                </c:pt>
                <c:pt idx="2">
                  <c:v>1232.7546085853646</c:v>
                </c:pt>
                <c:pt idx="3">
                  <c:v>1422.7105683189445</c:v>
                </c:pt>
                <c:pt idx="4">
                  <c:v>1291.4991156826607</c:v>
                </c:pt>
                <c:pt idx="5">
                  <c:v>934.19449322549633</c:v>
                </c:pt>
                <c:pt idx="6">
                  <c:v>1028.8552774817049</c:v>
                </c:pt>
                <c:pt idx="7">
                  <c:v>688.00616210342378</c:v>
                </c:pt>
                <c:pt idx="8">
                  <c:v>561.48987549953449</c:v>
                </c:pt>
                <c:pt idx="9">
                  <c:v>966.33960828340093</c:v>
                </c:pt>
                <c:pt idx="10">
                  <c:v>573.21738905026257</c:v>
                </c:pt>
                <c:pt idx="11">
                  <c:v>484.53545075516644</c:v>
                </c:pt>
                <c:pt idx="12">
                  <c:v>416.71141656626287</c:v>
                </c:pt>
                <c:pt idx="13">
                  <c:v>1066.7977530355199</c:v>
                </c:pt>
                <c:pt idx="14">
                  <c:v>439.75770376499787</c:v>
                </c:pt>
                <c:pt idx="15">
                  <c:v>824.40348550201224</c:v>
                </c:pt>
                <c:pt idx="16">
                  <c:v>950.04440406823574</c:v>
                </c:pt>
                <c:pt idx="17">
                  <c:v>814.44246196678853</c:v>
                </c:pt>
                <c:pt idx="18">
                  <c:v>1081.2934336404473</c:v>
                </c:pt>
                <c:pt idx="19">
                  <c:v>1181.5076067276502</c:v>
                </c:pt>
                <c:pt idx="20">
                  <c:v>896.90274756241797</c:v>
                </c:pt>
                <c:pt idx="21">
                  <c:v>510.7993280512153</c:v>
                </c:pt>
                <c:pt idx="22">
                  <c:v>599.23546592592641</c:v>
                </c:pt>
                <c:pt idx="23">
                  <c:v>608.46930469878805</c:v>
                </c:pt>
                <c:pt idx="24">
                  <c:v>632.7565185125427</c:v>
                </c:pt>
                <c:pt idx="25">
                  <c:v>639.62537826451103</c:v>
                </c:pt>
                <c:pt idx="26">
                  <c:v>1071.1292617577419</c:v>
                </c:pt>
                <c:pt idx="27">
                  <c:v>707.15250883622616</c:v>
                </c:pt>
                <c:pt idx="28">
                  <c:v>777.00747269243743</c:v>
                </c:pt>
                <c:pt idx="29">
                  <c:v>659.0788263252357</c:v>
                </c:pt>
                <c:pt idx="30">
                  <c:v>573.40879150857563</c:v>
                </c:pt>
                <c:pt idx="31">
                  <c:v>951.15278863541937</c:v>
                </c:pt>
              </c:numCache>
            </c:numRef>
          </c:xVal>
          <c:yVal>
            <c:numRef>
              <c:f>Data!$W$5:$W$36</c:f>
              <c:numCache>
                <c:formatCode>0.00</c:formatCode>
                <c:ptCount val="32"/>
                <c:pt idx="0">
                  <c:v>-0.33607834336979775</c:v>
                </c:pt>
                <c:pt idx="1">
                  <c:v>-0.20417529691626726</c:v>
                </c:pt>
                <c:pt idx="2">
                  <c:v>-0.15733432041915899</c:v>
                </c:pt>
                <c:pt idx="3">
                  <c:v>-0.36782644339057752</c:v>
                </c:pt>
                <c:pt idx="4">
                  <c:v>-0.25698748969504748</c:v>
                </c:pt>
                <c:pt idx="5">
                  <c:v>-0.12106097182719905</c:v>
                </c:pt>
                <c:pt idx="6">
                  <c:v>-0.48214291002703813</c:v>
                </c:pt>
                <c:pt idx="7">
                  <c:v>-0.27660531632682706</c:v>
                </c:pt>
                <c:pt idx="8">
                  <c:v>0.10242415225973774</c:v>
                </c:pt>
                <c:pt idx="9">
                  <c:v>-0.12484183329471951</c:v>
                </c:pt>
                <c:pt idx="10">
                  <c:v>-0.30567354095899324</c:v>
                </c:pt>
                <c:pt idx="11">
                  <c:v>-0.5461632380927387</c:v>
                </c:pt>
                <c:pt idx="12">
                  <c:v>-0.14353198445848686</c:v>
                </c:pt>
                <c:pt idx="13">
                  <c:v>-0.17144557392916648</c:v>
                </c:pt>
                <c:pt idx="14">
                  <c:v>-0.13475080313013596</c:v>
                </c:pt>
                <c:pt idx="15">
                  <c:v>-8.1153812033281314E-2</c:v>
                </c:pt>
                <c:pt idx="16">
                  <c:v>-0.14667146448265111</c:v>
                </c:pt>
                <c:pt idx="17">
                  <c:v>0.19038488938649473</c:v>
                </c:pt>
                <c:pt idx="18">
                  <c:v>-0.29908017895906547</c:v>
                </c:pt>
                <c:pt idx="19">
                  <c:v>-0.18197733599290464</c:v>
                </c:pt>
                <c:pt idx="20">
                  <c:v>-0.19723737946304687</c:v>
                </c:pt>
                <c:pt idx="21">
                  <c:v>-0.19322525036939592</c:v>
                </c:pt>
                <c:pt idx="22">
                  <c:v>9.172443421576118E-2</c:v>
                </c:pt>
                <c:pt idx="23">
                  <c:v>-0.23808810663095489</c:v>
                </c:pt>
                <c:pt idx="24">
                  <c:v>-4.8923270810886342E-2</c:v>
                </c:pt>
                <c:pt idx="25">
                  <c:v>-0.20625413366565098</c:v>
                </c:pt>
                <c:pt idx="26">
                  <c:v>-3.2015386752803211E-3</c:v>
                </c:pt>
                <c:pt idx="27">
                  <c:v>-0.31895879038514907</c:v>
                </c:pt>
                <c:pt idx="28">
                  <c:v>-9.8979064417414761E-2</c:v>
                </c:pt>
                <c:pt idx="29">
                  <c:v>-0.22528234923445384</c:v>
                </c:pt>
                <c:pt idx="30">
                  <c:v>-0.11808118834460356</c:v>
                </c:pt>
                <c:pt idx="31">
                  <c:v>-0.24270841803093973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4960"/>
        <c:axId val="311145536"/>
      </c:scatterChart>
      <c:valAx>
        <c:axId val="3111449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11145536"/>
        <c:crosses val="autoZero"/>
        <c:crossBetween val="midCat"/>
      </c:valAx>
      <c:valAx>
        <c:axId val="311145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311144960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104775</xdr:rowOff>
    </xdr:from>
    <xdr:to>
      <xdr:col>15</xdr:col>
      <xdr:colOff>285750</xdr:colOff>
      <xdr:row>41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1</xdr:row>
      <xdr:rowOff>4761</xdr:rowOff>
    </xdr:from>
    <xdr:to>
      <xdr:col>1</xdr:col>
      <xdr:colOff>5000625</xdr:colOff>
      <xdr:row>17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</xdr:row>
      <xdr:rowOff>0</xdr:rowOff>
    </xdr:from>
    <xdr:to>
      <xdr:col>2</xdr:col>
      <xdr:colOff>4948238</xdr:colOff>
      <xdr:row>17</xdr:row>
      <xdr:rowOff>23814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18</xdr:row>
      <xdr:rowOff>9525</xdr:rowOff>
    </xdr:from>
    <xdr:to>
      <xdr:col>1</xdr:col>
      <xdr:colOff>4986338</xdr:colOff>
      <xdr:row>34</xdr:row>
      <xdr:rowOff>33339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18</xdr:row>
      <xdr:rowOff>0</xdr:rowOff>
    </xdr:from>
    <xdr:to>
      <xdr:col>2</xdr:col>
      <xdr:colOff>4938713</xdr:colOff>
      <xdr:row>34</xdr:row>
      <xdr:rowOff>23814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34</xdr:row>
      <xdr:rowOff>161925</xdr:rowOff>
    </xdr:from>
    <xdr:to>
      <xdr:col>1</xdr:col>
      <xdr:colOff>4995863</xdr:colOff>
      <xdr:row>51</xdr:row>
      <xdr:rowOff>14289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114300</xdr:colOff>
      <xdr:row>35</xdr:row>
      <xdr:rowOff>9525</xdr:rowOff>
    </xdr:from>
    <xdr:to>
      <xdr:col>2</xdr:col>
      <xdr:colOff>4957763</xdr:colOff>
      <xdr:row>51</xdr:row>
      <xdr:rowOff>33339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161925</xdr:rowOff>
    </xdr:from>
    <xdr:to>
      <xdr:col>1</xdr:col>
      <xdr:colOff>4967289</xdr:colOff>
      <xdr:row>17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</xdr:row>
      <xdr:rowOff>0</xdr:rowOff>
    </xdr:from>
    <xdr:to>
      <xdr:col>2</xdr:col>
      <xdr:colOff>5024438</xdr:colOff>
      <xdr:row>17</xdr:row>
      <xdr:rowOff>125414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66675</xdr:rowOff>
    </xdr:from>
    <xdr:to>
      <xdr:col>1</xdr:col>
      <xdr:colOff>4967288</xdr:colOff>
      <xdr:row>35</xdr:row>
      <xdr:rowOff>20639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18</xdr:row>
      <xdr:rowOff>95250</xdr:rowOff>
    </xdr:from>
    <xdr:to>
      <xdr:col>2</xdr:col>
      <xdr:colOff>5033963</xdr:colOff>
      <xdr:row>35</xdr:row>
      <xdr:rowOff>49214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36</xdr:row>
      <xdr:rowOff>0</xdr:rowOff>
    </xdr:from>
    <xdr:to>
      <xdr:col>1</xdr:col>
      <xdr:colOff>4976813</xdr:colOff>
      <xdr:row>52</xdr:row>
      <xdr:rowOff>125414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36</xdr:row>
      <xdr:rowOff>9525</xdr:rowOff>
    </xdr:from>
    <xdr:to>
      <xdr:col>2</xdr:col>
      <xdr:colOff>4967288</xdr:colOff>
      <xdr:row>52</xdr:row>
      <xdr:rowOff>134939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123825</xdr:rowOff>
    </xdr:from>
    <xdr:to>
      <xdr:col>8</xdr:col>
      <xdr:colOff>504825</xdr:colOff>
      <xdr:row>17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</xdr:row>
      <xdr:rowOff>123825</xdr:rowOff>
    </xdr:from>
    <xdr:to>
      <xdr:col>16</xdr:col>
      <xdr:colOff>114300</xdr:colOff>
      <xdr:row>17</xdr:row>
      <xdr:rowOff>66675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314325</xdr:colOff>
      <xdr:row>18</xdr:row>
      <xdr:rowOff>57150</xdr:rowOff>
    </xdr:from>
    <xdr:to>
      <xdr:col>8</xdr:col>
      <xdr:colOff>504825</xdr:colOff>
      <xdr:row>34</xdr:row>
      <xdr:rowOff>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47625</xdr:rowOff>
    </xdr:from>
    <xdr:to>
      <xdr:col>16</xdr:col>
      <xdr:colOff>190500</xdr:colOff>
      <xdr:row>33</xdr:row>
      <xdr:rowOff>152400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285750</xdr:colOff>
      <xdr:row>35</xdr:row>
      <xdr:rowOff>19050</xdr:rowOff>
    </xdr:from>
    <xdr:to>
      <xdr:col>8</xdr:col>
      <xdr:colOff>485775</xdr:colOff>
      <xdr:row>50</xdr:row>
      <xdr:rowOff>133350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35</xdr:row>
      <xdr:rowOff>19050</xdr:rowOff>
    </xdr:from>
    <xdr:to>
      <xdr:col>16</xdr:col>
      <xdr:colOff>228600</xdr:colOff>
      <xdr:row>50</xdr:row>
      <xdr:rowOff>133350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0</xdr:rowOff>
    </xdr:from>
    <xdr:to>
      <xdr:col>8</xdr:col>
      <xdr:colOff>285750</xdr:colOff>
      <xdr:row>17</xdr:row>
      <xdr:rowOff>34925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</xdr:row>
      <xdr:rowOff>0</xdr:rowOff>
    </xdr:from>
    <xdr:to>
      <xdr:col>15</xdr:col>
      <xdr:colOff>581025</xdr:colOff>
      <xdr:row>17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18</xdr:row>
      <xdr:rowOff>41275</xdr:rowOff>
    </xdr:from>
    <xdr:to>
      <xdr:col>8</xdr:col>
      <xdr:colOff>285750</xdr:colOff>
      <xdr:row>34</xdr:row>
      <xdr:rowOff>85725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18</xdr:row>
      <xdr:rowOff>31750</xdr:rowOff>
    </xdr:from>
    <xdr:to>
      <xdr:col>15</xdr:col>
      <xdr:colOff>657225</xdr:colOff>
      <xdr:row>34</xdr:row>
      <xdr:rowOff>60325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35</xdr:row>
      <xdr:rowOff>111125</xdr:rowOff>
    </xdr:from>
    <xdr:to>
      <xdr:col>8</xdr:col>
      <xdr:colOff>266700</xdr:colOff>
      <xdr:row>51</xdr:row>
      <xdr:rowOff>149225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447675</xdr:colOff>
      <xdr:row>35</xdr:row>
      <xdr:rowOff>95250</xdr:rowOff>
    </xdr:from>
    <xdr:to>
      <xdr:col>15</xdr:col>
      <xdr:colOff>647700</xdr:colOff>
      <xdr:row>51</xdr:row>
      <xdr:rowOff>133350</xdr:rowOff>
    </xdr:to>
    <xdr:graphicFrame macro="">
      <xdr:nvGraphicFramePr>
        <xdr:cNvPr id="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8"/>
  <sheetViews>
    <sheetView showGridLines="0" zoomScaleNormal="100" workbookViewId="0">
      <pane xSplit="1" ySplit="4" topLeftCell="B5" activePane="bottomRight" state="frozenSplit"/>
      <selection pane="topRight"/>
      <selection pane="bottomLeft"/>
      <selection pane="bottomRight" activeCell="B5" sqref="B5"/>
    </sheetView>
  </sheetViews>
  <sheetFormatPr defaultColWidth="6.375" defaultRowHeight="13.5" x14ac:dyDescent="0.25"/>
  <cols>
    <col min="1" max="1" width="11.375" customWidth="1"/>
    <col min="2" max="6" width="6.375" customWidth="1"/>
    <col min="7" max="7" width="7.125" customWidth="1"/>
    <col min="8" max="9" width="11.25" customWidth="1"/>
    <col min="10" max="10" width="12.125" customWidth="1"/>
    <col min="11" max="11" width="11.25" customWidth="1"/>
    <col min="12" max="12" width="1.875" customWidth="1"/>
    <col min="13" max="13" width="10.75" customWidth="1"/>
    <col min="14" max="14" width="11.375" customWidth="1"/>
    <col min="15" max="15" width="11.75" customWidth="1"/>
    <col min="16" max="16" width="11.25" customWidth="1"/>
    <col min="17" max="17" width="9.125" customWidth="1"/>
    <col min="18" max="19" width="8.875" customWidth="1"/>
    <col min="20" max="20" width="1.875" customWidth="1"/>
    <col min="21" max="21" width="10.375" customWidth="1"/>
    <col min="22" max="22" width="9.375" customWidth="1"/>
    <col min="23" max="27" width="8.875" customWidth="1"/>
    <col min="28" max="28" width="1.875" customWidth="1"/>
    <col min="29" max="29" width="14.875" customWidth="1"/>
    <col min="30" max="30" width="9.5" customWidth="1"/>
    <col min="31" max="31" width="1.875" customWidth="1"/>
    <col min="32" max="33" width="9.5" customWidth="1"/>
    <col min="34" max="34" width="8.25" bestFit="1" customWidth="1"/>
    <col min="35" max="35" width="1.875" customWidth="1"/>
    <col min="36" max="36" width="8.25" bestFit="1" customWidth="1"/>
    <col min="37" max="38" width="9.5" customWidth="1"/>
    <col min="39" max="39" width="1.875" customWidth="1"/>
    <col min="40" max="41" width="9.5" customWidth="1"/>
    <col min="42" max="42" width="7.875" bestFit="1" customWidth="1"/>
    <col min="43" max="43" width="1.875" customWidth="1"/>
    <col min="44" max="44" width="7.875" bestFit="1" customWidth="1"/>
    <col min="45" max="46" width="9.5" customWidth="1"/>
    <col min="47" max="47" width="1.875" customWidth="1"/>
    <col min="48" max="49" width="9.5" customWidth="1"/>
    <col min="50" max="50" width="8.875" customWidth="1"/>
    <col min="51" max="51" width="6.375" hidden="1" customWidth="1"/>
    <col min="52" max="52" width="7.25" customWidth="1"/>
  </cols>
  <sheetData>
    <row r="1" spans="1:50" ht="17.25" customHeight="1" x14ac:dyDescent="0.25">
      <c r="B1" s="77" t="s">
        <v>85</v>
      </c>
      <c r="C1" s="78"/>
      <c r="D1" s="78"/>
      <c r="E1" s="78"/>
      <c r="F1" s="78"/>
      <c r="G1" s="78"/>
      <c r="H1" s="78"/>
      <c r="I1" s="78"/>
      <c r="J1" s="78"/>
      <c r="K1" s="78"/>
      <c r="M1" s="76" t="s">
        <v>54</v>
      </c>
      <c r="N1" s="76"/>
      <c r="O1" s="76"/>
      <c r="P1" s="76"/>
      <c r="Q1" s="76"/>
      <c r="R1" s="76"/>
      <c r="S1" s="76"/>
      <c r="U1" s="75" t="s">
        <v>106</v>
      </c>
      <c r="V1" s="76"/>
      <c r="W1" s="76"/>
      <c r="X1" s="76"/>
      <c r="Y1" s="76"/>
      <c r="Z1" s="76"/>
      <c r="AA1" s="76"/>
    </row>
    <row r="2" spans="1:50" x14ac:dyDescent="0.25">
      <c r="B2" s="75" t="s">
        <v>86</v>
      </c>
      <c r="C2" s="75"/>
      <c r="D2" s="75"/>
      <c r="E2" s="75"/>
      <c r="F2" s="75"/>
      <c r="G2" s="75"/>
      <c r="H2" s="57" t="s">
        <v>105</v>
      </c>
      <c r="I2" s="57" t="s">
        <v>78</v>
      </c>
      <c r="J2" s="57" t="s">
        <v>82</v>
      </c>
      <c r="K2" s="57" t="s">
        <v>87</v>
      </c>
      <c r="L2" s="2"/>
      <c r="AC2" s="76" t="s">
        <v>62</v>
      </c>
      <c r="AD2" s="76"/>
      <c r="AF2" s="76" t="s">
        <v>66</v>
      </c>
      <c r="AG2" s="76"/>
      <c r="AH2" s="76"/>
      <c r="AJ2" s="76" t="s">
        <v>67</v>
      </c>
      <c r="AK2" s="76"/>
      <c r="AL2" s="76"/>
      <c r="AN2" s="76" t="s">
        <v>68</v>
      </c>
      <c r="AO2" s="76"/>
      <c r="AP2" s="76"/>
      <c r="AR2" s="76" t="s">
        <v>0</v>
      </c>
      <c r="AS2" s="76"/>
      <c r="AT2" s="76"/>
      <c r="AV2" s="76" t="s">
        <v>1</v>
      </c>
      <c r="AW2" s="76"/>
      <c r="AX2" s="76"/>
    </row>
    <row r="3" spans="1:50" x14ac:dyDescent="0.25">
      <c r="B3" s="75" t="s">
        <v>91</v>
      </c>
      <c r="C3" s="76"/>
      <c r="D3" s="76"/>
      <c r="E3" s="76"/>
      <c r="F3" s="76"/>
      <c r="G3" s="76"/>
      <c r="H3" s="57" t="s">
        <v>83</v>
      </c>
      <c r="I3" s="57" t="s">
        <v>83</v>
      </c>
      <c r="J3" s="57" t="s">
        <v>83</v>
      </c>
      <c r="K3" s="57" t="s">
        <v>83</v>
      </c>
      <c r="L3" s="2"/>
      <c r="N3" t="s">
        <v>55</v>
      </c>
      <c r="V3" t="s">
        <v>56</v>
      </c>
      <c r="AC3" s="10" t="s">
        <v>63</v>
      </c>
      <c r="AD3" s="55" t="s">
        <v>83</v>
      </c>
      <c r="AF3" s="1" t="s">
        <v>63</v>
      </c>
      <c r="AG3" s="55" t="s">
        <v>83</v>
      </c>
      <c r="AH3" s="1" t="s">
        <v>64</v>
      </c>
      <c r="AJ3" s="1" t="s">
        <v>63</v>
      </c>
      <c r="AK3" s="55" t="s">
        <v>83</v>
      </c>
      <c r="AL3" s="1" t="s">
        <v>64</v>
      </c>
      <c r="AN3" s="1" t="s">
        <v>63</v>
      </c>
      <c r="AO3" s="55" t="s">
        <v>83</v>
      </c>
      <c r="AP3" s="1" t="s">
        <v>64</v>
      </c>
      <c r="AR3" s="1" t="s">
        <v>63</v>
      </c>
      <c r="AS3" s="55" t="s">
        <v>83</v>
      </c>
      <c r="AT3" s="1" t="s">
        <v>64</v>
      </c>
      <c r="AV3" s="1" t="s">
        <v>63</v>
      </c>
      <c r="AW3" s="55" t="s">
        <v>83</v>
      </c>
      <c r="AX3" s="1" t="s">
        <v>64</v>
      </c>
    </row>
    <row r="4" spans="1:50" x14ac:dyDescent="0.25">
      <c r="A4" s="52" t="s">
        <v>60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57" t="s">
        <v>84</v>
      </c>
      <c r="I4" s="57" t="s">
        <v>84</v>
      </c>
      <c r="J4" s="57" t="s">
        <v>84</v>
      </c>
      <c r="K4" s="57" t="s">
        <v>84</v>
      </c>
      <c r="L4" s="56" t="s">
        <v>69</v>
      </c>
      <c r="M4" t="s">
        <v>60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56" t="s">
        <v>69</v>
      </c>
      <c r="U4" t="s">
        <v>60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56" t="s">
        <v>69</v>
      </c>
      <c r="AC4" s="1" t="s">
        <v>65</v>
      </c>
      <c r="AD4" s="55" t="s">
        <v>84</v>
      </c>
      <c r="AE4" s="56" t="s">
        <v>69</v>
      </c>
      <c r="AF4" s="10" t="s">
        <v>65</v>
      </c>
      <c r="AG4" s="55" t="s">
        <v>84</v>
      </c>
      <c r="AH4" s="10" t="s">
        <v>65</v>
      </c>
      <c r="AI4" s="56" t="s">
        <v>69</v>
      </c>
      <c r="AJ4" s="10" t="s">
        <v>65</v>
      </c>
      <c r="AK4" s="55" t="s">
        <v>84</v>
      </c>
      <c r="AL4" s="10" t="s">
        <v>65</v>
      </c>
      <c r="AM4" s="56" t="s">
        <v>69</v>
      </c>
      <c r="AN4" s="10" t="s">
        <v>65</v>
      </c>
      <c r="AO4" s="55" t="s">
        <v>84</v>
      </c>
      <c r="AP4" s="10" t="s">
        <v>65</v>
      </c>
      <c r="AQ4" s="56" t="s">
        <v>69</v>
      </c>
      <c r="AR4" s="10" t="s">
        <v>65</v>
      </c>
      <c r="AS4" s="55" t="s">
        <v>84</v>
      </c>
      <c r="AT4" s="10" t="s">
        <v>65</v>
      </c>
      <c r="AU4" s="56" t="s">
        <v>69</v>
      </c>
      <c r="AV4" s="10" t="s">
        <v>65</v>
      </c>
      <c r="AW4" s="55" t="s">
        <v>84</v>
      </c>
      <c r="AX4" s="10" t="s">
        <v>65</v>
      </c>
    </row>
    <row r="5" spans="1:50" x14ac:dyDescent="0.25">
      <c r="A5" s="11">
        <v>1980</v>
      </c>
      <c r="B5" s="65">
        <v>562.4</v>
      </c>
      <c r="C5" s="66">
        <v>475.5</v>
      </c>
      <c r="D5" s="66">
        <v>446.5</v>
      </c>
      <c r="E5" s="66">
        <v>348.3</v>
      </c>
      <c r="F5" s="66">
        <v>230.9</v>
      </c>
      <c r="G5" s="66">
        <v>138.9</v>
      </c>
      <c r="H5" s="66">
        <f ca="1">Annual!E21</f>
        <v>716.19895999995788</v>
      </c>
      <c r="I5" s="66">
        <f ca="1">Annual!F21</f>
        <v>559.27273787741274</v>
      </c>
      <c r="J5" s="66">
        <f ca="1">Annual!G21</f>
        <v>422.01907255131476</v>
      </c>
      <c r="K5" s="67">
        <f ca="1">Annual!H21</f>
        <v>281.56292158719231</v>
      </c>
      <c r="L5" s="4"/>
      <c r="M5" s="14">
        <f>A5</f>
        <v>1980</v>
      </c>
      <c r="N5" s="66">
        <f t="shared" ref="N5:N36" ca="1" si="0">(B5-$H5)*1000</f>
        <v>-153798.95999995791</v>
      </c>
      <c r="O5" s="66">
        <f t="shared" ref="O5:O36" ca="1" si="1">(C5-$H5)*1000</f>
        <v>-240698.95999995788</v>
      </c>
      <c r="P5" s="66">
        <f t="shared" ref="P5:P36" ca="1" si="2">(D5-$H5)*1000</f>
        <v>-269698.95999995788</v>
      </c>
      <c r="Q5" s="66">
        <f ca="1">(E5-$I5)*1000</f>
        <v>-210972.73787741273</v>
      </c>
      <c r="R5" s="66">
        <f t="shared" ref="R5:R18" ca="1" si="3">(F5-$J5)*1000</f>
        <v>-191119.07255131475</v>
      </c>
      <c r="S5" s="67">
        <f ca="1">(G5-$K5)*1000</f>
        <v>-142662.92158719231</v>
      </c>
      <c r="U5" s="14">
        <f>A5</f>
        <v>1980</v>
      </c>
      <c r="V5" s="37">
        <f t="shared" ref="V5:V36" ca="1" si="4">N5/($H5*1000)</f>
        <v>-0.21474334450299531</v>
      </c>
      <c r="W5" s="37">
        <f t="shared" ref="W5:W36" ca="1" si="5">O5/($H5*1000)</f>
        <v>-0.33607834336979775</v>
      </c>
      <c r="X5" s="37">
        <f ca="1">P5/($I5*1000)</f>
        <v>-0.48223155132420087</v>
      </c>
      <c r="Y5" s="37">
        <f t="shared" ref="Y5:Y36" ca="1" si="6">Q5/($H5*1000)</f>
        <v>-0.29457280680416675</v>
      </c>
      <c r="Z5" s="37">
        <f t="shared" ref="Z5:Z18" ca="1" si="7">R5/($J5*1000)</f>
        <v>-0.4528683298503669</v>
      </c>
      <c r="AA5" s="68">
        <f ca="1">S5/($K5*1000)</f>
        <v>-0.50668220368999661</v>
      </c>
      <c r="AB5" s="19"/>
      <c r="AC5" s="4">
        <f t="shared" ref="AC5:AC25" ca="1" si="8">N5</f>
        <v>-153798.95999995791</v>
      </c>
      <c r="AD5" s="4">
        <f ca="1">J5*1000</f>
        <v>422019.07255131478</v>
      </c>
      <c r="AF5" s="4">
        <f t="shared" ref="AF5:AF36" ca="1" si="9">O5</f>
        <v>-240698.95999995788</v>
      </c>
      <c r="AG5" s="4">
        <f t="shared" ref="AG5:AG36" ca="1" si="10">J5*1000</f>
        <v>422019.07255131478</v>
      </c>
      <c r="AH5" s="4">
        <f ca="1">AC5</f>
        <v>-153798.95999995791</v>
      </c>
      <c r="AJ5" s="4">
        <f t="shared" ref="AJ5:AJ36" ca="1" si="11">P5</f>
        <v>-269698.95999995788</v>
      </c>
      <c r="AK5" s="4">
        <f t="shared" ref="AK5:AK36" ca="1" si="12">J5*1000</f>
        <v>422019.07255131478</v>
      </c>
      <c r="AL5" s="4">
        <f ca="1">AF5</f>
        <v>-240698.95999995788</v>
      </c>
      <c r="AN5" s="4">
        <f t="shared" ref="AN5:AN36" ca="1" si="13">Q5</f>
        <v>-210972.73787741273</v>
      </c>
      <c r="AO5" s="4">
        <f t="shared" ref="AO5:AO36" ca="1" si="14">J5*1000</f>
        <v>422019.07255131478</v>
      </c>
      <c r="AP5" s="4">
        <f ca="1">AJ5</f>
        <v>-269698.95999995788</v>
      </c>
      <c r="AR5" s="4">
        <f t="shared" ref="AR5:AR36" ca="1" si="15">R5</f>
        <v>-191119.07255131475</v>
      </c>
      <c r="AS5" s="4">
        <f t="shared" ref="AS5:AS36" ca="1" si="16">J5*1000</f>
        <v>422019.07255131478</v>
      </c>
      <c r="AT5" s="4">
        <f ca="1">AN5</f>
        <v>-210972.73787741273</v>
      </c>
      <c r="AV5" s="4">
        <f t="shared" ref="AV5:AV36" ca="1" si="17">S5</f>
        <v>-142662.92158719231</v>
      </c>
      <c r="AW5" s="4">
        <f t="shared" ref="AW5:AW36" ca="1" si="18">J5*1000</f>
        <v>422019.07255131478</v>
      </c>
      <c r="AX5" s="4">
        <f ca="1">AR5</f>
        <v>-191119.07255131475</v>
      </c>
    </row>
    <row r="6" spans="1:50" x14ac:dyDescent="0.25">
      <c r="A6" s="12">
        <f>A5+1</f>
        <v>1981</v>
      </c>
      <c r="B6" s="21">
        <v>562.4</v>
      </c>
      <c r="C6" s="22">
        <v>475.5</v>
      </c>
      <c r="D6" s="22">
        <v>446.5</v>
      </c>
      <c r="E6" s="22">
        <v>348.3</v>
      </c>
      <c r="F6" s="22">
        <v>230.9</v>
      </c>
      <c r="G6" s="22">
        <v>138.9</v>
      </c>
      <c r="H6" s="22">
        <f ca="1">Annual!E22</f>
        <v>597.4933903879712</v>
      </c>
      <c r="I6" s="22">
        <f ca="1">Annual!F22</f>
        <v>490.46109786654017</v>
      </c>
      <c r="J6" s="22">
        <f ca="1">Annual!G22</f>
        <v>368.32996746016488</v>
      </c>
      <c r="K6" s="23">
        <f ca="1">Annual!H22</f>
        <v>258.31315938162669</v>
      </c>
      <c r="L6" s="4"/>
      <c r="M6" s="27">
        <f t="shared" ref="M6:M25" si="19">A6</f>
        <v>1981</v>
      </c>
      <c r="N6" s="22">
        <f t="shared" ca="1" si="0"/>
        <v>-35093.390387971223</v>
      </c>
      <c r="O6" s="22">
        <f t="shared" ca="1" si="1"/>
        <v>-121993.3903879712</v>
      </c>
      <c r="P6" s="22">
        <f t="shared" ca="1" si="2"/>
        <v>-150993.39038797122</v>
      </c>
      <c r="Q6" s="22">
        <f t="shared" ref="Q6:Q36" ca="1" si="20">(E6-$I6)*1000</f>
        <v>-142161.09786654016</v>
      </c>
      <c r="R6" s="22">
        <f t="shared" ca="1" si="3"/>
        <v>-137429.96746016489</v>
      </c>
      <c r="S6" s="23">
        <f t="shared" ref="S6:S36" ca="1" si="21">(G6-$K6)*1000</f>
        <v>-119413.15938162668</v>
      </c>
      <c r="U6" s="27">
        <f t="shared" ref="U6:U25" si="22">A6</f>
        <v>1981</v>
      </c>
      <c r="V6" s="34">
        <f t="shared" ca="1" si="4"/>
        <v>-5.8734357488346413E-2</v>
      </c>
      <c r="W6" s="34">
        <f t="shared" ca="1" si="5"/>
        <v>-0.20417529691626726</v>
      </c>
      <c r="X6" s="34">
        <f t="shared" ref="X6:X36" ca="1" si="23">P6/($I6*1000)</f>
        <v>-0.3078600750289438</v>
      </c>
      <c r="Y6" s="34">
        <f t="shared" ca="1" si="6"/>
        <v>-0.23792915562501957</v>
      </c>
      <c r="Z6" s="34">
        <f t="shared" ca="1" si="7"/>
        <v>-0.37311644341029088</v>
      </c>
      <c r="AA6" s="69">
        <f t="shared" ref="AA6:AA36" ca="1" si="24">S6/($K6*1000)</f>
        <v>-0.46228058867573241</v>
      </c>
      <c r="AB6" s="19"/>
      <c r="AC6" s="4">
        <f t="shared" ca="1" si="8"/>
        <v>-35093.390387971223</v>
      </c>
      <c r="AD6" s="4">
        <f ca="1">J6*1000</f>
        <v>368329.96746016486</v>
      </c>
      <c r="AF6" s="4">
        <f t="shared" ca="1" si="9"/>
        <v>-121993.3903879712</v>
      </c>
      <c r="AG6" s="4">
        <f t="shared" ca="1" si="10"/>
        <v>368329.96746016486</v>
      </c>
      <c r="AH6" s="4">
        <f t="shared" ref="AH6:AH25" ca="1" si="25">AC6</f>
        <v>-35093.390387971223</v>
      </c>
      <c r="AJ6" s="4">
        <f t="shared" ca="1" si="11"/>
        <v>-150993.39038797122</v>
      </c>
      <c r="AK6" s="4">
        <f t="shared" ca="1" si="12"/>
        <v>368329.96746016486</v>
      </c>
      <c r="AL6" s="4">
        <f t="shared" ref="AL6:AL25" ca="1" si="26">AF6</f>
        <v>-121993.3903879712</v>
      </c>
      <c r="AN6" s="4">
        <f t="shared" ca="1" si="13"/>
        <v>-142161.09786654016</v>
      </c>
      <c r="AO6" s="4">
        <f t="shared" ca="1" si="14"/>
        <v>368329.96746016486</v>
      </c>
      <c r="AP6" s="4">
        <f t="shared" ref="AP6:AP25" ca="1" si="27">AJ6</f>
        <v>-150993.39038797122</v>
      </c>
      <c r="AR6" s="4">
        <f t="shared" ca="1" si="15"/>
        <v>-137429.96746016489</v>
      </c>
      <c r="AS6" s="4">
        <f t="shared" ca="1" si="16"/>
        <v>368329.96746016486</v>
      </c>
      <c r="AT6" s="4">
        <f t="shared" ref="AT6:AT25" ca="1" si="28">AN6</f>
        <v>-142161.09786654016</v>
      </c>
      <c r="AV6" s="4">
        <f t="shared" ca="1" si="17"/>
        <v>-119413.15938162668</v>
      </c>
      <c r="AW6" s="4">
        <f t="shared" ca="1" si="18"/>
        <v>368329.96746016486</v>
      </c>
      <c r="AX6" s="4">
        <f t="shared" ref="AX6:AX25" ca="1" si="29">AR6</f>
        <v>-137429.96746016489</v>
      </c>
    </row>
    <row r="7" spans="1:50" x14ac:dyDescent="0.25">
      <c r="A7" s="12">
        <f t="shared" ref="A7:A23" si="30">A6+1</f>
        <v>1982</v>
      </c>
      <c r="B7" s="21">
        <v>1002.4</v>
      </c>
      <c r="C7" s="22">
        <v>1038.8</v>
      </c>
      <c r="D7" s="22">
        <v>1016</v>
      </c>
      <c r="E7" s="22">
        <v>791.5</v>
      </c>
      <c r="F7" s="22">
        <v>466.9</v>
      </c>
      <c r="G7" s="22">
        <v>258</v>
      </c>
      <c r="H7" s="22">
        <f ca="1">Annual!E23</f>
        <v>1232.7546085853646</v>
      </c>
      <c r="I7" s="22">
        <f ca="1">Annual!F23</f>
        <v>941.58870881164751</v>
      </c>
      <c r="J7" s="22">
        <f ca="1">Annual!G23</f>
        <v>680.43215509782385</v>
      </c>
      <c r="K7" s="23">
        <f ca="1">Annual!H23</f>
        <v>438.12971304447376</v>
      </c>
      <c r="L7" s="4"/>
      <c r="M7" s="27">
        <f t="shared" si="19"/>
        <v>1982</v>
      </c>
      <c r="N7" s="22">
        <f t="shared" ca="1" si="0"/>
        <v>-230354.60858536465</v>
      </c>
      <c r="O7" s="22">
        <f t="shared" ca="1" si="1"/>
        <v>-193954.60858536468</v>
      </c>
      <c r="P7" s="22">
        <f t="shared" ca="1" si="2"/>
        <v>-216754.60858536462</v>
      </c>
      <c r="Q7" s="22">
        <f t="shared" ca="1" si="20"/>
        <v>-150088.70881164752</v>
      </c>
      <c r="R7" s="22">
        <f t="shared" ca="1" si="3"/>
        <v>-213532.15509782388</v>
      </c>
      <c r="S7" s="23">
        <f t="shared" ca="1" si="21"/>
        <v>-180129.71304447376</v>
      </c>
      <c r="U7" s="27">
        <f t="shared" si="22"/>
        <v>1982</v>
      </c>
      <c r="V7" s="34">
        <f t="shared" ca="1" si="4"/>
        <v>-0.1868616892454418</v>
      </c>
      <c r="W7" s="34">
        <f t="shared" ca="1" si="5"/>
        <v>-0.15733432041915899</v>
      </c>
      <c r="X7" s="34">
        <f t="shared" ca="1" si="23"/>
        <v>-0.23020094289249124</v>
      </c>
      <c r="Y7" s="34">
        <f t="shared" ca="1" si="6"/>
        <v>-0.12175067752038692</v>
      </c>
      <c r="Z7" s="34">
        <f t="shared" ca="1" si="7"/>
        <v>-0.3138184365598139</v>
      </c>
      <c r="AA7" s="69">
        <f t="shared" ca="1" si="24"/>
        <v>-0.41113329610262955</v>
      </c>
      <c r="AB7" s="19"/>
      <c r="AC7" s="4">
        <f t="shared" ca="1" si="8"/>
        <v>-230354.60858536465</v>
      </c>
      <c r="AD7" s="4">
        <f t="shared" ref="AD7:AD25" ca="1" si="31">J7*1000</f>
        <v>680432.15509782382</v>
      </c>
      <c r="AF7" s="4">
        <f t="shared" ca="1" si="9"/>
        <v>-193954.60858536468</v>
      </c>
      <c r="AG7" s="4">
        <f t="shared" ca="1" si="10"/>
        <v>680432.15509782382</v>
      </c>
      <c r="AH7" s="4">
        <f t="shared" ca="1" si="25"/>
        <v>-230354.60858536465</v>
      </c>
      <c r="AJ7" s="4">
        <f t="shared" ca="1" si="11"/>
        <v>-216754.60858536462</v>
      </c>
      <c r="AK7" s="4">
        <f t="shared" ca="1" si="12"/>
        <v>680432.15509782382</v>
      </c>
      <c r="AL7" s="4">
        <f t="shared" ca="1" si="26"/>
        <v>-193954.60858536468</v>
      </c>
      <c r="AN7" s="4">
        <f t="shared" ca="1" si="13"/>
        <v>-150088.70881164752</v>
      </c>
      <c r="AO7" s="4">
        <f t="shared" ca="1" si="14"/>
        <v>680432.15509782382</v>
      </c>
      <c r="AP7" s="4">
        <f t="shared" ca="1" si="27"/>
        <v>-216754.60858536462</v>
      </c>
      <c r="AR7" s="4">
        <f t="shared" ca="1" si="15"/>
        <v>-213532.15509782388</v>
      </c>
      <c r="AS7" s="4">
        <f t="shared" ca="1" si="16"/>
        <v>680432.15509782382</v>
      </c>
      <c r="AT7" s="4">
        <f t="shared" ca="1" si="28"/>
        <v>-150088.70881164752</v>
      </c>
      <c r="AV7" s="4">
        <f t="shared" ca="1" si="17"/>
        <v>-180129.71304447376</v>
      </c>
      <c r="AW7" s="4">
        <f t="shared" ca="1" si="18"/>
        <v>680432.15509782382</v>
      </c>
      <c r="AX7" s="4">
        <f t="shared" ca="1" si="29"/>
        <v>-213532.15509782388</v>
      </c>
    </row>
    <row r="8" spans="1:50" x14ac:dyDescent="0.25">
      <c r="A8" s="12">
        <f t="shared" si="30"/>
        <v>1983</v>
      </c>
      <c r="B8" s="21">
        <v>888.3</v>
      </c>
      <c r="C8" s="22">
        <v>899.4</v>
      </c>
      <c r="D8" s="22">
        <v>1028.7</v>
      </c>
      <c r="E8" s="22">
        <v>959</v>
      </c>
      <c r="F8" s="22">
        <v>608.1</v>
      </c>
      <c r="G8" s="22">
        <v>347.5</v>
      </c>
      <c r="H8" s="22">
        <f ca="1">Annual!E24</f>
        <v>1422.7105683189445</v>
      </c>
      <c r="I8" s="22">
        <f ca="1">Annual!F24</f>
        <v>1109.2699611235541</v>
      </c>
      <c r="J8" s="22">
        <f ca="1">Annual!G24</f>
        <v>838.95623933625154</v>
      </c>
      <c r="K8" s="23">
        <f ca="1">Annual!H24</f>
        <v>560.51923585460929</v>
      </c>
      <c r="L8" s="4"/>
      <c r="M8" s="27">
        <f t="shared" si="19"/>
        <v>1983</v>
      </c>
      <c r="N8" s="22">
        <f t="shared" ca="1" si="0"/>
        <v>-534410.56831894454</v>
      </c>
      <c r="O8" s="22">
        <f t="shared" ca="1" si="1"/>
        <v>-523310.56831894454</v>
      </c>
      <c r="P8" s="22">
        <f t="shared" ca="1" si="2"/>
        <v>-394010.56831894448</v>
      </c>
      <c r="Q8" s="22">
        <f t="shared" ca="1" si="20"/>
        <v>-150269.96112355415</v>
      </c>
      <c r="R8" s="22">
        <f t="shared" ca="1" si="3"/>
        <v>-230856.23933625151</v>
      </c>
      <c r="S8" s="23">
        <f t="shared" ca="1" si="21"/>
        <v>-213019.23585460929</v>
      </c>
      <c r="U8" s="27">
        <f t="shared" si="22"/>
        <v>1983</v>
      </c>
      <c r="V8" s="34">
        <f t="shared" ca="1" si="4"/>
        <v>-0.37562845192778516</v>
      </c>
      <c r="W8" s="34">
        <f t="shared" ca="1" si="5"/>
        <v>-0.36782644339057752</v>
      </c>
      <c r="X8" s="34">
        <f t="shared" ca="1" si="23"/>
        <v>-0.35519808714540529</v>
      </c>
      <c r="Y8" s="34">
        <f t="shared" ca="1" si="6"/>
        <v>-0.10562229906052578</v>
      </c>
      <c r="Z8" s="34">
        <f t="shared" ca="1" si="7"/>
        <v>-0.27517077591424277</v>
      </c>
      <c r="AA8" s="69">
        <f t="shared" ca="1" si="24"/>
        <v>-0.38003911771167731</v>
      </c>
      <c r="AB8" s="19"/>
      <c r="AC8" s="4">
        <f t="shared" ca="1" si="8"/>
        <v>-534410.56831894454</v>
      </c>
      <c r="AD8" s="4">
        <f t="shared" ca="1" si="31"/>
        <v>838956.23933625151</v>
      </c>
      <c r="AF8" s="4">
        <f t="shared" ca="1" si="9"/>
        <v>-523310.56831894454</v>
      </c>
      <c r="AG8" s="4">
        <f t="shared" ca="1" si="10"/>
        <v>838956.23933625151</v>
      </c>
      <c r="AH8" s="4">
        <f t="shared" ca="1" si="25"/>
        <v>-534410.56831894454</v>
      </c>
      <c r="AJ8" s="4">
        <f t="shared" ca="1" si="11"/>
        <v>-394010.56831894448</v>
      </c>
      <c r="AK8" s="4">
        <f t="shared" ca="1" si="12"/>
        <v>838956.23933625151</v>
      </c>
      <c r="AL8" s="4">
        <f t="shared" ca="1" si="26"/>
        <v>-523310.56831894454</v>
      </c>
      <c r="AN8" s="4">
        <f t="shared" ca="1" si="13"/>
        <v>-150269.96112355415</v>
      </c>
      <c r="AO8" s="4">
        <f t="shared" ca="1" si="14"/>
        <v>838956.23933625151</v>
      </c>
      <c r="AP8" s="4">
        <f t="shared" ca="1" si="27"/>
        <v>-394010.56831894448</v>
      </c>
      <c r="AR8" s="4">
        <f t="shared" ca="1" si="15"/>
        <v>-230856.23933625151</v>
      </c>
      <c r="AS8" s="4">
        <f t="shared" ca="1" si="16"/>
        <v>838956.23933625151</v>
      </c>
      <c r="AT8" s="4">
        <f t="shared" ca="1" si="28"/>
        <v>-150269.96112355415</v>
      </c>
      <c r="AV8" s="4">
        <f t="shared" ca="1" si="17"/>
        <v>-213019.23585460929</v>
      </c>
      <c r="AW8" s="4">
        <f t="shared" ca="1" si="18"/>
        <v>838956.23933625151</v>
      </c>
      <c r="AX8" s="4">
        <f t="shared" ca="1" si="29"/>
        <v>-230856.23933625151</v>
      </c>
    </row>
    <row r="9" spans="1:50" x14ac:dyDescent="0.25">
      <c r="A9" s="12">
        <f t="shared" si="30"/>
        <v>1984</v>
      </c>
      <c r="B9" s="21">
        <v>1105.4000000000001</v>
      </c>
      <c r="C9" s="22">
        <v>959.6</v>
      </c>
      <c r="D9" s="22">
        <v>940.6</v>
      </c>
      <c r="E9" s="22">
        <v>648.70000000000005</v>
      </c>
      <c r="F9" s="22">
        <v>467.4</v>
      </c>
      <c r="G9" s="22">
        <v>275.10000000000002</v>
      </c>
      <c r="H9" s="22">
        <f ca="1">Annual!E25</f>
        <v>1291.4991156826607</v>
      </c>
      <c r="I9" s="22">
        <f ca="1">Annual!F25</f>
        <v>999.05954280707829</v>
      </c>
      <c r="J9" s="22">
        <f ca="1">Annual!G25</f>
        <v>757.62901599382758</v>
      </c>
      <c r="K9" s="23">
        <f ca="1">Annual!H25</f>
        <v>487.23509305524169</v>
      </c>
      <c r="L9" s="4"/>
      <c r="M9" s="27">
        <f t="shared" si="19"/>
        <v>1984</v>
      </c>
      <c r="N9" s="22">
        <f t="shared" ca="1" si="0"/>
        <v>-186099.11568266057</v>
      </c>
      <c r="O9" s="22">
        <f t="shared" ca="1" si="1"/>
        <v>-331899.11568266066</v>
      </c>
      <c r="P9" s="22">
        <f t="shared" ca="1" si="2"/>
        <v>-350899.11568266066</v>
      </c>
      <c r="Q9" s="22">
        <f t="shared" ca="1" si="20"/>
        <v>-350359.54280707822</v>
      </c>
      <c r="R9" s="22">
        <f t="shared" ca="1" si="3"/>
        <v>-290229.0159938276</v>
      </c>
      <c r="S9" s="23">
        <f t="shared" ca="1" si="21"/>
        <v>-212135.09305524168</v>
      </c>
      <c r="U9" s="27">
        <f t="shared" si="22"/>
        <v>1984</v>
      </c>
      <c r="V9" s="34">
        <f t="shared" ca="1" si="4"/>
        <v>-0.14409542633274844</v>
      </c>
      <c r="W9" s="34">
        <f t="shared" ca="1" si="5"/>
        <v>-0.25698748969504748</v>
      </c>
      <c r="X9" s="34">
        <f t="shared" ca="1" si="23"/>
        <v>-0.35122943192828343</v>
      </c>
      <c r="Y9" s="34">
        <f t="shared" ca="1" si="6"/>
        <v>-0.27128128742224122</v>
      </c>
      <c r="Z9" s="34">
        <f t="shared" ca="1" si="7"/>
        <v>-0.38307537048738388</v>
      </c>
      <c r="AA9" s="69">
        <f t="shared" ca="1" si="24"/>
        <v>-0.4353854968143484</v>
      </c>
      <c r="AB9" s="19"/>
      <c r="AC9" s="4">
        <f t="shared" ca="1" si="8"/>
        <v>-186099.11568266057</v>
      </c>
      <c r="AD9" s="4">
        <f t="shared" ca="1" si="31"/>
        <v>757629.0159938276</v>
      </c>
      <c r="AF9" s="4">
        <f t="shared" ca="1" si="9"/>
        <v>-331899.11568266066</v>
      </c>
      <c r="AG9" s="4">
        <f t="shared" ca="1" si="10"/>
        <v>757629.0159938276</v>
      </c>
      <c r="AH9" s="4">
        <f t="shared" ca="1" si="25"/>
        <v>-186099.11568266057</v>
      </c>
      <c r="AJ9" s="4">
        <f t="shared" ca="1" si="11"/>
        <v>-350899.11568266066</v>
      </c>
      <c r="AK9" s="4">
        <f t="shared" ca="1" si="12"/>
        <v>757629.0159938276</v>
      </c>
      <c r="AL9" s="4">
        <f t="shared" ca="1" si="26"/>
        <v>-331899.11568266066</v>
      </c>
      <c r="AN9" s="4">
        <f t="shared" ca="1" si="13"/>
        <v>-350359.54280707822</v>
      </c>
      <c r="AO9" s="4">
        <f t="shared" ca="1" si="14"/>
        <v>757629.0159938276</v>
      </c>
      <c r="AP9" s="4">
        <f t="shared" ca="1" si="27"/>
        <v>-350899.11568266066</v>
      </c>
      <c r="AR9" s="4">
        <f t="shared" ca="1" si="15"/>
        <v>-290229.0159938276</v>
      </c>
      <c r="AS9" s="4">
        <f t="shared" ca="1" si="16"/>
        <v>757629.0159938276</v>
      </c>
      <c r="AT9" s="4">
        <f t="shared" ca="1" si="28"/>
        <v>-350359.54280707822</v>
      </c>
      <c r="AV9" s="4">
        <f t="shared" ca="1" si="17"/>
        <v>-212135.09305524168</v>
      </c>
      <c r="AW9" s="4">
        <f t="shared" ca="1" si="18"/>
        <v>757629.0159938276</v>
      </c>
      <c r="AX9" s="4">
        <f t="shared" ca="1" si="29"/>
        <v>-290229.0159938276</v>
      </c>
    </row>
    <row r="10" spans="1:50" x14ac:dyDescent="0.25">
      <c r="A10" s="12">
        <f t="shared" si="30"/>
        <v>1985</v>
      </c>
      <c r="B10" s="21">
        <v>973.3</v>
      </c>
      <c r="C10" s="22">
        <v>821.1</v>
      </c>
      <c r="D10" s="22">
        <v>810.4</v>
      </c>
      <c r="E10" s="22">
        <v>562</v>
      </c>
      <c r="F10" s="22">
        <v>401</v>
      </c>
      <c r="G10" s="22">
        <v>193.1</v>
      </c>
      <c r="H10" s="22">
        <f ca="1">Annual!E26</f>
        <v>934.19449322549633</v>
      </c>
      <c r="I10" s="22">
        <f ca="1">Annual!F26</f>
        <v>778.15129443445107</v>
      </c>
      <c r="J10" s="22">
        <f ca="1">Annual!G26</f>
        <v>515.86416418729675</v>
      </c>
      <c r="K10" s="23">
        <f ca="1">Annual!H26</f>
        <v>372.58219660143357</v>
      </c>
      <c r="L10" s="4"/>
      <c r="M10" s="27">
        <f t="shared" si="19"/>
        <v>1985</v>
      </c>
      <c r="N10" s="22">
        <f t="shared" ca="1" si="0"/>
        <v>39105.506774503621</v>
      </c>
      <c r="O10" s="22">
        <f t="shared" ca="1" si="1"/>
        <v>-113094.49322549631</v>
      </c>
      <c r="P10" s="22">
        <f t="shared" ca="1" si="2"/>
        <v>-123794.49322549635</v>
      </c>
      <c r="Q10" s="22">
        <f t="shared" ca="1" si="20"/>
        <v>-216151.29443445106</v>
      </c>
      <c r="R10" s="22">
        <f t="shared" ca="1" si="3"/>
        <v>-114864.16418729674</v>
      </c>
      <c r="S10" s="23">
        <f t="shared" ca="1" si="21"/>
        <v>-179482.19660143356</v>
      </c>
      <c r="U10" s="27">
        <f t="shared" si="22"/>
        <v>1985</v>
      </c>
      <c r="V10" s="34">
        <f t="shared" ca="1" si="4"/>
        <v>4.1860134113490557E-2</v>
      </c>
      <c r="W10" s="34">
        <f t="shared" ca="1" si="5"/>
        <v>-0.12106097182719905</v>
      </c>
      <c r="X10" s="34">
        <f t="shared" ca="1" si="23"/>
        <v>-0.15908794872013723</v>
      </c>
      <c r="Y10" s="34">
        <f t="shared" ca="1" si="6"/>
        <v>-0.23137718751493042</v>
      </c>
      <c r="Z10" s="34">
        <f t="shared" ca="1" si="7"/>
        <v>-0.22266358503164521</v>
      </c>
      <c r="AA10" s="69">
        <f t="shared" ca="1" si="24"/>
        <v>-0.48172510183956274</v>
      </c>
      <c r="AB10" s="19"/>
      <c r="AC10" s="4">
        <f t="shared" ca="1" si="8"/>
        <v>39105.506774503621</v>
      </c>
      <c r="AD10" s="4">
        <f t="shared" ca="1" si="31"/>
        <v>515864.16418729676</v>
      </c>
      <c r="AF10" s="4">
        <f t="shared" ca="1" si="9"/>
        <v>-113094.49322549631</v>
      </c>
      <c r="AG10" s="4">
        <f t="shared" ca="1" si="10"/>
        <v>515864.16418729676</v>
      </c>
      <c r="AH10" s="4">
        <f t="shared" ca="1" si="25"/>
        <v>39105.506774503621</v>
      </c>
      <c r="AJ10" s="4">
        <f t="shared" ca="1" si="11"/>
        <v>-123794.49322549635</v>
      </c>
      <c r="AK10" s="4">
        <f t="shared" ca="1" si="12"/>
        <v>515864.16418729676</v>
      </c>
      <c r="AL10" s="4">
        <f t="shared" ca="1" si="26"/>
        <v>-113094.49322549631</v>
      </c>
      <c r="AN10" s="4">
        <f t="shared" ca="1" si="13"/>
        <v>-216151.29443445106</v>
      </c>
      <c r="AO10" s="4">
        <f t="shared" ca="1" si="14"/>
        <v>515864.16418729676</v>
      </c>
      <c r="AP10" s="4">
        <f t="shared" ca="1" si="27"/>
        <v>-123794.49322549635</v>
      </c>
      <c r="AR10" s="4">
        <f t="shared" ca="1" si="15"/>
        <v>-114864.16418729674</v>
      </c>
      <c r="AS10" s="4">
        <f t="shared" ca="1" si="16"/>
        <v>515864.16418729676</v>
      </c>
      <c r="AT10" s="4">
        <f t="shared" ca="1" si="28"/>
        <v>-216151.29443445106</v>
      </c>
      <c r="AV10" s="4">
        <f t="shared" ca="1" si="17"/>
        <v>-179482.19660143356</v>
      </c>
      <c r="AW10" s="4">
        <f t="shared" ca="1" si="18"/>
        <v>515864.16418729676</v>
      </c>
      <c r="AX10" s="4">
        <f t="shared" ca="1" si="29"/>
        <v>-114864.16418729674</v>
      </c>
    </row>
    <row r="11" spans="1:50" x14ac:dyDescent="0.25">
      <c r="A11" s="12">
        <f t="shared" si="30"/>
        <v>1986</v>
      </c>
      <c r="B11" s="21">
        <v>568.9</v>
      </c>
      <c r="C11" s="22">
        <v>532.79999999999995</v>
      </c>
      <c r="D11" s="22">
        <v>671.4</v>
      </c>
      <c r="E11" s="22">
        <v>561.9</v>
      </c>
      <c r="F11" s="22">
        <v>320.89999999999998</v>
      </c>
      <c r="G11" s="22">
        <v>180</v>
      </c>
      <c r="H11" s="22">
        <f ca="1">Annual!E27</f>
        <v>1028.8552774817049</v>
      </c>
      <c r="I11" s="22">
        <f ca="1">Annual!F27</f>
        <v>706.0592632533494</v>
      </c>
      <c r="J11" s="22">
        <f ca="1">Annual!G27</f>
        <v>520.63861119667422</v>
      </c>
      <c r="K11" s="23">
        <f ca="1">Annual!H27</f>
        <v>358.55852223268766</v>
      </c>
      <c r="L11" s="4"/>
      <c r="M11" s="27">
        <f t="shared" si="19"/>
        <v>1986</v>
      </c>
      <c r="N11" s="22">
        <f t="shared" ca="1" si="0"/>
        <v>-459955.27748170489</v>
      </c>
      <c r="O11" s="22">
        <f t="shared" ca="1" si="1"/>
        <v>-496055.27748170495</v>
      </c>
      <c r="P11" s="22">
        <f t="shared" ca="1" si="2"/>
        <v>-357455.27748170489</v>
      </c>
      <c r="Q11" s="22">
        <f t="shared" ca="1" si="20"/>
        <v>-144159.26325334943</v>
      </c>
      <c r="R11" s="22">
        <f t="shared" ca="1" si="3"/>
        <v>-199738.61119667423</v>
      </c>
      <c r="S11" s="23">
        <f t="shared" ca="1" si="21"/>
        <v>-178558.52223268765</v>
      </c>
      <c r="U11" s="27">
        <f t="shared" si="22"/>
        <v>1986</v>
      </c>
      <c r="V11" s="34">
        <f t="shared" ca="1" si="4"/>
        <v>-0.44705537071017631</v>
      </c>
      <c r="W11" s="34">
        <f t="shared" ca="1" si="5"/>
        <v>-0.48214291002703813</v>
      </c>
      <c r="X11" s="34">
        <f t="shared" ca="1" si="23"/>
        <v>-0.50626809403312401</v>
      </c>
      <c r="Y11" s="34">
        <f t="shared" ca="1" si="6"/>
        <v>-0.14011617222414732</v>
      </c>
      <c r="Z11" s="34">
        <f t="shared" ca="1" si="7"/>
        <v>-0.38364156422740192</v>
      </c>
      <c r="AA11" s="69">
        <f t="shared" ca="1" si="24"/>
        <v>-0.49798989888967565</v>
      </c>
      <c r="AB11" s="19"/>
      <c r="AC11" s="4">
        <f t="shared" ca="1" si="8"/>
        <v>-459955.27748170489</v>
      </c>
      <c r="AD11" s="4">
        <f t="shared" ca="1" si="31"/>
        <v>520638.61119667423</v>
      </c>
      <c r="AF11" s="4">
        <f t="shared" ca="1" si="9"/>
        <v>-496055.27748170495</v>
      </c>
      <c r="AG11" s="4">
        <f t="shared" ca="1" si="10"/>
        <v>520638.61119667423</v>
      </c>
      <c r="AH11" s="4">
        <f t="shared" ca="1" si="25"/>
        <v>-459955.27748170489</v>
      </c>
      <c r="AJ11" s="4">
        <f t="shared" ca="1" si="11"/>
        <v>-357455.27748170489</v>
      </c>
      <c r="AK11" s="4">
        <f t="shared" ca="1" si="12"/>
        <v>520638.61119667423</v>
      </c>
      <c r="AL11" s="4">
        <f t="shared" ca="1" si="26"/>
        <v>-496055.27748170495</v>
      </c>
      <c r="AN11" s="4">
        <f t="shared" ca="1" si="13"/>
        <v>-144159.26325334943</v>
      </c>
      <c r="AO11" s="4">
        <f t="shared" ca="1" si="14"/>
        <v>520638.61119667423</v>
      </c>
      <c r="AP11" s="4">
        <f t="shared" ca="1" si="27"/>
        <v>-357455.27748170489</v>
      </c>
      <c r="AR11" s="4">
        <f t="shared" ca="1" si="15"/>
        <v>-199738.61119667423</v>
      </c>
      <c r="AS11" s="4">
        <f t="shared" ca="1" si="16"/>
        <v>520638.61119667423</v>
      </c>
      <c r="AT11" s="4">
        <f t="shared" ca="1" si="28"/>
        <v>-144159.26325334943</v>
      </c>
      <c r="AV11" s="4">
        <f t="shared" ca="1" si="17"/>
        <v>-178558.52223268765</v>
      </c>
      <c r="AW11" s="4">
        <f t="shared" ca="1" si="18"/>
        <v>520638.61119667423</v>
      </c>
      <c r="AX11" s="4">
        <f t="shared" ca="1" si="29"/>
        <v>-199738.61119667423</v>
      </c>
    </row>
    <row r="12" spans="1:50" x14ac:dyDescent="0.25">
      <c r="A12" s="12">
        <f t="shared" si="30"/>
        <v>1987</v>
      </c>
      <c r="B12" s="21">
        <v>463</v>
      </c>
      <c r="C12" s="22">
        <v>497.7</v>
      </c>
      <c r="D12" s="22">
        <v>500.4</v>
      </c>
      <c r="E12" s="22">
        <v>331.5</v>
      </c>
      <c r="F12" s="22">
        <v>184.3</v>
      </c>
      <c r="G12" s="22">
        <v>104.5</v>
      </c>
      <c r="H12" s="22">
        <f ca="1">Annual!E28</f>
        <v>688.00616210342378</v>
      </c>
      <c r="I12" s="22">
        <f ca="1">Annual!F28</f>
        <v>535.40210529780097</v>
      </c>
      <c r="J12" s="22">
        <f ca="1">Annual!G28</f>
        <v>422.88941404698141</v>
      </c>
      <c r="K12" s="23">
        <f ca="1">Annual!H28</f>
        <v>301.02783228070803</v>
      </c>
      <c r="L12" s="4"/>
      <c r="M12" s="27">
        <f t="shared" si="19"/>
        <v>1987</v>
      </c>
      <c r="N12" s="22">
        <f t="shared" ca="1" si="0"/>
        <v>-225006.16210342379</v>
      </c>
      <c r="O12" s="22">
        <f t="shared" ca="1" si="1"/>
        <v>-190306.16210342379</v>
      </c>
      <c r="P12" s="22">
        <f t="shared" ca="1" si="2"/>
        <v>-187606.16210342379</v>
      </c>
      <c r="Q12" s="22">
        <f t="shared" ca="1" si="20"/>
        <v>-203902.10529780097</v>
      </c>
      <c r="R12" s="22">
        <f t="shared" ca="1" si="3"/>
        <v>-238589.4140469814</v>
      </c>
      <c r="S12" s="23">
        <f t="shared" ca="1" si="21"/>
        <v>-196527.83228070801</v>
      </c>
      <c r="U12" s="27">
        <f t="shared" si="22"/>
        <v>1987</v>
      </c>
      <c r="V12" s="34">
        <f t="shared" ca="1" si="4"/>
        <v>-0.3270409111097467</v>
      </c>
      <c r="W12" s="34">
        <f t="shared" ca="1" si="5"/>
        <v>-0.27660531632682706</v>
      </c>
      <c r="X12" s="34">
        <f t="shared" ca="1" si="23"/>
        <v>-0.35040236160273153</v>
      </c>
      <c r="Y12" s="34">
        <f t="shared" ca="1" si="6"/>
        <v>-0.29636668467389338</v>
      </c>
      <c r="Z12" s="34">
        <f t="shared" ca="1" si="7"/>
        <v>-0.56418866522034772</v>
      </c>
      <c r="AA12" s="69">
        <f t="shared" ca="1" si="24"/>
        <v>-0.65285601929806314</v>
      </c>
      <c r="AB12" s="19"/>
      <c r="AC12" s="4">
        <f t="shared" ca="1" si="8"/>
        <v>-225006.16210342379</v>
      </c>
      <c r="AD12" s="4">
        <f t="shared" ca="1" si="31"/>
        <v>422889.41404698143</v>
      </c>
      <c r="AF12" s="4">
        <f t="shared" ca="1" si="9"/>
        <v>-190306.16210342379</v>
      </c>
      <c r="AG12" s="4">
        <f t="shared" ca="1" si="10"/>
        <v>422889.41404698143</v>
      </c>
      <c r="AH12" s="4">
        <f t="shared" ca="1" si="25"/>
        <v>-225006.16210342379</v>
      </c>
      <c r="AJ12" s="4">
        <f t="shared" ca="1" si="11"/>
        <v>-187606.16210342379</v>
      </c>
      <c r="AK12" s="4">
        <f t="shared" ca="1" si="12"/>
        <v>422889.41404698143</v>
      </c>
      <c r="AL12" s="4">
        <f t="shared" ca="1" si="26"/>
        <v>-190306.16210342379</v>
      </c>
      <c r="AN12" s="4">
        <f t="shared" ca="1" si="13"/>
        <v>-203902.10529780097</v>
      </c>
      <c r="AO12" s="4">
        <f t="shared" ca="1" si="14"/>
        <v>422889.41404698143</v>
      </c>
      <c r="AP12" s="4">
        <f t="shared" ca="1" si="27"/>
        <v>-187606.16210342379</v>
      </c>
      <c r="AR12" s="4">
        <f t="shared" ca="1" si="15"/>
        <v>-238589.4140469814</v>
      </c>
      <c r="AS12" s="4">
        <f t="shared" ca="1" si="16"/>
        <v>422889.41404698143</v>
      </c>
      <c r="AT12" s="4">
        <f t="shared" ca="1" si="28"/>
        <v>-203902.10529780097</v>
      </c>
      <c r="AV12" s="4">
        <f t="shared" ca="1" si="17"/>
        <v>-196527.83228070801</v>
      </c>
      <c r="AW12" s="4">
        <f t="shared" ca="1" si="18"/>
        <v>422889.41404698143</v>
      </c>
      <c r="AX12" s="4">
        <f t="shared" ca="1" si="29"/>
        <v>-238589.4140469814</v>
      </c>
    </row>
    <row r="13" spans="1:50" x14ac:dyDescent="0.25">
      <c r="A13" s="12">
        <f t="shared" si="30"/>
        <v>1988</v>
      </c>
      <c r="B13" s="21">
        <v>551.5</v>
      </c>
      <c r="C13" s="22">
        <v>619</v>
      </c>
      <c r="D13" s="22">
        <v>499.1</v>
      </c>
      <c r="E13" s="22">
        <v>282.39999999999998</v>
      </c>
      <c r="F13" s="22">
        <v>186.1</v>
      </c>
      <c r="G13" s="22">
        <v>122.7</v>
      </c>
      <c r="H13" s="22">
        <f ca="1">Annual!E29</f>
        <v>561.48987549953449</v>
      </c>
      <c r="I13" s="22">
        <f ca="1">Annual!F29</f>
        <v>438.22185712770306</v>
      </c>
      <c r="J13" s="22">
        <f ca="1">Annual!G29</f>
        <v>327.44436699171018</v>
      </c>
      <c r="K13" s="23">
        <f ca="1">Annual!H29</f>
        <v>246.68927824799198</v>
      </c>
      <c r="L13" s="4"/>
      <c r="M13" s="27">
        <f t="shared" si="19"/>
        <v>1988</v>
      </c>
      <c r="N13" s="22">
        <f t="shared" ca="1" si="0"/>
        <v>-9989.8754995344916</v>
      </c>
      <c r="O13" s="22">
        <f t="shared" ca="1" si="1"/>
        <v>57510.124500465507</v>
      </c>
      <c r="P13" s="22">
        <f t="shared" ca="1" si="2"/>
        <v>-62389.875499534472</v>
      </c>
      <c r="Q13" s="22">
        <f t="shared" ca="1" si="20"/>
        <v>-155821.85712770309</v>
      </c>
      <c r="R13" s="22">
        <f t="shared" ca="1" si="3"/>
        <v>-141344.36699171018</v>
      </c>
      <c r="S13" s="23">
        <f t="shared" ca="1" si="21"/>
        <v>-123989.27824799197</v>
      </c>
      <c r="U13" s="27">
        <f t="shared" si="22"/>
        <v>1988</v>
      </c>
      <c r="V13" s="34">
        <f t="shared" ca="1" si="4"/>
        <v>-1.7791728640960638E-2</v>
      </c>
      <c r="W13" s="34">
        <f t="shared" ca="1" si="5"/>
        <v>0.10242415225973774</v>
      </c>
      <c r="X13" s="34">
        <f t="shared" ca="1" si="23"/>
        <v>-0.14237052416432372</v>
      </c>
      <c r="Y13" s="34">
        <f t="shared" ca="1" si="6"/>
        <v>-0.27751498989910506</v>
      </c>
      <c r="Z13" s="34">
        <f t="shared" ca="1" si="7"/>
        <v>-0.43165918012353088</v>
      </c>
      <c r="AA13" s="69">
        <f t="shared" ca="1" si="24"/>
        <v>-0.50261316230917796</v>
      </c>
      <c r="AB13" s="19"/>
      <c r="AC13" s="4">
        <f t="shared" ca="1" si="8"/>
        <v>-9989.8754995344916</v>
      </c>
      <c r="AD13" s="4">
        <f t="shared" ca="1" si="31"/>
        <v>327444.36699171021</v>
      </c>
      <c r="AF13" s="4">
        <f t="shared" ca="1" si="9"/>
        <v>57510.124500465507</v>
      </c>
      <c r="AG13" s="4">
        <f t="shared" ca="1" si="10"/>
        <v>327444.36699171021</v>
      </c>
      <c r="AH13" s="4">
        <f t="shared" ca="1" si="25"/>
        <v>-9989.8754995344916</v>
      </c>
      <c r="AJ13" s="4">
        <f t="shared" ca="1" si="11"/>
        <v>-62389.875499534472</v>
      </c>
      <c r="AK13" s="4">
        <f t="shared" ca="1" si="12"/>
        <v>327444.36699171021</v>
      </c>
      <c r="AL13" s="4">
        <f t="shared" ca="1" si="26"/>
        <v>57510.124500465507</v>
      </c>
      <c r="AN13" s="4">
        <f t="shared" ca="1" si="13"/>
        <v>-155821.85712770309</v>
      </c>
      <c r="AO13" s="4">
        <f t="shared" ca="1" si="14"/>
        <v>327444.36699171021</v>
      </c>
      <c r="AP13" s="4">
        <f t="shared" ca="1" si="27"/>
        <v>-62389.875499534472</v>
      </c>
      <c r="AR13" s="4">
        <f t="shared" ca="1" si="15"/>
        <v>-141344.36699171018</v>
      </c>
      <c r="AS13" s="4">
        <f t="shared" ca="1" si="16"/>
        <v>327444.36699171021</v>
      </c>
      <c r="AT13" s="4">
        <f t="shared" ca="1" si="28"/>
        <v>-155821.85712770309</v>
      </c>
      <c r="AV13" s="4">
        <f t="shared" ca="1" si="17"/>
        <v>-123989.27824799197</v>
      </c>
      <c r="AW13" s="4">
        <f t="shared" ca="1" si="18"/>
        <v>327444.36699171021</v>
      </c>
      <c r="AX13" s="4">
        <f t="shared" ca="1" si="29"/>
        <v>-141344.36699171018</v>
      </c>
    </row>
    <row r="14" spans="1:50" x14ac:dyDescent="0.25">
      <c r="A14" s="12">
        <f t="shared" si="30"/>
        <v>1989</v>
      </c>
      <c r="B14" s="21">
        <v>781.6</v>
      </c>
      <c r="C14" s="22">
        <v>845.7</v>
      </c>
      <c r="D14" s="22">
        <v>771.1</v>
      </c>
      <c r="E14" s="22">
        <v>682.4</v>
      </c>
      <c r="F14" s="22">
        <v>457.6</v>
      </c>
      <c r="G14" s="22">
        <v>252.7</v>
      </c>
      <c r="H14" s="22">
        <f ca="1">Annual!E30</f>
        <v>966.33960828340093</v>
      </c>
      <c r="I14" s="22">
        <f ca="1">Annual!F30</f>
        <v>691.52729945381896</v>
      </c>
      <c r="J14" s="22">
        <f ca="1">Annual!G30</f>
        <v>450.59905393347549</v>
      </c>
      <c r="K14" s="23">
        <f ca="1">Annual!H30</f>
        <v>272.29448535949984</v>
      </c>
      <c r="L14" s="4"/>
      <c r="M14" s="27">
        <f t="shared" si="19"/>
        <v>1989</v>
      </c>
      <c r="N14" s="22">
        <f t="shared" ca="1" si="0"/>
        <v>-184739.60828340091</v>
      </c>
      <c r="O14" s="22">
        <f t="shared" ca="1" si="1"/>
        <v>-120639.60828340088</v>
      </c>
      <c r="P14" s="22">
        <f t="shared" ca="1" si="2"/>
        <v>-195239.60828340091</v>
      </c>
      <c r="Q14" s="22">
        <f t="shared" ca="1" si="20"/>
        <v>-9127.2994538189778</v>
      </c>
      <c r="R14" s="22">
        <f t="shared" ca="1" si="3"/>
        <v>7000.9460665245342</v>
      </c>
      <c r="S14" s="23">
        <f t="shared" ca="1" si="21"/>
        <v>-19594.485359499857</v>
      </c>
      <c r="U14" s="27">
        <f t="shared" si="22"/>
        <v>1989</v>
      </c>
      <c r="V14" s="34">
        <f t="shared" ca="1" si="4"/>
        <v>-0.19117462090948656</v>
      </c>
      <c r="W14" s="34">
        <f t="shared" ca="1" si="5"/>
        <v>-0.12484183329471951</v>
      </c>
      <c r="X14" s="34">
        <f t="shared" ca="1" si="23"/>
        <v>-0.28233102068075228</v>
      </c>
      <c r="Y14" s="34">
        <f t="shared" ca="1" si="6"/>
        <v>-9.4452295813814875E-3</v>
      </c>
      <c r="Z14" s="34">
        <f t="shared" ca="1" si="7"/>
        <v>1.5536974623915041E-2</v>
      </c>
      <c r="AA14" s="69">
        <f t="shared" ca="1" si="24"/>
        <v>-7.1960639722945599E-2</v>
      </c>
      <c r="AB14" s="19"/>
      <c r="AC14" s="4">
        <f t="shared" ca="1" si="8"/>
        <v>-184739.60828340091</v>
      </c>
      <c r="AD14" s="4">
        <f t="shared" ca="1" si="31"/>
        <v>450599.05393347552</v>
      </c>
      <c r="AF14" s="4">
        <f t="shared" ca="1" si="9"/>
        <v>-120639.60828340088</v>
      </c>
      <c r="AG14" s="4">
        <f t="shared" ca="1" si="10"/>
        <v>450599.05393347552</v>
      </c>
      <c r="AH14" s="4">
        <f t="shared" ca="1" si="25"/>
        <v>-184739.60828340091</v>
      </c>
      <c r="AJ14" s="4">
        <f t="shared" ca="1" si="11"/>
        <v>-195239.60828340091</v>
      </c>
      <c r="AK14" s="4">
        <f t="shared" ca="1" si="12"/>
        <v>450599.05393347552</v>
      </c>
      <c r="AL14" s="4">
        <f t="shared" ca="1" si="26"/>
        <v>-120639.60828340088</v>
      </c>
      <c r="AN14" s="4">
        <f t="shared" ca="1" si="13"/>
        <v>-9127.2994538189778</v>
      </c>
      <c r="AO14" s="4">
        <f t="shared" ca="1" si="14"/>
        <v>450599.05393347552</v>
      </c>
      <c r="AP14" s="4">
        <f t="shared" ca="1" si="27"/>
        <v>-195239.60828340091</v>
      </c>
      <c r="AR14" s="4">
        <f t="shared" ca="1" si="15"/>
        <v>7000.9460665245342</v>
      </c>
      <c r="AS14" s="4">
        <f t="shared" ca="1" si="16"/>
        <v>450599.05393347552</v>
      </c>
      <c r="AT14" s="4">
        <f t="shared" ca="1" si="28"/>
        <v>-9127.2994538189778</v>
      </c>
      <c r="AV14" s="4">
        <f t="shared" ca="1" si="17"/>
        <v>-19594.485359499857</v>
      </c>
      <c r="AW14" s="4">
        <f t="shared" ca="1" si="18"/>
        <v>450599.05393347552</v>
      </c>
      <c r="AX14" s="4">
        <f t="shared" ca="1" si="29"/>
        <v>7000.9460665245342</v>
      </c>
    </row>
    <row r="15" spans="1:50" x14ac:dyDescent="0.25">
      <c r="A15" s="12">
        <f t="shared" si="30"/>
        <v>1990</v>
      </c>
      <c r="B15" s="21">
        <v>388.3</v>
      </c>
      <c r="C15" s="22">
        <v>398</v>
      </c>
      <c r="D15" s="22">
        <v>405.6</v>
      </c>
      <c r="E15" s="22">
        <v>280.89999999999998</v>
      </c>
      <c r="F15" s="22">
        <v>177.4</v>
      </c>
      <c r="G15" s="22">
        <v>116</v>
      </c>
      <c r="H15" s="22">
        <f ca="1">Annual!E31</f>
        <v>573.21738905026257</v>
      </c>
      <c r="I15" s="22">
        <f ca="1">Annual!F31</f>
        <v>448.64890697355384</v>
      </c>
      <c r="J15" s="22">
        <f ca="1">Annual!G31</f>
        <v>331.42678747548484</v>
      </c>
      <c r="K15" s="23">
        <f ca="1">Annual!H31</f>
        <v>259.97936590014007</v>
      </c>
      <c r="L15" s="4"/>
      <c r="M15" s="27">
        <f t="shared" si="19"/>
        <v>1990</v>
      </c>
      <c r="N15" s="22">
        <f t="shared" ca="1" si="0"/>
        <v>-184917.38905026254</v>
      </c>
      <c r="O15" s="22">
        <f t="shared" ca="1" si="1"/>
        <v>-175217.38905026257</v>
      </c>
      <c r="P15" s="22">
        <f t="shared" ca="1" si="2"/>
        <v>-167617.38905026254</v>
      </c>
      <c r="Q15" s="22">
        <f t="shared" ca="1" si="20"/>
        <v>-167748.90697355385</v>
      </c>
      <c r="R15" s="22">
        <f t="shared" ca="1" si="3"/>
        <v>-154026.78747548483</v>
      </c>
      <c r="S15" s="23">
        <f t="shared" ca="1" si="21"/>
        <v>-143979.36590014008</v>
      </c>
      <c r="U15" s="27">
        <f t="shared" si="22"/>
        <v>1990</v>
      </c>
      <c r="V15" s="34">
        <f t="shared" ca="1" si="4"/>
        <v>-0.32259556772456544</v>
      </c>
      <c r="W15" s="34">
        <f t="shared" ca="1" si="5"/>
        <v>-0.30567354095899324</v>
      </c>
      <c r="X15" s="34">
        <f t="shared" ca="1" si="23"/>
        <v>-0.37360480867089901</v>
      </c>
      <c r="Y15" s="34">
        <f t="shared" ca="1" si="6"/>
        <v>-0.29264448388680131</v>
      </c>
      <c r="Z15" s="34">
        <f t="shared" ca="1" si="7"/>
        <v>-0.46473849820264745</v>
      </c>
      <c r="AA15" s="69">
        <f t="shared" ca="1" si="24"/>
        <v>-0.55381074340893488</v>
      </c>
      <c r="AB15" s="19"/>
      <c r="AC15" s="4">
        <f t="shared" ca="1" si="8"/>
        <v>-184917.38905026254</v>
      </c>
      <c r="AD15" s="4">
        <f t="shared" ca="1" si="31"/>
        <v>331426.78747548483</v>
      </c>
      <c r="AF15" s="4">
        <f t="shared" ca="1" si="9"/>
        <v>-175217.38905026257</v>
      </c>
      <c r="AG15" s="4">
        <f t="shared" ca="1" si="10"/>
        <v>331426.78747548483</v>
      </c>
      <c r="AH15" s="4">
        <f t="shared" ca="1" si="25"/>
        <v>-184917.38905026254</v>
      </c>
      <c r="AJ15" s="4">
        <f t="shared" ca="1" si="11"/>
        <v>-167617.38905026254</v>
      </c>
      <c r="AK15" s="4">
        <f t="shared" ca="1" si="12"/>
        <v>331426.78747548483</v>
      </c>
      <c r="AL15" s="4">
        <f t="shared" ca="1" si="26"/>
        <v>-175217.38905026257</v>
      </c>
      <c r="AN15" s="4">
        <f t="shared" ca="1" si="13"/>
        <v>-167748.90697355385</v>
      </c>
      <c r="AO15" s="4">
        <f t="shared" ca="1" si="14"/>
        <v>331426.78747548483</v>
      </c>
      <c r="AP15" s="4">
        <f t="shared" ca="1" si="27"/>
        <v>-167617.38905026254</v>
      </c>
      <c r="AR15" s="4">
        <f t="shared" ca="1" si="15"/>
        <v>-154026.78747548483</v>
      </c>
      <c r="AS15" s="4">
        <f t="shared" ca="1" si="16"/>
        <v>331426.78747548483</v>
      </c>
      <c r="AT15" s="4">
        <f t="shared" ca="1" si="28"/>
        <v>-167748.90697355385</v>
      </c>
      <c r="AV15" s="4">
        <f t="shared" ca="1" si="17"/>
        <v>-143979.36590014008</v>
      </c>
      <c r="AW15" s="4">
        <f t="shared" ca="1" si="18"/>
        <v>331426.78747548483</v>
      </c>
      <c r="AX15" s="4">
        <f t="shared" ca="1" si="29"/>
        <v>-154026.78747548483</v>
      </c>
    </row>
    <row r="16" spans="1:50" x14ac:dyDescent="0.25">
      <c r="A16" s="12">
        <f t="shared" si="30"/>
        <v>1991</v>
      </c>
      <c r="B16" s="21">
        <v>359.5</v>
      </c>
      <c r="C16" s="22">
        <v>219.9</v>
      </c>
      <c r="D16" s="22">
        <v>157.9</v>
      </c>
      <c r="E16" s="22">
        <v>231.9</v>
      </c>
      <c r="F16" s="22">
        <v>150.1</v>
      </c>
      <c r="G16" s="22">
        <v>91.5</v>
      </c>
      <c r="H16" s="22">
        <f ca="1">Annual!E32</f>
        <v>484.53545075516644</v>
      </c>
      <c r="I16" s="22">
        <f ca="1">Annual!F32</f>
        <v>392.00229018221603</v>
      </c>
      <c r="J16" s="22">
        <f ca="1">Annual!G32</f>
        <v>302.36451672715907</v>
      </c>
      <c r="K16" s="23">
        <f ca="1">Annual!H32</f>
        <v>204.99811718004554</v>
      </c>
      <c r="L16" s="4"/>
      <c r="M16" s="27">
        <f t="shared" si="19"/>
        <v>1991</v>
      </c>
      <c r="N16" s="22">
        <f t="shared" ca="1" si="0"/>
        <v>-125035.45075516644</v>
      </c>
      <c r="O16" s="22">
        <f t="shared" ca="1" si="1"/>
        <v>-264635.45075516641</v>
      </c>
      <c r="P16" s="22">
        <f t="shared" ca="1" si="2"/>
        <v>-326635.45075516641</v>
      </c>
      <c r="Q16" s="22">
        <f t="shared" ca="1" si="20"/>
        <v>-160102.29018221603</v>
      </c>
      <c r="R16" s="22">
        <f t="shared" ca="1" si="3"/>
        <v>-152264.51672715909</v>
      </c>
      <c r="S16" s="23">
        <f t="shared" ca="1" si="21"/>
        <v>-113498.11718004553</v>
      </c>
      <c r="U16" s="27">
        <f t="shared" si="22"/>
        <v>1991</v>
      </c>
      <c r="V16" s="34">
        <f t="shared" ca="1" si="4"/>
        <v>-0.25805222416707396</v>
      </c>
      <c r="W16" s="34">
        <f t="shared" ca="1" si="5"/>
        <v>-0.5461632380927387</v>
      </c>
      <c r="X16" s="34">
        <f t="shared" ca="1" si="23"/>
        <v>-0.83324883281507134</v>
      </c>
      <c r="Y16" s="34">
        <f t="shared" ca="1" si="6"/>
        <v>-0.33042430627664227</v>
      </c>
      <c r="Z16" s="34">
        <f t="shared" ca="1" si="7"/>
        <v>-0.50357931669791844</v>
      </c>
      <c r="AA16" s="69">
        <f t="shared" ca="1" si="24"/>
        <v>-0.553654437130086</v>
      </c>
      <c r="AB16" s="19"/>
      <c r="AC16" s="4">
        <f t="shared" ca="1" si="8"/>
        <v>-125035.45075516644</v>
      </c>
      <c r="AD16" s="4">
        <f t="shared" ca="1" si="31"/>
        <v>302364.51672715909</v>
      </c>
      <c r="AF16" s="4">
        <f t="shared" ca="1" si="9"/>
        <v>-264635.45075516641</v>
      </c>
      <c r="AG16" s="4">
        <f t="shared" ca="1" si="10"/>
        <v>302364.51672715909</v>
      </c>
      <c r="AH16" s="4">
        <f t="shared" ca="1" si="25"/>
        <v>-125035.45075516644</v>
      </c>
      <c r="AJ16" s="4">
        <f t="shared" ca="1" si="11"/>
        <v>-326635.45075516641</v>
      </c>
      <c r="AK16" s="4">
        <f t="shared" ca="1" si="12"/>
        <v>302364.51672715909</v>
      </c>
      <c r="AL16" s="4">
        <f t="shared" ca="1" si="26"/>
        <v>-264635.45075516641</v>
      </c>
      <c r="AN16" s="4">
        <f t="shared" ca="1" si="13"/>
        <v>-160102.29018221603</v>
      </c>
      <c r="AO16" s="4">
        <f t="shared" ca="1" si="14"/>
        <v>302364.51672715909</v>
      </c>
      <c r="AP16" s="4">
        <f t="shared" ca="1" si="27"/>
        <v>-326635.45075516641</v>
      </c>
      <c r="AR16" s="4">
        <f t="shared" ca="1" si="15"/>
        <v>-152264.51672715909</v>
      </c>
      <c r="AS16" s="4">
        <f t="shared" ca="1" si="16"/>
        <v>302364.51672715909</v>
      </c>
      <c r="AT16" s="4">
        <f t="shared" ca="1" si="28"/>
        <v>-160102.29018221603</v>
      </c>
      <c r="AV16" s="4">
        <f t="shared" ca="1" si="17"/>
        <v>-113498.11718004553</v>
      </c>
      <c r="AW16" s="4">
        <f t="shared" ca="1" si="18"/>
        <v>302364.51672715909</v>
      </c>
      <c r="AX16" s="4">
        <f t="shared" ca="1" si="29"/>
        <v>-152264.51672715909</v>
      </c>
    </row>
    <row r="17" spans="1:50" x14ac:dyDescent="0.25">
      <c r="A17" s="12">
        <f t="shared" si="30"/>
        <v>1992</v>
      </c>
      <c r="B17" s="21">
        <v>474.5</v>
      </c>
      <c r="C17" s="22">
        <v>356.9</v>
      </c>
      <c r="D17" s="22">
        <v>323.3</v>
      </c>
      <c r="E17" s="22">
        <v>195.4</v>
      </c>
      <c r="F17" s="22">
        <v>132.30000000000001</v>
      </c>
      <c r="G17" s="22">
        <v>88</v>
      </c>
      <c r="H17" s="22">
        <f ca="1">Annual!E33</f>
        <v>416.71141656626287</v>
      </c>
      <c r="I17" s="22">
        <f ca="1">Annual!F33</f>
        <v>316.92607625777322</v>
      </c>
      <c r="J17" s="22">
        <f ca="1">Annual!G33</f>
        <v>235.60770793460819</v>
      </c>
      <c r="K17" s="23">
        <f ca="1">Annual!H33</f>
        <v>169.42280011753007</v>
      </c>
      <c r="L17" s="4"/>
      <c r="M17" s="27">
        <f t="shared" si="19"/>
        <v>1992</v>
      </c>
      <c r="N17" s="22">
        <f t="shared" ca="1" si="0"/>
        <v>57788.583433737134</v>
      </c>
      <c r="O17" s="22">
        <f t="shared" ca="1" si="1"/>
        <v>-59811.416566262895</v>
      </c>
      <c r="P17" s="22">
        <f t="shared" ca="1" si="2"/>
        <v>-93411.416566262851</v>
      </c>
      <c r="Q17" s="22">
        <f t="shared" ca="1" si="20"/>
        <v>-121526.07625777321</v>
      </c>
      <c r="R17" s="22">
        <f t="shared" ca="1" si="3"/>
        <v>-103307.70793460817</v>
      </c>
      <c r="S17" s="23">
        <f t="shared" ca="1" si="21"/>
        <v>-81422.800117530074</v>
      </c>
      <c r="U17" s="27">
        <f t="shared" si="22"/>
        <v>1992</v>
      </c>
      <c r="V17" s="34">
        <f t="shared" ca="1" si="4"/>
        <v>0.13867770628873075</v>
      </c>
      <c r="W17" s="34">
        <f t="shared" ca="1" si="5"/>
        <v>-0.14353198445848686</v>
      </c>
      <c r="X17" s="34">
        <f t="shared" ca="1" si="23"/>
        <v>-0.29474197159556625</v>
      </c>
      <c r="Y17" s="34">
        <f t="shared" ca="1" si="6"/>
        <v>-0.29163126189140265</v>
      </c>
      <c r="Z17" s="34">
        <f t="shared" ca="1" si="7"/>
        <v>-0.43847337950115256</v>
      </c>
      <c r="AA17" s="69">
        <f t="shared" ca="1" si="24"/>
        <v>-0.48058938974592774</v>
      </c>
      <c r="AB17" s="19"/>
      <c r="AC17" s="4">
        <f t="shared" ca="1" si="8"/>
        <v>57788.583433737134</v>
      </c>
      <c r="AD17" s="4">
        <f t="shared" ca="1" si="31"/>
        <v>235607.70793460819</v>
      </c>
      <c r="AF17" s="4">
        <f t="shared" ca="1" si="9"/>
        <v>-59811.416566262895</v>
      </c>
      <c r="AG17" s="4">
        <f t="shared" ca="1" si="10"/>
        <v>235607.70793460819</v>
      </c>
      <c r="AH17" s="4">
        <f t="shared" ca="1" si="25"/>
        <v>57788.583433737134</v>
      </c>
      <c r="AJ17" s="4">
        <f t="shared" ca="1" si="11"/>
        <v>-93411.416566262851</v>
      </c>
      <c r="AK17" s="4">
        <f t="shared" ca="1" si="12"/>
        <v>235607.70793460819</v>
      </c>
      <c r="AL17" s="4">
        <f t="shared" ca="1" si="26"/>
        <v>-59811.416566262895</v>
      </c>
      <c r="AN17" s="4">
        <f t="shared" ca="1" si="13"/>
        <v>-121526.07625777321</v>
      </c>
      <c r="AO17" s="4">
        <f t="shared" ca="1" si="14"/>
        <v>235607.70793460819</v>
      </c>
      <c r="AP17" s="4">
        <f t="shared" ca="1" si="27"/>
        <v>-93411.416566262851</v>
      </c>
      <c r="AR17" s="4">
        <f t="shared" ca="1" si="15"/>
        <v>-103307.70793460817</v>
      </c>
      <c r="AS17" s="4">
        <f t="shared" ca="1" si="16"/>
        <v>235607.70793460819</v>
      </c>
      <c r="AT17" s="4">
        <f t="shared" ca="1" si="28"/>
        <v>-121526.07625777321</v>
      </c>
      <c r="AV17" s="4">
        <f t="shared" ca="1" si="17"/>
        <v>-81422.800117530074</v>
      </c>
      <c r="AW17" s="4">
        <f t="shared" ca="1" si="18"/>
        <v>235607.70793460819</v>
      </c>
      <c r="AX17" s="4">
        <f t="shared" ca="1" si="29"/>
        <v>-103307.70793460817</v>
      </c>
    </row>
    <row r="18" spans="1:50" x14ac:dyDescent="0.25">
      <c r="A18" s="12">
        <f t="shared" si="30"/>
        <v>1993</v>
      </c>
      <c r="B18" s="21">
        <v>728.9</v>
      </c>
      <c r="C18" s="22">
        <v>883.9</v>
      </c>
      <c r="D18" s="22">
        <v>862.3</v>
      </c>
      <c r="E18" s="22">
        <v>590.5</v>
      </c>
      <c r="F18" s="22">
        <v>415.6</v>
      </c>
      <c r="G18" s="22">
        <v>200</v>
      </c>
      <c r="H18" s="22">
        <f ca="1">Annual!E34</f>
        <v>1066.7977530355199</v>
      </c>
      <c r="I18" s="22">
        <f ca="1">Annual!F34</f>
        <v>799.18723244490889</v>
      </c>
      <c r="J18" s="22">
        <f ca="1">Annual!G34</f>
        <v>510.30206004456085</v>
      </c>
      <c r="K18" s="23">
        <f ca="1">Annual!H34</f>
        <v>321.86706844441369</v>
      </c>
      <c r="L18" s="4"/>
      <c r="M18" s="27">
        <f t="shared" si="19"/>
        <v>1993</v>
      </c>
      <c r="N18" s="22">
        <f t="shared" ca="1" si="0"/>
        <v>-337897.75303551991</v>
      </c>
      <c r="O18" s="22">
        <f t="shared" ca="1" si="1"/>
        <v>-182897.75303551994</v>
      </c>
      <c r="P18" s="22">
        <f t="shared" ca="1" si="2"/>
        <v>-204497.75303551997</v>
      </c>
      <c r="Q18" s="22">
        <f t="shared" ca="1" si="20"/>
        <v>-208687.23244490888</v>
      </c>
      <c r="R18" s="22">
        <f t="shared" ca="1" si="3"/>
        <v>-94702.060044560829</v>
      </c>
      <c r="S18" s="23">
        <f t="shared" ca="1" si="21"/>
        <v>-121867.06844441369</v>
      </c>
      <c r="U18" s="27">
        <f t="shared" si="22"/>
        <v>1993</v>
      </c>
      <c r="V18" s="34">
        <f t="shared" ca="1" si="4"/>
        <v>-0.31674021816604753</v>
      </c>
      <c r="W18" s="34">
        <f t="shared" ca="1" si="5"/>
        <v>-0.17144557392916648</v>
      </c>
      <c r="X18" s="34">
        <f t="shared" ca="1" si="23"/>
        <v>-0.25588215718851187</v>
      </c>
      <c r="Y18" s="34">
        <f t="shared" ca="1" si="6"/>
        <v>-0.19562023996685382</v>
      </c>
      <c r="Z18" s="34">
        <f t="shared" ca="1" si="7"/>
        <v>-0.18558039925665046</v>
      </c>
      <c r="AA18" s="69">
        <f t="shared" ca="1" si="24"/>
        <v>-0.37862546495793514</v>
      </c>
      <c r="AB18" s="19"/>
      <c r="AC18" s="4">
        <f t="shared" ca="1" si="8"/>
        <v>-337897.75303551991</v>
      </c>
      <c r="AD18" s="4">
        <f t="shared" ca="1" si="31"/>
        <v>510302.06004456087</v>
      </c>
      <c r="AF18" s="4">
        <f t="shared" ca="1" si="9"/>
        <v>-182897.75303551994</v>
      </c>
      <c r="AG18" s="4">
        <f t="shared" ca="1" si="10"/>
        <v>510302.06004456087</v>
      </c>
      <c r="AH18" s="4">
        <f t="shared" ca="1" si="25"/>
        <v>-337897.75303551991</v>
      </c>
      <c r="AJ18" s="4">
        <f t="shared" ca="1" si="11"/>
        <v>-204497.75303551997</v>
      </c>
      <c r="AK18" s="4">
        <f t="shared" ca="1" si="12"/>
        <v>510302.06004456087</v>
      </c>
      <c r="AL18" s="4">
        <f t="shared" ca="1" si="26"/>
        <v>-182897.75303551994</v>
      </c>
      <c r="AN18" s="4">
        <f t="shared" ca="1" si="13"/>
        <v>-208687.23244490888</v>
      </c>
      <c r="AO18" s="4">
        <f t="shared" ca="1" si="14"/>
        <v>510302.06004456087</v>
      </c>
      <c r="AP18" s="4">
        <f t="shared" ca="1" si="27"/>
        <v>-204497.75303551997</v>
      </c>
      <c r="AR18" s="4">
        <f t="shared" ca="1" si="15"/>
        <v>-94702.060044560829</v>
      </c>
      <c r="AS18" s="4">
        <f t="shared" ca="1" si="16"/>
        <v>510302.06004456087</v>
      </c>
      <c r="AT18" s="4">
        <f t="shared" ca="1" si="28"/>
        <v>-208687.23244490888</v>
      </c>
      <c r="AV18" s="4">
        <f t="shared" ca="1" si="17"/>
        <v>-121867.06844441369</v>
      </c>
      <c r="AW18" s="4">
        <f t="shared" ca="1" si="18"/>
        <v>510302.06004456087</v>
      </c>
      <c r="AX18" s="4">
        <f t="shared" ca="1" si="29"/>
        <v>-94702.060044560829</v>
      </c>
    </row>
    <row r="19" spans="1:50" x14ac:dyDescent="0.25">
      <c r="A19" s="12">
        <f t="shared" si="30"/>
        <v>1994</v>
      </c>
      <c r="B19" s="21">
        <v>485.9</v>
      </c>
      <c r="C19" s="22">
        <v>380.5</v>
      </c>
      <c r="D19" s="22">
        <v>400.6</v>
      </c>
      <c r="E19" s="22">
        <v>198.6</v>
      </c>
      <c r="F19" s="22">
        <v>141.5</v>
      </c>
      <c r="G19" s="22">
        <v>96.4</v>
      </c>
      <c r="H19" s="22">
        <f ca="1">Annual!E35</f>
        <v>439.75770376499787</v>
      </c>
      <c r="I19" s="22">
        <f ca="1">Annual!F35</f>
        <v>344.876966839386</v>
      </c>
      <c r="J19" s="22">
        <f ca="1">Annual!G35</f>
        <v>251.17061905457524</v>
      </c>
      <c r="K19" s="23">
        <f ca="1">Annual!H35</f>
        <v>176.99449228398589</v>
      </c>
      <c r="L19" s="4"/>
      <c r="M19" s="27">
        <f t="shared" si="19"/>
        <v>1994</v>
      </c>
      <c r="N19" s="22">
        <f t="shared" ca="1" si="0"/>
        <v>46142.296235002104</v>
      </c>
      <c r="O19" s="22">
        <f t="shared" ca="1" si="1"/>
        <v>-59257.703764997874</v>
      </c>
      <c r="P19" s="22">
        <f t="shared" ca="1" si="2"/>
        <v>-39157.703764997845</v>
      </c>
      <c r="Q19" s="22">
        <f t="shared" ca="1" si="20"/>
        <v>-146276.966839386</v>
      </c>
      <c r="R19" s="22">
        <f t="shared" ref="R19:R25" ca="1" si="32">(F19-$J19)*1000</f>
        <v>-109670.61905457525</v>
      </c>
      <c r="S19" s="23">
        <f t="shared" ca="1" si="21"/>
        <v>-80594.492283985892</v>
      </c>
      <c r="U19" s="27">
        <f t="shared" si="22"/>
        <v>1994</v>
      </c>
      <c r="V19" s="34">
        <f t="shared" ca="1" si="4"/>
        <v>0.10492663537205499</v>
      </c>
      <c r="W19" s="34">
        <f t="shared" ca="1" si="5"/>
        <v>-0.13475080313013596</v>
      </c>
      <c r="X19" s="34">
        <f t="shared" ca="1" si="23"/>
        <v>-0.11354108140029581</v>
      </c>
      <c r="Y19" s="34">
        <f t="shared" ca="1" si="6"/>
        <v>-0.33263082280772266</v>
      </c>
      <c r="Z19" s="34">
        <f t="shared" ref="Z19:Z25" ca="1" si="33">R19/($J19*1000)</f>
        <v>-0.43663792949742114</v>
      </c>
      <c r="AA19" s="69">
        <f t="shared" ca="1" si="24"/>
        <v>-0.45535028375161435</v>
      </c>
      <c r="AB19" s="19"/>
      <c r="AC19" s="4">
        <f t="shared" ca="1" si="8"/>
        <v>46142.296235002104</v>
      </c>
      <c r="AD19" s="4">
        <f t="shared" ca="1" si="31"/>
        <v>251170.61905457525</v>
      </c>
      <c r="AF19" s="4">
        <f t="shared" ca="1" si="9"/>
        <v>-59257.703764997874</v>
      </c>
      <c r="AG19" s="4">
        <f t="shared" ca="1" si="10"/>
        <v>251170.61905457525</v>
      </c>
      <c r="AH19" s="4">
        <f t="shared" ca="1" si="25"/>
        <v>46142.296235002104</v>
      </c>
      <c r="AJ19" s="4">
        <f t="shared" ca="1" si="11"/>
        <v>-39157.703764997845</v>
      </c>
      <c r="AK19" s="4">
        <f t="shared" ca="1" si="12"/>
        <v>251170.61905457525</v>
      </c>
      <c r="AL19" s="4">
        <f t="shared" ca="1" si="26"/>
        <v>-59257.703764997874</v>
      </c>
      <c r="AN19" s="4">
        <f t="shared" ca="1" si="13"/>
        <v>-146276.966839386</v>
      </c>
      <c r="AO19" s="4">
        <f t="shared" ca="1" si="14"/>
        <v>251170.61905457525</v>
      </c>
      <c r="AP19" s="4">
        <f t="shared" ca="1" si="27"/>
        <v>-39157.703764997845</v>
      </c>
      <c r="AR19" s="4">
        <f t="shared" ca="1" si="15"/>
        <v>-109670.61905457525</v>
      </c>
      <c r="AS19" s="4">
        <f t="shared" ca="1" si="16"/>
        <v>251170.61905457525</v>
      </c>
      <c r="AT19" s="4">
        <f t="shared" ca="1" si="28"/>
        <v>-146276.966839386</v>
      </c>
      <c r="AV19" s="4">
        <f t="shared" ca="1" si="17"/>
        <v>-80594.492283985892</v>
      </c>
      <c r="AW19" s="4">
        <f t="shared" ca="1" si="18"/>
        <v>251170.61905457525</v>
      </c>
      <c r="AX19" s="4">
        <f t="shared" ca="1" si="29"/>
        <v>-109670.61905457525</v>
      </c>
    </row>
    <row r="20" spans="1:50" x14ac:dyDescent="0.25">
      <c r="A20" s="12">
        <f t="shared" si="30"/>
        <v>1995</v>
      </c>
      <c r="B20" s="21">
        <v>635.9</v>
      </c>
      <c r="C20" s="22">
        <v>757.5</v>
      </c>
      <c r="D20" s="22">
        <v>580</v>
      </c>
      <c r="E20" s="22">
        <v>531.70000000000005</v>
      </c>
      <c r="F20" s="22">
        <v>367.5</v>
      </c>
      <c r="G20" s="22">
        <v>201.7</v>
      </c>
      <c r="H20" s="22">
        <f ca="1">Annual!E36</f>
        <v>824.40348550201224</v>
      </c>
      <c r="I20" s="22">
        <f ca="1">Annual!F36</f>
        <v>652.71279659754828</v>
      </c>
      <c r="J20" s="22">
        <f ca="1">Annual!G36</f>
        <v>499.83353338488513</v>
      </c>
      <c r="K20" s="23">
        <f ca="1">Annual!H36</f>
        <v>305.04219053383332</v>
      </c>
      <c r="L20" s="4"/>
      <c r="M20" s="27">
        <f t="shared" si="19"/>
        <v>1995</v>
      </c>
      <c r="N20" s="22">
        <f t="shared" ca="1" si="0"/>
        <v>-188503.48550201228</v>
      </c>
      <c r="O20" s="22">
        <f t="shared" ca="1" si="1"/>
        <v>-66903.485502012249</v>
      </c>
      <c r="P20" s="22">
        <f t="shared" ca="1" si="2"/>
        <v>-244403.48550201225</v>
      </c>
      <c r="Q20" s="22">
        <f t="shared" ca="1" si="20"/>
        <v>-121012.79659754824</v>
      </c>
      <c r="R20" s="22">
        <f t="shared" ca="1" si="32"/>
        <v>-132333.53338488512</v>
      </c>
      <c r="S20" s="23">
        <f t="shared" ca="1" si="21"/>
        <v>-103342.19053383333</v>
      </c>
      <c r="U20" s="27">
        <f t="shared" si="22"/>
        <v>1995</v>
      </c>
      <c r="V20" s="34">
        <f t="shared" ca="1" si="4"/>
        <v>-0.22865440141513349</v>
      </c>
      <c r="W20" s="34">
        <f t="shared" ca="1" si="5"/>
        <v>-8.1153812033281314E-2</v>
      </c>
      <c r="X20" s="34">
        <f t="shared" ca="1" si="23"/>
        <v>-0.3744426136212361</v>
      </c>
      <c r="Y20" s="34">
        <f t="shared" ca="1" si="6"/>
        <v>-0.14678831267174799</v>
      </c>
      <c r="Z20" s="34">
        <f t="shared" ca="1" si="33"/>
        <v>-0.26475521257791396</v>
      </c>
      <c r="AA20" s="69">
        <f t="shared" ca="1" si="24"/>
        <v>-0.33877999090218069</v>
      </c>
      <c r="AB20" s="19"/>
      <c r="AC20" s="4">
        <f t="shared" ca="1" si="8"/>
        <v>-188503.48550201228</v>
      </c>
      <c r="AD20" s="4">
        <f t="shared" ca="1" si="31"/>
        <v>499833.53338488512</v>
      </c>
      <c r="AF20" s="4">
        <f t="shared" ca="1" si="9"/>
        <v>-66903.485502012249</v>
      </c>
      <c r="AG20" s="4">
        <f t="shared" ca="1" si="10"/>
        <v>499833.53338488512</v>
      </c>
      <c r="AH20" s="4">
        <f t="shared" ca="1" si="25"/>
        <v>-188503.48550201228</v>
      </c>
      <c r="AJ20" s="4">
        <f t="shared" ca="1" si="11"/>
        <v>-244403.48550201225</v>
      </c>
      <c r="AK20" s="4">
        <f t="shared" ca="1" si="12"/>
        <v>499833.53338488512</v>
      </c>
      <c r="AL20" s="4">
        <f t="shared" ca="1" si="26"/>
        <v>-66903.485502012249</v>
      </c>
      <c r="AN20" s="4">
        <f t="shared" ca="1" si="13"/>
        <v>-121012.79659754824</v>
      </c>
      <c r="AO20" s="4">
        <f t="shared" ca="1" si="14"/>
        <v>499833.53338488512</v>
      </c>
      <c r="AP20" s="4">
        <f t="shared" ca="1" si="27"/>
        <v>-244403.48550201225</v>
      </c>
      <c r="AR20" s="4">
        <f t="shared" ca="1" si="15"/>
        <v>-132333.53338488512</v>
      </c>
      <c r="AS20" s="4">
        <f t="shared" ca="1" si="16"/>
        <v>499833.53338488512</v>
      </c>
      <c r="AT20" s="4">
        <f t="shared" ca="1" si="28"/>
        <v>-121012.79659754824</v>
      </c>
      <c r="AV20" s="4">
        <f t="shared" ca="1" si="17"/>
        <v>-103342.19053383333</v>
      </c>
      <c r="AW20" s="4">
        <f t="shared" ca="1" si="18"/>
        <v>499833.53338488512</v>
      </c>
      <c r="AX20" s="4">
        <f t="shared" ca="1" si="29"/>
        <v>-132333.53338488512</v>
      </c>
    </row>
    <row r="21" spans="1:50" x14ac:dyDescent="0.25">
      <c r="A21" s="12">
        <f t="shared" si="30"/>
        <v>1996</v>
      </c>
      <c r="B21" s="21">
        <v>591.4</v>
      </c>
      <c r="C21" s="22">
        <v>810.7</v>
      </c>
      <c r="D21" s="22">
        <v>828.1</v>
      </c>
      <c r="E21" s="22">
        <v>578.20000000000005</v>
      </c>
      <c r="F21" s="22">
        <v>381.1</v>
      </c>
      <c r="G21" s="22">
        <v>223</v>
      </c>
      <c r="H21" s="22">
        <f ca="1">Annual!E37</f>
        <v>950.04440406823574</v>
      </c>
      <c r="I21" s="22">
        <f ca="1">Annual!F37</f>
        <v>734.90677586447998</v>
      </c>
      <c r="J21" s="22">
        <f ca="1">Annual!G37</f>
        <v>525.27456530478969</v>
      </c>
      <c r="K21" s="23">
        <f ca="1">Annual!H37</f>
        <v>324.88653992430693</v>
      </c>
      <c r="L21" s="4"/>
      <c r="M21" s="27">
        <f t="shared" si="19"/>
        <v>1996</v>
      </c>
      <c r="N21" s="22">
        <f t="shared" ca="1" si="0"/>
        <v>-358644.40406823577</v>
      </c>
      <c r="O21" s="22">
        <f t="shared" ca="1" si="1"/>
        <v>-139344.40406823569</v>
      </c>
      <c r="P21" s="22">
        <f t="shared" ca="1" si="2"/>
        <v>-121944.40406823572</v>
      </c>
      <c r="Q21" s="22">
        <f t="shared" ca="1" si="20"/>
        <v>-156706.77586447995</v>
      </c>
      <c r="R21" s="22">
        <f t="shared" ca="1" si="32"/>
        <v>-144174.56530478966</v>
      </c>
      <c r="S21" s="23">
        <f t="shared" ca="1" si="21"/>
        <v>-101886.53992430693</v>
      </c>
      <c r="U21" s="27">
        <f t="shared" si="22"/>
        <v>1996</v>
      </c>
      <c r="V21" s="34">
        <f t="shared" ca="1" si="4"/>
        <v>-0.37750278043054142</v>
      </c>
      <c r="W21" s="34">
        <f t="shared" ca="1" si="5"/>
        <v>-0.14667146448265111</v>
      </c>
      <c r="X21" s="34">
        <f t="shared" ca="1" si="23"/>
        <v>-0.16593179988685094</v>
      </c>
      <c r="Y21" s="34">
        <f t="shared" ca="1" si="6"/>
        <v>-0.1649467911114865</v>
      </c>
      <c r="Z21" s="34">
        <f t="shared" ca="1" si="33"/>
        <v>-0.27447467444217982</v>
      </c>
      <c r="AA21" s="69">
        <f t="shared" ca="1" si="24"/>
        <v>-0.31360652844542214</v>
      </c>
      <c r="AB21" s="19"/>
      <c r="AC21" s="4">
        <f t="shared" ca="1" si="8"/>
        <v>-358644.40406823577</v>
      </c>
      <c r="AD21" s="4">
        <f t="shared" ca="1" si="31"/>
        <v>525274.56530478969</v>
      </c>
      <c r="AF21" s="4">
        <f t="shared" ca="1" si="9"/>
        <v>-139344.40406823569</v>
      </c>
      <c r="AG21" s="4">
        <f t="shared" ca="1" si="10"/>
        <v>525274.56530478969</v>
      </c>
      <c r="AH21" s="4">
        <f t="shared" ca="1" si="25"/>
        <v>-358644.40406823577</v>
      </c>
      <c r="AJ21" s="4">
        <f t="shared" ca="1" si="11"/>
        <v>-121944.40406823572</v>
      </c>
      <c r="AK21" s="4">
        <f t="shared" ca="1" si="12"/>
        <v>525274.56530478969</v>
      </c>
      <c r="AL21" s="4">
        <f t="shared" ca="1" si="26"/>
        <v>-139344.40406823569</v>
      </c>
      <c r="AN21" s="4">
        <f t="shared" ca="1" si="13"/>
        <v>-156706.77586447995</v>
      </c>
      <c r="AO21" s="4">
        <f t="shared" ca="1" si="14"/>
        <v>525274.56530478969</v>
      </c>
      <c r="AP21" s="4">
        <f t="shared" ca="1" si="27"/>
        <v>-121944.40406823572</v>
      </c>
      <c r="AR21" s="4">
        <f t="shared" ca="1" si="15"/>
        <v>-144174.56530478966</v>
      </c>
      <c r="AS21" s="4">
        <f t="shared" ca="1" si="16"/>
        <v>525274.56530478969</v>
      </c>
      <c r="AT21" s="4">
        <f t="shared" ca="1" si="28"/>
        <v>-156706.77586447995</v>
      </c>
      <c r="AV21" s="4">
        <f t="shared" ca="1" si="17"/>
        <v>-101886.53992430693</v>
      </c>
      <c r="AW21" s="4">
        <f t="shared" ca="1" si="18"/>
        <v>525274.56530478969</v>
      </c>
      <c r="AX21" s="4">
        <f t="shared" ca="1" si="29"/>
        <v>-144174.56530478966</v>
      </c>
    </row>
    <row r="22" spans="1:50" x14ac:dyDescent="0.25">
      <c r="A22" s="12">
        <f t="shared" si="30"/>
        <v>1997</v>
      </c>
      <c r="B22" s="21">
        <v>933.2</v>
      </c>
      <c r="C22" s="22">
        <v>969.5</v>
      </c>
      <c r="D22" s="22">
        <v>901.9</v>
      </c>
      <c r="E22" s="22">
        <v>559.20000000000005</v>
      </c>
      <c r="F22" s="22">
        <v>367</v>
      </c>
      <c r="G22" s="22">
        <v>195.8</v>
      </c>
      <c r="H22" s="22">
        <f ca="1">Annual!E38</f>
        <v>814.44246196678853</v>
      </c>
      <c r="I22" s="22">
        <f ca="1">Annual!F38</f>
        <v>640.92588410862129</v>
      </c>
      <c r="J22" s="22">
        <f ca="1">Annual!G38</f>
        <v>466.92379107238139</v>
      </c>
      <c r="K22" s="23">
        <f ca="1">Annual!H38</f>
        <v>316.44768514447543</v>
      </c>
      <c r="L22" s="4"/>
      <c r="M22" s="27">
        <f t="shared" si="19"/>
        <v>1997</v>
      </c>
      <c r="N22" s="22">
        <f t="shared" ca="1" si="0"/>
        <v>118757.53803321152</v>
      </c>
      <c r="O22" s="22">
        <f t="shared" ca="1" si="1"/>
        <v>155057.53803321146</v>
      </c>
      <c r="P22" s="22">
        <f t="shared" ca="1" si="2"/>
        <v>87457.538033211444</v>
      </c>
      <c r="Q22" s="22">
        <f t="shared" ca="1" si="20"/>
        <v>-81725.884108621249</v>
      </c>
      <c r="R22" s="22">
        <f t="shared" ca="1" si="32"/>
        <v>-99923.791072381398</v>
      </c>
      <c r="S22" s="23">
        <f t="shared" ca="1" si="21"/>
        <v>-120647.68514447541</v>
      </c>
      <c r="U22" s="27">
        <f t="shared" si="22"/>
        <v>1997</v>
      </c>
      <c r="V22" s="34">
        <f t="shared" ca="1" si="4"/>
        <v>0.14581452168692824</v>
      </c>
      <c r="W22" s="34">
        <f t="shared" ca="1" si="5"/>
        <v>0.19038488938649473</v>
      </c>
      <c r="X22" s="34">
        <f t="shared" ca="1" si="23"/>
        <v>0.13645499456593882</v>
      </c>
      <c r="Y22" s="34">
        <f t="shared" ca="1" si="6"/>
        <v>-0.10034580455353749</v>
      </c>
      <c r="Z22" s="34">
        <f t="shared" ca="1" si="33"/>
        <v>-0.21400449705697575</v>
      </c>
      <c r="AA22" s="69">
        <f t="shared" ca="1" si="24"/>
        <v>-0.38125633653914465</v>
      </c>
      <c r="AB22" s="19"/>
      <c r="AC22" s="4">
        <f t="shared" ca="1" si="8"/>
        <v>118757.53803321152</v>
      </c>
      <c r="AD22" s="4">
        <f t="shared" ca="1" si="31"/>
        <v>466923.79107238137</v>
      </c>
      <c r="AF22" s="4">
        <f t="shared" ca="1" si="9"/>
        <v>155057.53803321146</v>
      </c>
      <c r="AG22" s="4">
        <f t="shared" ca="1" si="10"/>
        <v>466923.79107238137</v>
      </c>
      <c r="AH22" s="4">
        <f t="shared" ca="1" si="25"/>
        <v>118757.53803321152</v>
      </c>
      <c r="AJ22" s="4">
        <f t="shared" ca="1" si="11"/>
        <v>87457.538033211444</v>
      </c>
      <c r="AK22" s="4">
        <f t="shared" ca="1" si="12"/>
        <v>466923.79107238137</v>
      </c>
      <c r="AL22" s="4">
        <f t="shared" ca="1" si="26"/>
        <v>155057.53803321146</v>
      </c>
      <c r="AN22" s="4">
        <f t="shared" ca="1" si="13"/>
        <v>-81725.884108621249</v>
      </c>
      <c r="AO22" s="4">
        <f t="shared" ca="1" si="14"/>
        <v>466923.79107238137</v>
      </c>
      <c r="AP22" s="4">
        <f t="shared" ca="1" si="27"/>
        <v>87457.538033211444</v>
      </c>
      <c r="AR22" s="4">
        <f t="shared" ca="1" si="15"/>
        <v>-99923.791072381398</v>
      </c>
      <c r="AS22" s="4">
        <f t="shared" ca="1" si="16"/>
        <v>466923.79107238137</v>
      </c>
      <c r="AT22" s="4">
        <f t="shared" ca="1" si="28"/>
        <v>-81725.884108621249</v>
      </c>
      <c r="AV22" s="4">
        <f t="shared" ca="1" si="17"/>
        <v>-120647.68514447541</v>
      </c>
      <c r="AW22" s="4">
        <f t="shared" ca="1" si="18"/>
        <v>466923.79107238137</v>
      </c>
      <c r="AX22" s="4">
        <f t="shared" ca="1" si="29"/>
        <v>-99923.791072381398</v>
      </c>
    </row>
    <row r="23" spans="1:50" x14ac:dyDescent="0.25">
      <c r="A23" s="12">
        <f t="shared" si="30"/>
        <v>1998</v>
      </c>
      <c r="B23" s="21">
        <v>566.9</v>
      </c>
      <c r="C23" s="22">
        <v>757.9</v>
      </c>
      <c r="D23" s="22">
        <v>874.8</v>
      </c>
      <c r="E23" s="22">
        <v>657.3</v>
      </c>
      <c r="F23" s="22">
        <v>461.4</v>
      </c>
      <c r="G23" s="22">
        <v>355.6</v>
      </c>
      <c r="H23" s="22">
        <f ca="1">Annual!E39</f>
        <v>1081.2934336404473</v>
      </c>
      <c r="I23" s="22">
        <f ca="1">Annual!F39</f>
        <v>881.42038180793702</v>
      </c>
      <c r="J23" s="22">
        <f ca="1">Annual!G39</f>
        <v>686.43276124475778</v>
      </c>
      <c r="K23" s="23">
        <f ca="1">Annual!H39</f>
        <v>425.89243485985713</v>
      </c>
      <c r="L23" s="4"/>
      <c r="M23" s="27">
        <f t="shared" si="19"/>
        <v>1998</v>
      </c>
      <c r="N23" s="22">
        <f t="shared" ca="1" si="0"/>
        <v>-514393.43364044739</v>
      </c>
      <c r="O23" s="22">
        <f t="shared" ca="1" si="1"/>
        <v>-323393.43364044739</v>
      </c>
      <c r="P23" s="22">
        <f t="shared" ca="1" si="2"/>
        <v>-206493.43364044739</v>
      </c>
      <c r="Q23" s="22">
        <f t="shared" ca="1" si="20"/>
        <v>-224120.38180793705</v>
      </c>
      <c r="R23" s="22">
        <f t="shared" ca="1" si="32"/>
        <v>-225032.7612447578</v>
      </c>
      <c r="S23" s="23">
        <f t="shared" ca="1" si="21"/>
        <v>-70292.434859857109</v>
      </c>
      <c r="U23" s="27">
        <f>A23</f>
        <v>1998</v>
      </c>
      <c r="V23" s="34">
        <f t="shared" ca="1" si="4"/>
        <v>-0.47572048219012297</v>
      </c>
      <c r="W23" s="34">
        <f t="shared" ca="1" si="5"/>
        <v>-0.29908017895906547</v>
      </c>
      <c r="X23" s="34">
        <f t="shared" ca="1" si="23"/>
        <v>-0.23427349526101909</v>
      </c>
      <c r="Y23" s="34">
        <f t="shared" ca="1" si="6"/>
        <v>-0.20727063980531094</v>
      </c>
      <c r="Z23" s="34">
        <f t="shared" ca="1" si="33"/>
        <v>-0.32782928489119567</v>
      </c>
      <c r="AA23" s="69">
        <f t="shared" ca="1" si="24"/>
        <v>-0.16504739015377751</v>
      </c>
      <c r="AB23" s="19"/>
      <c r="AC23" s="4">
        <f t="shared" ca="1" si="8"/>
        <v>-514393.43364044739</v>
      </c>
      <c r="AD23" s="4">
        <f ca="1">J23*1000</f>
        <v>686432.7612447578</v>
      </c>
      <c r="AF23" s="4">
        <f t="shared" ca="1" si="9"/>
        <v>-323393.43364044739</v>
      </c>
      <c r="AG23" s="4">
        <f t="shared" ca="1" si="10"/>
        <v>686432.7612447578</v>
      </c>
      <c r="AH23" s="4">
        <f ca="1">AC23</f>
        <v>-514393.43364044739</v>
      </c>
      <c r="AJ23" s="4">
        <f t="shared" ca="1" si="11"/>
        <v>-206493.43364044739</v>
      </c>
      <c r="AK23" s="4">
        <f t="shared" ca="1" si="12"/>
        <v>686432.7612447578</v>
      </c>
      <c r="AL23" s="4">
        <f ca="1">AF23</f>
        <v>-323393.43364044739</v>
      </c>
      <c r="AN23" s="4">
        <f t="shared" ca="1" si="13"/>
        <v>-224120.38180793705</v>
      </c>
      <c r="AO23" s="4">
        <f t="shared" ca="1" si="14"/>
        <v>686432.7612447578</v>
      </c>
      <c r="AP23" s="4">
        <f ca="1">AJ23</f>
        <v>-206493.43364044739</v>
      </c>
      <c r="AR23" s="4">
        <f t="shared" ca="1" si="15"/>
        <v>-225032.7612447578</v>
      </c>
      <c r="AS23" s="4">
        <f t="shared" ca="1" si="16"/>
        <v>686432.7612447578</v>
      </c>
      <c r="AT23" s="4">
        <f ca="1">AN23</f>
        <v>-224120.38180793705</v>
      </c>
      <c r="AV23" s="4">
        <f t="shared" ca="1" si="17"/>
        <v>-70292.434859857109</v>
      </c>
      <c r="AW23" s="4">
        <f t="shared" ca="1" si="18"/>
        <v>686432.7612447578</v>
      </c>
      <c r="AX23" s="4">
        <f ca="1">AR23</f>
        <v>-225032.7612447578</v>
      </c>
    </row>
    <row r="24" spans="1:50" x14ac:dyDescent="0.25">
      <c r="A24" s="12">
        <f>A23+1</f>
        <v>1999</v>
      </c>
      <c r="B24" s="21">
        <v>890.2</v>
      </c>
      <c r="C24" s="22">
        <v>966.5</v>
      </c>
      <c r="D24" s="22">
        <v>1145.5</v>
      </c>
      <c r="E24" s="22">
        <v>769.7</v>
      </c>
      <c r="F24" s="22">
        <v>540.29999999999995</v>
      </c>
      <c r="G24" s="22">
        <v>271.3</v>
      </c>
      <c r="H24" s="22">
        <f ca="1">Annual!E40</f>
        <v>1181.5076067276502</v>
      </c>
      <c r="I24" s="22">
        <f ca="1">Annual!F40</f>
        <v>939.61383006150675</v>
      </c>
      <c r="J24" s="22">
        <f ca="1">Annual!G40</f>
        <v>670.75307892432431</v>
      </c>
      <c r="K24" s="23">
        <f ca="1">Annual!H40</f>
        <v>431.0906768430271</v>
      </c>
      <c r="L24" s="4"/>
      <c r="M24" s="27">
        <f t="shared" si="19"/>
        <v>1999</v>
      </c>
      <c r="N24" s="22">
        <f t="shared" ca="1" si="0"/>
        <v>-291307.60672765016</v>
      </c>
      <c r="O24" s="22">
        <f t="shared" ca="1" si="1"/>
        <v>-215007.60672765021</v>
      </c>
      <c r="P24" s="22">
        <f t="shared" ca="1" si="2"/>
        <v>-36007.606727650229</v>
      </c>
      <c r="Q24" s="22">
        <f t="shared" ca="1" si="20"/>
        <v>-169913.83006150671</v>
      </c>
      <c r="R24" s="22">
        <f t="shared" ca="1" si="32"/>
        <v>-130453.07892432436</v>
      </c>
      <c r="S24" s="23">
        <f t="shared" ca="1" si="21"/>
        <v>-159790.67684302709</v>
      </c>
      <c r="U24" s="27">
        <f>A24</f>
        <v>1999</v>
      </c>
      <c r="V24" s="34">
        <f t="shared" ca="1" si="4"/>
        <v>-0.2465558453190726</v>
      </c>
      <c r="W24" s="34">
        <f t="shared" ca="1" si="5"/>
        <v>-0.18197733599290464</v>
      </c>
      <c r="X24" s="34">
        <f t="shared" ca="1" si="23"/>
        <v>-3.8321707892798033E-2</v>
      </c>
      <c r="Y24" s="34">
        <f t="shared" ca="1" si="6"/>
        <v>-0.14381103354222724</v>
      </c>
      <c r="Z24" s="34">
        <f t="shared" ca="1" si="33"/>
        <v>-0.19448748432661661</v>
      </c>
      <c r="AA24" s="69">
        <f t="shared" ca="1" si="24"/>
        <v>-0.37066604644111012</v>
      </c>
      <c r="AB24" s="19"/>
      <c r="AC24" s="4">
        <f t="shared" ca="1" si="8"/>
        <v>-291307.60672765016</v>
      </c>
      <c r="AD24" s="4">
        <f ca="1">J24*1000</f>
        <v>670753.07892432436</v>
      </c>
      <c r="AF24" s="4">
        <f t="shared" ca="1" si="9"/>
        <v>-215007.60672765021</v>
      </c>
      <c r="AG24" s="4">
        <f t="shared" ca="1" si="10"/>
        <v>670753.07892432436</v>
      </c>
      <c r="AH24" s="4">
        <f ca="1">AC24</f>
        <v>-291307.60672765016</v>
      </c>
      <c r="AJ24" s="4">
        <f t="shared" ca="1" si="11"/>
        <v>-36007.606727650229</v>
      </c>
      <c r="AK24" s="4">
        <f t="shared" ca="1" si="12"/>
        <v>670753.07892432436</v>
      </c>
      <c r="AL24" s="4">
        <f ca="1">AF24</f>
        <v>-215007.60672765021</v>
      </c>
      <c r="AN24" s="4">
        <f t="shared" ca="1" si="13"/>
        <v>-169913.83006150671</v>
      </c>
      <c r="AO24" s="4">
        <f t="shared" ca="1" si="14"/>
        <v>670753.07892432436</v>
      </c>
      <c r="AP24" s="4">
        <f ca="1">AJ24</f>
        <v>-36007.606727650229</v>
      </c>
      <c r="AR24" s="4">
        <f t="shared" ca="1" si="15"/>
        <v>-130453.07892432436</v>
      </c>
      <c r="AS24" s="4">
        <f t="shared" ca="1" si="16"/>
        <v>670753.07892432436</v>
      </c>
      <c r="AT24" s="4">
        <f ca="1">AN24</f>
        <v>-169913.83006150671</v>
      </c>
      <c r="AV24" s="4">
        <f t="shared" ca="1" si="17"/>
        <v>-159790.67684302709</v>
      </c>
      <c r="AW24" s="4">
        <f t="shared" ca="1" si="18"/>
        <v>670753.07892432436</v>
      </c>
      <c r="AX24" s="4">
        <f ca="1">AR24</f>
        <v>-130453.07892432436</v>
      </c>
    </row>
    <row r="25" spans="1:50" x14ac:dyDescent="0.25">
      <c r="A25" s="12">
        <f>A24+1</f>
        <v>2000</v>
      </c>
      <c r="B25" s="21">
        <v>530.6</v>
      </c>
      <c r="C25" s="22">
        <v>720</v>
      </c>
      <c r="D25" s="22">
        <v>827</v>
      </c>
      <c r="E25" s="22">
        <v>549.20000000000005</v>
      </c>
      <c r="F25" s="22">
        <v>380</v>
      </c>
      <c r="G25" s="22">
        <v>202.8</v>
      </c>
      <c r="H25" s="22">
        <f ca="1">Annual!E41</f>
        <v>896.90274756241797</v>
      </c>
      <c r="I25" s="22">
        <f ca="1">Annual!F41</f>
        <v>710.39800134677773</v>
      </c>
      <c r="J25" s="22">
        <f ca="1">Annual!G41</f>
        <v>512.67550133601185</v>
      </c>
      <c r="K25" s="23">
        <f ca="1">Annual!H41</f>
        <v>338.68043211194015</v>
      </c>
      <c r="L25" s="4"/>
      <c r="M25" s="27">
        <f t="shared" si="19"/>
        <v>2000</v>
      </c>
      <c r="N25" s="22">
        <f t="shared" ca="1" si="0"/>
        <v>-366302.74756241794</v>
      </c>
      <c r="O25" s="22">
        <f t="shared" ca="1" si="1"/>
        <v>-176902.74756241796</v>
      </c>
      <c r="P25" s="22">
        <f t="shared" ca="1" si="2"/>
        <v>-69902.747562417964</v>
      </c>
      <c r="Q25" s="22">
        <f t="shared" ca="1" si="20"/>
        <v>-161198.00134677769</v>
      </c>
      <c r="R25" s="22">
        <f t="shared" ca="1" si="32"/>
        <v>-132675.50133601186</v>
      </c>
      <c r="S25" s="23">
        <f t="shared" ca="1" si="21"/>
        <v>-135880.43211194014</v>
      </c>
      <c r="U25" s="27">
        <f t="shared" si="22"/>
        <v>2000</v>
      </c>
      <c r="V25" s="34">
        <f t="shared" ca="1" si="4"/>
        <v>-0.40840854658762865</v>
      </c>
      <c r="W25" s="34">
        <f t="shared" ca="1" si="5"/>
        <v>-0.19723737946304687</v>
      </c>
      <c r="X25" s="34">
        <f t="shared" ca="1" si="23"/>
        <v>-9.8399414736381322E-2</v>
      </c>
      <c r="Y25" s="35">
        <f t="shared" ca="1" si="6"/>
        <v>-0.1797274027589702</v>
      </c>
      <c r="Z25" s="35">
        <f t="shared" ca="1" si="33"/>
        <v>-0.25879040638818279</v>
      </c>
      <c r="AA25" s="71">
        <f t="shared" ca="1" si="24"/>
        <v>-0.40120544096574534</v>
      </c>
      <c r="AB25" s="19"/>
      <c r="AC25" s="4">
        <f t="shared" ca="1" si="8"/>
        <v>-366302.74756241794</v>
      </c>
      <c r="AD25" s="4">
        <f t="shared" ca="1" si="31"/>
        <v>512675.50133601186</v>
      </c>
      <c r="AF25" s="4">
        <f t="shared" ca="1" si="9"/>
        <v>-176902.74756241796</v>
      </c>
      <c r="AG25" s="4">
        <f t="shared" ca="1" si="10"/>
        <v>512675.50133601186</v>
      </c>
      <c r="AH25" s="4">
        <f t="shared" ca="1" si="25"/>
        <v>-366302.74756241794</v>
      </c>
      <c r="AJ25" s="4">
        <f t="shared" ca="1" si="11"/>
        <v>-69902.747562417964</v>
      </c>
      <c r="AK25" s="4">
        <f t="shared" ca="1" si="12"/>
        <v>512675.50133601186</v>
      </c>
      <c r="AL25" s="4">
        <f t="shared" ca="1" si="26"/>
        <v>-176902.74756241796</v>
      </c>
      <c r="AN25" s="4">
        <f t="shared" ca="1" si="13"/>
        <v>-161198.00134677769</v>
      </c>
      <c r="AO25" s="4">
        <f t="shared" ca="1" si="14"/>
        <v>512675.50133601186</v>
      </c>
      <c r="AP25" s="4">
        <f t="shared" ca="1" si="27"/>
        <v>-69902.747562417964</v>
      </c>
      <c r="AR25" s="4">
        <f t="shared" ca="1" si="15"/>
        <v>-132675.50133601186</v>
      </c>
      <c r="AS25" s="4">
        <f t="shared" ca="1" si="16"/>
        <v>512675.50133601186</v>
      </c>
      <c r="AT25" s="4">
        <f t="shared" ca="1" si="28"/>
        <v>-161198.00134677769</v>
      </c>
      <c r="AV25" s="4">
        <f t="shared" ca="1" si="17"/>
        <v>-135880.43211194014</v>
      </c>
      <c r="AW25" s="4">
        <f t="shared" ca="1" si="18"/>
        <v>512675.50133601186</v>
      </c>
      <c r="AX25" s="4">
        <f t="shared" ca="1" si="29"/>
        <v>-132675.50133601186</v>
      </c>
    </row>
    <row r="26" spans="1:50" x14ac:dyDescent="0.25">
      <c r="A26" s="12">
        <f t="shared" ref="A26:A36" si="34">A25+1</f>
        <v>2001</v>
      </c>
      <c r="B26" s="21">
        <v>525.5</v>
      </c>
      <c r="C26" s="22">
        <v>412.1</v>
      </c>
      <c r="D26" s="22">
        <v>438.1</v>
      </c>
      <c r="E26" s="22">
        <v>238.1</v>
      </c>
      <c r="F26" s="22">
        <v>209.7</v>
      </c>
      <c r="G26" s="22">
        <v>130.6</v>
      </c>
      <c r="H26" s="22">
        <f ca="1">Annual!E42</f>
        <v>510.7993280512153</v>
      </c>
      <c r="I26" s="22">
        <f ca="1">Annual!F42</f>
        <v>395.35603427441185</v>
      </c>
      <c r="J26" s="22">
        <f ca="1">Annual!G42</f>
        <v>309.93091489621349</v>
      </c>
      <c r="K26" s="23">
        <f ca="1">Annual!H42</f>
        <v>232.2131705176364</v>
      </c>
      <c r="L26" s="4"/>
      <c r="M26" s="27">
        <f t="shared" ref="M26:M36" si="35">A26</f>
        <v>2001</v>
      </c>
      <c r="N26" s="22">
        <f t="shared" ca="1" si="0"/>
        <v>14700.671948784702</v>
      </c>
      <c r="O26" s="22">
        <f t="shared" ca="1" si="1"/>
        <v>-98699.328051215271</v>
      </c>
      <c r="P26" s="22">
        <f t="shared" ca="1" si="2"/>
        <v>-72699.328051215271</v>
      </c>
      <c r="Q26" s="22">
        <f t="shared" ca="1" si="20"/>
        <v>-157256.03427441185</v>
      </c>
      <c r="R26" s="22">
        <f t="shared" ref="R26:R35" ca="1" si="36">(F26-$J26)*1000</f>
        <v>-100230.91489621351</v>
      </c>
      <c r="S26" s="23">
        <f t="shared" ca="1" si="21"/>
        <v>-101613.1705176364</v>
      </c>
      <c r="U26" s="27">
        <f t="shared" ref="U26:U36" si="37">A26</f>
        <v>2001</v>
      </c>
      <c r="V26" s="34">
        <f t="shared" ca="1" si="4"/>
        <v>2.8779740186562541E-2</v>
      </c>
      <c r="W26" s="34">
        <f t="shared" ca="1" si="5"/>
        <v>-0.19322525036939592</v>
      </c>
      <c r="X26" s="34">
        <f t="shared" ca="1" si="23"/>
        <v>-0.18388318818666505</v>
      </c>
      <c r="Y26" s="35">
        <f t="shared" ca="1" si="6"/>
        <v>-0.30786264906488792</v>
      </c>
      <c r="Z26" s="35">
        <f t="shared" ref="Z26:Z36" ca="1" si="38">R26/($J26*1000)</f>
        <v>-0.32339760275214174</v>
      </c>
      <c r="AA26" s="71">
        <f t="shared" ca="1" si="24"/>
        <v>-0.437585733363556</v>
      </c>
      <c r="AB26" s="19"/>
      <c r="AC26" s="4">
        <f t="shared" ref="AC26:AC36" ca="1" si="39">N26</f>
        <v>14700.671948784702</v>
      </c>
      <c r="AD26" s="4">
        <f t="shared" ref="AD26:AD36" ca="1" si="40">J26*1000</f>
        <v>309930.91489621351</v>
      </c>
      <c r="AF26" s="4">
        <f t="shared" ca="1" si="9"/>
        <v>-98699.328051215271</v>
      </c>
      <c r="AG26" s="4">
        <f t="shared" ca="1" si="10"/>
        <v>309930.91489621351</v>
      </c>
      <c r="AH26" s="4">
        <f t="shared" ref="AH26:AH36" ca="1" si="41">AC26</f>
        <v>14700.671948784702</v>
      </c>
      <c r="AJ26" s="4">
        <f t="shared" ca="1" si="11"/>
        <v>-72699.328051215271</v>
      </c>
      <c r="AK26" s="4">
        <f t="shared" ca="1" si="12"/>
        <v>309930.91489621351</v>
      </c>
      <c r="AL26" s="4">
        <f t="shared" ref="AL26:AL36" ca="1" si="42">AF26</f>
        <v>-98699.328051215271</v>
      </c>
      <c r="AN26" s="4">
        <f t="shared" ca="1" si="13"/>
        <v>-157256.03427441185</v>
      </c>
      <c r="AO26" s="4">
        <f t="shared" ca="1" si="14"/>
        <v>309930.91489621351</v>
      </c>
      <c r="AP26" s="4">
        <f t="shared" ref="AP26:AP36" ca="1" si="43">AJ26</f>
        <v>-72699.328051215271</v>
      </c>
      <c r="AR26" s="4">
        <f t="shared" ca="1" si="15"/>
        <v>-100230.91489621351</v>
      </c>
      <c r="AS26" s="4">
        <f t="shared" ca="1" si="16"/>
        <v>309930.91489621351</v>
      </c>
      <c r="AT26" s="4">
        <f t="shared" ref="AT26:AT36" ca="1" si="44">AN26</f>
        <v>-157256.03427441185</v>
      </c>
      <c r="AV26" s="4">
        <f t="shared" ca="1" si="17"/>
        <v>-101613.1705176364</v>
      </c>
      <c r="AW26" s="4">
        <f t="shared" ca="1" si="18"/>
        <v>309930.91489621351</v>
      </c>
      <c r="AX26" s="4">
        <f t="shared" ref="AX26:AX36" ca="1" si="45">AR26</f>
        <v>-100230.91489621351</v>
      </c>
    </row>
    <row r="27" spans="1:50" x14ac:dyDescent="0.25">
      <c r="A27" s="12">
        <f t="shared" si="34"/>
        <v>2002</v>
      </c>
      <c r="B27" s="21">
        <v>735</v>
      </c>
      <c r="C27" s="22">
        <v>654.20000000000005</v>
      </c>
      <c r="D27" s="22">
        <v>604.5</v>
      </c>
      <c r="E27" s="22">
        <v>409.7</v>
      </c>
      <c r="F27" s="22">
        <v>235.5</v>
      </c>
      <c r="G27" s="22">
        <v>113.6</v>
      </c>
      <c r="H27" s="22">
        <f ca="1">Annual!E43</f>
        <v>599.23546592592641</v>
      </c>
      <c r="I27" s="22">
        <f ca="1">Annual!F43</f>
        <v>489.12962794991307</v>
      </c>
      <c r="J27" s="22">
        <f ca="1">Annual!G43</f>
        <v>367.26308342081711</v>
      </c>
      <c r="K27" s="23">
        <f ca="1">Annual!H43</f>
        <v>247.45871534743338</v>
      </c>
      <c r="L27" s="4"/>
      <c r="M27" s="27">
        <f t="shared" si="35"/>
        <v>2002</v>
      </c>
      <c r="N27" s="22">
        <f t="shared" ca="1" si="0"/>
        <v>135764.5340740736</v>
      </c>
      <c r="O27" s="22">
        <f t="shared" ca="1" si="1"/>
        <v>54964.534074073643</v>
      </c>
      <c r="P27" s="22">
        <f t="shared" ca="1" si="2"/>
        <v>5264.5340740735946</v>
      </c>
      <c r="Q27" s="22">
        <f t="shared" ca="1" si="20"/>
        <v>-79429.627949913091</v>
      </c>
      <c r="R27" s="22">
        <f t="shared" ca="1" si="36"/>
        <v>-131763.0834208171</v>
      </c>
      <c r="S27" s="23">
        <f t="shared" ca="1" si="21"/>
        <v>-133858.71534743338</v>
      </c>
      <c r="U27" s="27">
        <f t="shared" si="37"/>
        <v>2002</v>
      </c>
      <c r="V27" s="34">
        <f t="shared" ca="1" si="4"/>
        <v>0.22656291523782393</v>
      </c>
      <c r="W27" s="34">
        <f t="shared" ca="1" si="5"/>
        <v>9.172443421576118E-2</v>
      </c>
      <c r="X27" s="34">
        <f t="shared" ca="1" si="23"/>
        <v>1.0763065194269285E-2</v>
      </c>
      <c r="Y27" s="35">
        <f t="shared" ca="1" si="6"/>
        <v>-0.13255161362517162</v>
      </c>
      <c r="Z27" s="35">
        <f t="shared" ca="1" si="38"/>
        <v>-0.35877029129508348</v>
      </c>
      <c r="AA27" s="71">
        <f t="shared" ca="1" si="24"/>
        <v>-0.54093352565697683</v>
      </c>
      <c r="AB27" s="19"/>
      <c r="AC27" s="4">
        <f t="shared" ca="1" si="39"/>
        <v>135764.5340740736</v>
      </c>
      <c r="AD27" s="4">
        <f t="shared" ca="1" si="40"/>
        <v>367263.0834208171</v>
      </c>
      <c r="AF27" s="4">
        <f t="shared" ca="1" si="9"/>
        <v>54964.534074073643</v>
      </c>
      <c r="AG27" s="4">
        <f t="shared" ca="1" si="10"/>
        <v>367263.0834208171</v>
      </c>
      <c r="AH27" s="4">
        <f t="shared" ca="1" si="41"/>
        <v>135764.5340740736</v>
      </c>
      <c r="AJ27" s="4">
        <f t="shared" ca="1" si="11"/>
        <v>5264.5340740735946</v>
      </c>
      <c r="AK27" s="4">
        <f t="shared" ca="1" si="12"/>
        <v>367263.0834208171</v>
      </c>
      <c r="AL27" s="4">
        <f t="shared" ca="1" si="42"/>
        <v>54964.534074073643</v>
      </c>
      <c r="AN27" s="4">
        <f t="shared" ca="1" si="13"/>
        <v>-79429.627949913091</v>
      </c>
      <c r="AO27" s="4">
        <f t="shared" ca="1" si="14"/>
        <v>367263.0834208171</v>
      </c>
      <c r="AP27" s="4">
        <f t="shared" ca="1" si="43"/>
        <v>5264.5340740735946</v>
      </c>
      <c r="AR27" s="4">
        <f t="shared" ca="1" si="15"/>
        <v>-131763.0834208171</v>
      </c>
      <c r="AS27" s="4">
        <f t="shared" ca="1" si="16"/>
        <v>367263.0834208171</v>
      </c>
      <c r="AT27" s="4">
        <f t="shared" ca="1" si="44"/>
        <v>-79429.627949913091</v>
      </c>
      <c r="AV27" s="4">
        <f t="shared" ca="1" si="17"/>
        <v>-133858.71534743338</v>
      </c>
      <c r="AW27" s="4">
        <f t="shared" ca="1" si="18"/>
        <v>367263.0834208171</v>
      </c>
      <c r="AX27" s="4">
        <f t="shared" ca="1" si="45"/>
        <v>-131763.0834208171</v>
      </c>
    </row>
    <row r="28" spans="1:50" x14ac:dyDescent="0.25">
      <c r="A28" s="12">
        <f t="shared" si="34"/>
        <v>2003</v>
      </c>
      <c r="B28" s="21">
        <v>588.4</v>
      </c>
      <c r="C28" s="22">
        <v>463.6</v>
      </c>
      <c r="D28" s="22">
        <v>411</v>
      </c>
      <c r="E28" s="22">
        <v>321.8</v>
      </c>
      <c r="F28" s="22">
        <v>244.4</v>
      </c>
      <c r="G28" s="22">
        <v>135.19999999999999</v>
      </c>
      <c r="H28" s="22">
        <f ca="1">Annual!E44</f>
        <v>608.46930469878805</v>
      </c>
      <c r="I28" s="22">
        <f ca="1">Annual!F44</f>
        <v>498.31727015128899</v>
      </c>
      <c r="J28" s="22">
        <f ca="1">Annual!G44</f>
        <v>382.80663643525975</v>
      </c>
      <c r="K28" s="23">
        <f ca="1">Annual!H44</f>
        <v>252.79843714552467</v>
      </c>
      <c r="L28" s="4"/>
      <c r="M28" s="27">
        <f t="shared" si="35"/>
        <v>2003</v>
      </c>
      <c r="N28" s="22">
        <f t="shared" ca="1" si="0"/>
        <v>-20069.304698788073</v>
      </c>
      <c r="O28" s="22">
        <f t="shared" ca="1" si="1"/>
        <v>-144869.30469878804</v>
      </c>
      <c r="P28" s="22">
        <f t="shared" ca="1" si="2"/>
        <v>-197469.30469878804</v>
      </c>
      <c r="Q28" s="22">
        <f t="shared" ca="1" si="20"/>
        <v>-176517.27015128898</v>
      </c>
      <c r="R28" s="22">
        <f t="shared" ca="1" si="36"/>
        <v>-138406.63643525974</v>
      </c>
      <c r="S28" s="23">
        <f t="shared" ca="1" si="21"/>
        <v>-117598.43714552469</v>
      </c>
      <c r="U28" s="27">
        <f t="shared" si="37"/>
        <v>2003</v>
      </c>
      <c r="V28" s="34">
        <f t="shared" ca="1" si="4"/>
        <v>-3.2983265620478631E-2</v>
      </c>
      <c r="W28" s="34">
        <f t="shared" ca="1" si="5"/>
        <v>-0.23808810663095489</v>
      </c>
      <c r="X28" s="34">
        <f t="shared" ca="1" si="23"/>
        <v>-0.39627224767633762</v>
      </c>
      <c r="Y28" s="35">
        <f t="shared" ca="1" si="6"/>
        <v>-0.29010053389409796</v>
      </c>
      <c r="Z28" s="35">
        <f t="shared" ca="1" si="38"/>
        <v>-0.36155756787321808</v>
      </c>
      <c r="AA28" s="71">
        <f t="shared" ca="1" si="24"/>
        <v>-0.46518656710614298</v>
      </c>
      <c r="AB28" s="19"/>
      <c r="AC28" s="4">
        <f t="shared" ca="1" si="39"/>
        <v>-20069.304698788073</v>
      </c>
      <c r="AD28" s="4">
        <f t="shared" ca="1" si="40"/>
        <v>382806.63643525977</v>
      </c>
      <c r="AF28" s="4">
        <f t="shared" ca="1" si="9"/>
        <v>-144869.30469878804</v>
      </c>
      <c r="AG28" s="4">
        <f t="shared" ca="1" si="10"/>
        <v>382806.63643525977</v>
      </c>
      <c r="AH28" s="4">
        <f t="shared" ca="1" si="41"/>
        <v>-20069.304698788073</v>
      </c>
      <c r="AJ28" s="4">
        <f t="shared" ca="1" si="11"/>
        <v>-197469.30469878804</v>
      </c>
      <c r="AK28" s="4">
        <f t="shared" ca="1" si="12"/>
        <v>382806.63643525977</v>
      </c>
      <c r="AL28" s="4">
        <f t="shared" ca="1" si="42"/>
        <v>-144869.30469878804</v>
      </c>
      <c r="AN28" s="4">
        <f t="shared" ca="1" si="13"/>
        <v>-176517.27015128898</v>
      </c>
      <c r="AO28" s="4">
        <f t="shared" ca="1" si="14"/>
        <v>382806.63643525977</v>
      </c>
      <c r="AP28" s="4">
        <f t="shared" ca="1" si="43"/>
        <v>-197469.30469878804</v>
      </c>
      <c r="AR28" s="4">
        <f t="shared" ca="1" si="15"/>
        <v>-138406.63643525974</v>
      </c>
      <c r="AS28" s="4">
        <f t="shared" ca="1" si="16"/>
        <v>382806.63643525977</v>
      </c>
      <c r="AT28" s="4">
        <f t="shared" ca="1" si="44"/>
        <v>-176517.27015128898</v>
      </c>
      <c r="AV28" s="4">
        <f t="shared" ca="1" si="17"/>
        <v>-117598.43714552469</v>
      </c>
      <c r="AW28" s="4">
        <f t="shared" ca="1" si="18"/>
        <v>382806.63643525977</v>
      </c>
      <c r="AX28" s="4">
        <f t="shared" ca="1" si="45"/>
        <v>-138406.63643525974</v>
      </c>
    </row>
    <row r="29" spans="1:50" x14ac:dyDescent="0.25">
      <c r="A29" s="12">
        <f t="shared" si="34"/>
        <v>2004</v>
      </c>
      <c r="B29" s="21">
        <v>572.6</v>
      </c>
      <c r="C29" s="22">
        <v>601.79999999999995</v>
      </c>
      <c r="D29" s="22">
        <v>677.3</v>
      </c>
      <c r="E29" s="22">
        <v>388.8</v>
      </c>
      <c r="F29" s="22">
        <v>221.9</v>
      </c>
      <c r="G29" s="22">
        <v>119.8</v>
      </c>
      <c r="H29" s="22">
        <f ca="1">Annual!E45</f>
        <v>632.7565185125427</v>
      </c>
      <c r="I29" s="22">
        <f ca="1">Annual!F45</f>
        <v>460.81665273741669</v>
      </c>
      <c r="J29" s="22">
        <f ca="1">Annual!G45</f>
        <v>356.21582960781984</v>
      </c>
      <c r="K29" s="23">
        <f ca="1">Annual!H45</f>
        <v>255.14377736582799</v>
      </c>
      <c r="L29" s="4"/>
      <c r="M29" s="27">
        <f t="shared" si="35"/>
        <v>2004</v>
      </c>
      <c r="N29" s="22">
        <f t="shared" ca="1" si="0"/>
        <v>-60156.518512542672</v>
      </c>
      <c r="O29" s="22">
        <f t="shared" ca="1" si="1"/>
        <v>-30956.518512542745</v>
      </c>
      <c r="P29" s="22">
        <f t="shared" ca="1" si="2"/>
        <v>44543.481487457255</v>
      </c>
      <c r="Q29" s="22">
        <f t="shared" ca="1" si="20"/>
        <v>-72016.652737416676</v>
      </c>
      <c r="R29" s="22">
        <f t="shared" ca="1" si="36"/>
        <v>-134315.82960781985</v>
      </c>
      <c r="S29" s="23">
        <f t="shared" ca="1" si="21"/>
        <v>-135343.77736582796</v>
      </c>
      <c r="U29" s="27">
        <f t="shared" si="37"/>
        <v>2004</v>
      </c>
      <c r="V29" s="34">
        <f t="shared" ca="1" si="4"/>
        <v>-9.5070563087925317E-2</v>
      </c>
      <c r="W29" s="34">
        <f t="shared" ca="1" si="5"/>
        <v>-4.8923270810886342E-2</v>
      </c>
      <c r="X29" s="34">
        <f t="shared" ca="1" si="23"/>
        <v>9.6662048176542559E-2</v>
      </c>
      <c r="Y29" s="35">
        <f t="shared" ca="1" si="6"/>
        <v>-0.11381416173587651</v>
      </c>
      <c r="Z29" s="35">
        <f t="shared" ca="1" si="38"/>
        <v>-0.37706305684308439</v>
      </c>
      <c r="AA29" s="71">
        <f t="shared" ca="1" si="24"/>
        <v>-0.53046082002529327</v>
      </c>
      <c r="AB29" s="19"/>
      <c r="AC29" s="4">
        <f t="shared" ca="1" si="39"/>
        <v>-60156.518512542672</v>
      </c>
      <c r="AD29" s="4">
        <f t="shared" ca="1" si="40"/>
        <v>356215.82960781985</v>
      </c>
      <c r="AF29" s="4">
        <f t="shared" ca="1" si="9"/>
        <v>-30956.518512542745</v>
      </c>
      <c r="AG29" s="4">
        <f t="shared" ca="1" si="10"/>
        <v>356215.82960781985</v>
      </c>
      <c r="AH29" s="4">
        <f t="shared" ca="1" si="41"/>
        <v>-60156.518512542672</v>
      </c>
      <c r="AJ29" s="4">
        <f t="shared" ca="1" si="11"/>
        <v>44543.481487457255</v>
      </c>
      <c r="AK29" s="4">
        <f t="shared" ca="1" si="12"/>
        <v>356215.82960781985</v>
      </c>
      <c r="AL29" s="4">
        <f t="shared" ca="1" si="42"/>
        <v>-30956.518512542745</v>
      </c>
      <c r="AN29" s="4">
        <f t="shared" ca="1" si="13"/>
        <v>-72016.652737416676</v>
      </c>
      <c r="AO29" s="4">
        <f t="shared" ca="1" si="14"/>
        <v>356215.82960781985</v>
      </c>
      <c r="AP29" s="4">
        <f t="shared" ca="1" si="43"/>
        <v>44543.481487457255</v>
      </c>
      <c r="AR29" s="4">
        <f t="shared" ca="1" si="15"/>
        <v>-134315.82960781985</v>
      </c>
      <c r="AS29" s="4">
        <f t="shared" ca="1" si="16"/>
        <v>356215.82960781985</v>
      </c>
      <c r="AT29" s="4">
        <f t="shared" ca="1" si="44"/>
        <v>-72016.652737416676</v>
      </c>
      <c r="AV29" s="4">
        <f t="shared" ca="1" si="17"/>
        <v>-135343.77736582796</v>
      </c>
      <c r="AW29" s="4">
        <f t="shared" ca="1" si="18"/>
        <v>356215.82960781985</v>
      </c>
      <c r="AX29" s="4">
        <f t="shared" ca="1" si="45"/>
        <v>-134315.82960781985</v>
      </c>
    </row>
    <row r="30" spans="1:50" x14ac:dyDescent="0.25">
      <c r="A30" s="12">
        <f t="shared" si="34"/>
        <v>2005</v>
      </c>
      <c r="B30" s="21">
        <v>573.79999999999995</v>
      </c>
      <c r="C30" s="22">
        <v>507.7</v>
      </c>
      <c r="D30" s="22">
        <v>437.9</v>
      </c>
      <c r="E30" s="22">
        <v>287.60000000000002</v>
      </c>
      <c r="F30" s="22">
        <v>192.5</v>
      </c>
      <c r="G30" s="22">
        <v>136.30000000000001</v>
      </c>
      <c r="H30" s="22">
        <f ca="1">Annual!E46</f>
        <v>639.62537826451103</v>
      </c>
      <c r="I30" s="22">
        <f ca="1">Annual!F46</f>
        <v>531.33440468132289</v>
      </c>
      <c r="J30" s="22">
        <f ca="1">Annual!G46</f>
        <v>452.80726486253013</v>
      </c>
      <c r="K30" s="23">
        <f ca="1">Annual!H46</f>
        <v>258.91418901933503</v>
      </c>
      <c r="L30" s="4"/>
      <c r="M30" s="27">
        <f t="shared" si="35"/>
        <v>2005</v>
      </c>
      <c r="N30" s="22">
        <f t="shared" ca="1" si="0"/>
        <v>-65825.378264511077</v>
      </c>
      <c r="O30" s="22">
        <f t="shared" ca="1" si="1"/>
        <v>-131925.37826451103</v>
      </c>
      <c r="P30" s="22">
        <f t="shared" ca="1" si="2"/>
        <v>-201725.37826451106</v>
      </c>
      <c r="Q30" s="22">
        <f t="shared" ca="1" si="20"/>
        <v>-243734.40468132286</v>
      </c>
      <c r="R30" s="22">
        <f t="shared" ca="1" si="36"/>
        <v>-260307.26486253014</v>
      </c>
      <c r="S30" s="23">
        <f t="shared" ca="1" si="21"/>
        <v>-122614.18901933501</v>
      </c>
      <c r="U30" s="27">
        <f t="shared" si="37"/>
        <v>2005</v>
      </c>
      <c r="V30" s="34">
        <f t="shared" ca="1" si="4"/>
        <v>-0.1029123929433732</v>
      </c>
      <c r="W30" s="34">
        <f t="shared" ca="1" si="5"/>
        <v>-0.20625413366565098</v>
      </c>
      <c r="X30" s="34">
        <f t="shared" ca="1" si="23"/>
        <v>-0.37965803924460606</v>
      </c>
      <c r="Y30" s="35">
        <f t="shared" ca="1" si="6"/>
        <v>-0.38105805830069617</v>
      </c>
      <c r="Z30" s="35">
        <f t="shared" ca="1" si="38"/>
        <v>-0.57487431201343031</v>
      </c>
      <c r="AA30" s="71">
        <f t="shared" ca="1" si="24"/>
        <v>-0.47357075903699702</v>
      </c>
      <c r="AB30" s="19"/>
      <c r="AC30" s="4">
        <f t="shared" ca="1" si="39"/>
        <v>-65825.378264511077</v>
      </c>
      <c r="AD30" s="4">
        <f t="shared" ca="1" si="40"/>
        <v>452807.26486253011</v>
      </c>
      <c r="AF30" s="4">
        <f t="shared" ca="1" si="9"/>
        <v>-131925.37826451103</v>
      </c>
      <c r="AG30" s="4">
        <f t="shared" ca="1" si="10"/>
        <v>452807.26486253011</v>
      </c>
      <c r="AH30" s="4">
        <f t="shared" ca="1" si="41"/>
        <v>-65825.378264511077</v>
      </c>
      <c r="AJ30" s="4">
        <f t="shared" ca="1" si="11"/>
        <v>-201725.37826451106</v>
      </c>
      <c r="AK30" s="4">
        <f t="shared" ca="1" si="12"/>
        <v>452807.26486253011</v>
      </c>
      <c r="AL30" s="4">
        <f t="shared" ca="1" si="42"/>
        <v>-131925.37826451103</v>
      </c>
      <c r="AN30" s="4">
        <f t="shared" ca="1" si="13"/>
        <v>-243734.40468132286</v>
      </c>
      <c r="AO30" s="4">
        <f t="shared" ca="1" si="14"/>
        <v>452807.26486253011</v>
      </c>
      <c r="AP30" s="4">
        <f t="shared" ca="1" si="43"/>
        <v>-201725.37826451106</v>
      </c>
      <c r="AR30" s="4">
        <f t="shared" ca="1" si="15"/>
        <v>-260307.26486253014</v>
      </c>
      <c r="AS30" s="4">
        <f t="shared" ca="1" si="16"/>
        <v>452807.26486253011</v>
      </c>
      <c r="AT30" s="4">
        <f t="shared" ca="1" si="44"/>
        <v>-243734.40468132286</v>
      </c>
      <c r="AV30" s="4">
        <f t="shared" ca="1" si="17"/>
        <v>-122614.18901933501</v>
      </c>
      <c r="AW30" s="4">
        <f t="shared" ca="1" si="18"/>
        <v>452807.26486253011</v>
      </c>
      <c r="AX30" s="4">
        <f t="shared" ca="1" si="45"/>
        <v>-260307.26486253014</v>
      </c>
    </row>
    <row r="31" spans="1:50" x14ac:dyDescent="0.25">
      <c r="A31" s="12">
        <f t="shared" si="34"/>
        <v>2006</v>
      </c>
      <c r="B31" s="21">
        <v>911.7</v>
      </c>
      <c r="C31" s="22">
        <v>1067.7</v>
      </c>
      <c r="D31" s="22">
        <v>979.9</v>
      </c>
      <c r="E31" s="22">
        <v>768</v>
      </c>
      <c r="F31" s="22">
        <v>503.1</v>
      </c>
      <c r="G31" s="22">
        <v>243.1</v>
      </c>
      <c r="H31" s="22">
        <f ca="1">Annual!E47</f>
        <v>1071.1292617577419</v>
      </c>
      <c r="I31" s="22">
        <f ca="1">Annual!F47</f>
        <v>928.36863118326016</v>
      </c>
      <c r="J31" s="22">
        <f ca="1">Annual!G47</f>
        <v>628.84725696206158</v>
      </c>
      <c r="K31" s="23">
        <f ca="1">Annual!H47</f>
        <v>369.37362592398102</v>
      </c>
      <c r="L31" s="4"/>
      <c r="M31" s="27">
        <f t="shared" si="35"/>
        <v>2006</v>
      </c>
      <c r="N31" s="22">
        <f t="shared" ca="1" si="0"/>
        <v>-159429.26175774186</v>
      </c>
      <c r="O31" s="22">
        <f t="shared" ca="1" si="1"/>
        <v>-3429.2617577418696</v>
      </c>
      <c r="P31" s="22">
        <f t="shared" ca="1" si="2"/>
        <v>-91229.261757741944</v>
      </c>
      <c r="Q31" s="22">
        <f t="shared" ca="1" si="20"/>
        <v>-160368.63118326015</v>
      </c>
      <c r="R31" s="22">
        <f t="shared" ca="1" si="36"/>
        <v>-125747.25696206155</v>
      </c>
      <c r="S31" s="23">
        <f t="shared" ca="1" si="21"/>
        <v>-126273.62592398103</v>
      </c>
      <c r="U31" s="27">
        <f t="shared" si="37"/>
        <v>2006</v>
      </c>
      <c r="V31" s="34">
        <f t="shared" ca="1" si="4"/>
        <v>-0.14884222422988952</v>
      </c>
      <c r="W31" s="34">
        <f t="shared" ca="1" si="5"/>
        <v>-3.2015386752803211E-3</v>
      </c>
      <c r="X31" s="34">
        <f t="shared" ca="1" si="23"/>
        <v>-9.8268358810728998E-2</v>
      </c>
      <c r="Y31" s="35">
        <f t="shared" ca="1" si="6"/>
        <v>-0.14971921401913008</v>
      </c>
      <c r="Z31" s="35">
        <f t="shared" ca="1" si="38"/>
        <v>-0.19996470616655307</v>
      </c>
      <c r="AA31" s="71">
        <f t="shared" ca="1" si="24"/>
        <v>-0.34185880382799388</v>
      </c>
      <c r="AB31" s="19"/>
      <c r="AC31" s="4">
        <f t="shared" ca="1" si="39"/>
        <v>-159429.26175774186</v>
      </c>
      <c r="AD31" s="4">
        <f t="shared" ca="1" si="40"/>
        <v>628847.25696206163</v>
      </c>
      <c r="AF31" s="4">
        <f t="shared" ca="1" si="9"/>
        <v>-3429.2617577418696</v>
      </c>
      <c r="AG31" s="4">
        <f t="shared" ca="1" si="10"/>
        <v>628847.25696206163</v>
      </c>
      <c r="AH31" s="4">
        <f t="shared" ca="1" si="41"/>
        <v>-159429.26175774186</v>
      </c>
      <c r="AJ31" s="4">
        <f t="shared" ca="1" si="11"/>
        <v>-91229.261757741944</v>
      </c>
      <c r="AK31" s="4">
        <f t="shared" ca="1" si="12"/>
        <v>628847.25696206163</v>
      </c>
      <c r="AL31" s="4">
        <f t="shared" ca="1" si="42"/>
        <v>-3429.2617577418696</v>
      </c>
      <c r="AN31" s="4">
        <f t="shared" ca="1" si="13"/>
        <v>-160368.63118326015</v>
      </c>
      <c r="AO31" s="4">
        <f t="shared" ca="1" si="14"/>
        <v>628847.25696206163</v>
      </c>
      <c r="AP31" s="4">
        <f t="shared" ca="1" si="43"/>
        <v>-91229.261757741944</v>
      </c>
      <c r="AR31" s="4">
        <f t="shared" ca="1" si="15"/>
        <v>-125747.25696206155</v>
      </c>
      <c r="AS31" s="4">
        <f t="shared" ca="1" si="16"/>
        <v>628847.25696206163</v>
      </c>
      <c r="AT31" s="4">
        <f t="shared" ca="1" si="44"/>
        <v>-160368.63118326015</v>
      </c>
      <c r="AV31" s="4">
        <f t="shared" ca="1" si="17"/>
        <v>-126273.62592398103</v>
      </c>
      <c r="AW31" s="4">
        <f t="shared" ca="1" si="18"/>
        <v>628847.25696206163</v>
      </c>
      <c r="AX31" s="4">
        <f t="shared" ca="1" si="45"/>
        <v>-125747.25696206155</v>
      </c>
    </row>
    <row r="32" spans="1:50" x14ac:dyDescent="0.25">
      <c r="A32" s="12">
        <f t="shared" si="34"/>
        <v>2007</v>
      </c>
      <c r="B32" s="21">
        <v>594.5</v>
      </c>
      <c r="C32" s="22">
        <v>481.6</v>
      </c>
      <c r="D32" s="22">
        <v>560</v>
      </c>
      <c r="E32" s="22">
        <v>356.1</v>
      </c>
      <c r="F32" s="22">
        <v>228.3</v>
      </c>
      <c r="G32" s="22">
        <v>133</v>
      </c>
      <c r="H32" s="22">
        <f ca="1">Annual!E48</f>
        <v>707.15250883622616</v>
      </c>
      <c r="I32" s="22">
        <f ca="1">Annual!F48</f>
        <v>524.15616935383764</v>
      </c>
      <c r="J32" s="22">
        <f ca="1">Annual!G48</f>
        <v>394.86777943895686</v>
      </c>
      <c r="K32" s="23">
        <f ca="1">Annual!H48</f>
        <v>267.31932793144881</v>
      </c>
      <c r="L32" s="4"/>
      <c r="M32" s="27">
        <f t="shared" si="35"/>
        <v>2007</v>
      </c>
      <c r="N32" s="22">
        <f t="shared" ca="1" si="0"/>
        <v>-112652.50883622616</v>
      </c>
      <c r="O32" s="22">
        <f t="shared" ca="1" si="1"/>
        <v>-225552.50883622613</v>
      </c>
      <c r="P32" s="22">
        <f t="shared" ca="1" si="2"/>
        <v>-147152.50883622616</v>
      </c>
      <c r="Q32" s="22">
        <f t="shared" ca="1" si="20"/>
        <v>-168056.16935383761</v>
      </c>
      <c r="R32" s="22">
        <f t="shared" ca="1" si="36"/>
        <v>-166567.77943895684</v>
      </c>
      <c r="S32" s="23">
        <f t="shared" ca="1" si="21"/>
        <v>-134319.32793144882</v>
      </c>
      <c r="U32" s="27">
        <f t="shared" si="37"/>
        <v>2007</v>
      </c>
      <c r="V32" s="34">
        <f t="shared" ca="1" si="4"/>
        <v>-0.15930440382884373</v>
      </c>
      <c r="W32" s="34">
        <f t="shared" ca="1" si="5"/>
        <v>-0.31895879038514907</v>
      </c>
      <c r="X32" s="34">
        <f t="shared" ca="1" si="23"/>
        <v>-0.28074172820980225</v>
      </c>
      <c r="Y32" s="35">
        <f t="shared" ca="1" si="6"/>
        <v>-0.23765194530725872</v>
      </c>
      <c r="Z32" s="35">
        <f t="shared" ca="1" si="38"/>
        <v>-0.42183178297206897</v>
      </c>
      <c r="AA32" s="71">
        <f t="shared" ca="1" si="24"/>
        <v>-0.50246770022515386</v>
      </c>
      <c r="AB32" s="19"/>
      <c r="AC32" s="4">
        <f t="shared" ca="1" si="39"/>
        <v>-112652.50883622616</v>
      </c>
      <c r="AD32" s="4">
        <f t="shared" ca="1" si="40"/>
        <v>394867.77943895687</v>
      </c>
      <c r="AF32" s="4">
        <f t="shared" ca="1" si="9"/>
        <v>-225552.50883622613</v>
      </c>
      <c r="AG32" s="4">
        <f t="shared" ca="1" si="10"/>
        <v>394867.77943895687</v>
      </c>
      <c r="AH32" s="4">
        <f t="shared" ca="1" si="41"/>
        <v>-112652.50883622616</v>
      </c>
      <c r="AJ32" s="4">
        <f t="shared" ca="1" si="11"/>
        <v>-147152.50883622616</v>
      </c>
      <c r="AK32" s="4">
        <f t="shared" ca="1" si="12"/>
        <v>394867.77943895687</v>
      </c>
      <c r="AL32" s="4">
        <f t="shared" ca="1" si="42"/>
        <v>-225552.50883622613</v>
      </c>
      <c r="AN32" s="4">
        <f t="shared" ca="1" si="13"/>
        <v>-168056.16935383761</v>
      </c>
      <c r="AO32" s="4">
        <f t="shared" ca="1" si="14"/>
        <v>394867.77943895687</v>
      </c>
      <c r="AP32" s="4">
        <f t="shared" ca="1" si="43"/>
        <v>-147152.50883622616</v>
      </c>
      <c r="AR32" s="4">
        <f t="shared" ca="1" si="15"/>
        <v>-166567.77943895684</v>
      </c>
      <c r="AS32" s="4">
        <f t="shared" ca="1" si="16"/>
        <v>394867.77943895687</v>
      </c>
      <c r="AT32" s="4">
        <f t="shared" ca="1" si="44"/>
        <v>-168056.16935383761</v>
      </c>
      <c r="AV32" s="4">
        <f t="shared" ca="1" si="17"/>
        <v>-134319.32793144882</v>
      </c>
      <c r="AW32" s="4">
        <f t="shared" ca="1" si="18"/>
        <v>394867.77943895687</v>
      </c>
      <c r="AX32" s="4">
        <f t="shared" ca="1" si="45"/>
        <v>-166567.77943895684</v>
      </c>
    </row>
    <row r="33" spans="1:50" x14ac:dyDescent="0.25">
      <c r="A33" s="12">
        <f t="shared" si="34"/>
        <v>2008</v>
      </c>
      <c r="B33" s="21">
        <v>537.29999999999995</v>
      </c>
      <c r="C33" s="22">
        <v>700.1</v>
      </c>
      <c r="D33" s="22">
        <v>702.7</v>
      </c>
      <c r="E33" s="22">
        <v>511.8</v>
      </c>
      <c r="F33" s="22">
        <v>333.7</v>
      </c>
      <c r="G33" s="22">
        <v>188.1</v>
      </c>
      <c r="H33" s="22">
        <f ca="1">Annual!E49</f>
        <v>777.00747269243743</v>
      </c>
      <c r="I33" s="22">
        <f ca="1">Annual!F49</f>
        <v>653.07800239485982</v>
      </c>
      <c r="J33" s="22">
        <f ca="1">Annual!G49</f>
        <v>487.72906217627559</v>
      </c>
      <c r="K33" s="23">
        <f ca="1">Annual!H49</f>
        <v>329.33245432031725</v>
      </c>
      <c r="L33" s="4"/>
      <c r="M33" s="27">
        <f t="shared" si="35"/>
        <v>2008</v>
      </c>
      <c r="N33" s="22">
        <f t="shared" ca="1" si="0"/>
        <v>-239707.47269243747</v>
      </c>
      <c r="O33" s="22">
        <f t="shared" ca="1" si="1"/>
        <v>-76907.472692437412</v>
      </c>
      <c r="P33" s="22">
        <f t="shared" ca="1" si="2"/>
        <v>-74307.472692437383</v>
      </c>
      <c r="Q33" s="22">
        <f t="shared" ca="1" si="20"/>
        <v>-141278.00239485982</v>
      </c>
      <c r="R33" s="22">
        <f t="shared" ca="1" si="36"/>
        <v>-154029.06217627559</v>
      </c>
      <c r="S33" s="23">
        <f t="shared" ca="1" si="21"/>
        <v>-141232.45432031725</v>
      </c>
      <c r="U33" s="27">
        <f t="shared" si="37"/>
        <v>2008</v>
      </c>
      <c r="V33" s="34">
        <f t="shared" ca="1" si="4"/>
        <v>-0.30850085889369661</v>
      </c>
      <c r="W33" s="34">
        <f t="shared" ca="1" si="5"/>
        <v>-9.8979064417414761E-2</v>
      </c>
      <c r="X33" s="34">
        <f t="shared" ca="1" si="23"/>
        <v>-0.11378039440916597</v>
      </c>
      <c r="Y33" s="35">
        <f t="shared" ca="1" si="6"/>
        <v>-0.18182322224690087</v>
      </c>
      <c r="Z33" s="35">
        <f t="shared" ca="1" si="38"/>
        <v>-0.31580866124521861</v>
      </c>
      <c r="AA33" s="71">
        <f t="shared" ca="1" si="24"/>
        <v>-0.4288446293937096</v>
      </c>
      <c r="AB33" s="19"/>
      <c r="AC33" s="4">
        <f t="shared" ca="1" si="39"/>
        <v>-239707.47269243747</v>
      </c>
      <c r="AD33" s="4">
        <f t="shared" ca="1" si="40"/>
        <v>487729.06217627559</v>
      </c>
      <c r="AF33" s="4">
        <f t="shared" ca="1" si="9"/>
        <v>-76907.472692437412</v>
      </c>
      <c r="AG33" s="4">
        <f t="shared" ca="1" si="10"/>
        <v>487729.06217627559</v>
      </c>
      <c r="AH33" s="4">
        <f t="shared" ca="1" si="41"/>
        <v>-239707.47269243747</v>
      </c>
      <c r="AJ33" s="4">
        <f t="shared" ca="1" si="11"/>
        <v>-74307.472692437383</v>
      </c>
      <c r="AK33" s="4">
        <f t="shared" ca="1" si="12"/>
        <v>487729.06217627559</v>
      </c>
      <c r="AL33" s="4">
        <f t="shared" ca="1" si="42"/>
        <v>-76907.472692437412</v>
      </c>
      <c r="AN33" s="4">
        <f t="shared" ca="1" si="13"/>
        <v>-141278.00239485982</v>
      </c>
      <c r="AO33" s="4">
        <f t="shared" ca="1" si="14"/>
        <v>487729.06217627559</v>
      </c>
      <c r="AP33" s="4">
        <f t="shared" ca="1" si="43"/>
        <v>-74307.472692437383</v>
      </c>
      <c r="AR33" s="4">
        <f t="shared" ca="1" si="15"/>
        <v>-154029.06217627559</v>
      </c>
      <c r="AS33" s="4">
        <f t="shared" ca="1" si="16"/>
        <v>487729.06217627559</v>
      </c>
      <c r="AT33" s="4">
        <f t="shared" ca="1" si="44"/>
        <v>-141278.00239485982</v>
      </c>
      <c r="AV33" s="4">
        <f t="shared" ca="1" si="17"/>
        <v>-141232.45432031725</v>
      </c>
      <c r="AW33" s="4">
        <f t="shared" ca="1" si="18"/>
        <v>487729.06217627559</v>
      </c>
      <c r="AX33" s="4">
        <f t="shared" ca="1" si="45"/>
        <v>-154029.06217627559</v>
      </c>
    </row>
    <row r="34" spans="1:50" x14ac:dyDescent="0.25">
      <c r="A34" s="12">
        <f t="shared" si="34"/>
        <v>2009</v>
      </c>
      <c r="B34" s="21">
        <v>618.20000000000005</v>
      </c>
      <c r="C34" s="22">
        <v>510.6</v>
      </c>
      <c r="D34" s="22">
        <v>519.9</v>
      </c>
      <c r="E34" s="22">
        <v>395.4</v>
      </c>
      <c r="F34" s="22">
        <v>293.10000000000002</v>
      </c>
      <c r="G34" s="22">
        <v>174.1</v>
      </c>
      <c r="H34" s="22">
        <f ca="1">Annual!E50</f>
        <v>659.0788263252357</v>
      </c>
      <c r="I34" s="22">
        <f ca="1">Annual!F50</f>
        <v>529.23474687777048</v>
      </c>
      <c r="J34" s="22">
        <f ca="1">Annual!G50</f>
        <v>434.36527999365421</v>
      </c>
      <c r="K34" s="23">
        <f ca="1">Annual!H50</f>
        <v>295.54516344784645</v>
      </c>
      <c r="L34" s="4"/>
      <c r="M34" s="27">
        <f t="shared" si="35"/>
        <v>2009</v>
      </c>
      <c r="N34" s="22">
        <f t="shared" ca="1" si="0"/>
        <v>-40878.826325235648</v>
      </c>
      <c r="O34" s="22">
        <f t="shared" ca="1" si="1"/>
        <v>-148478.82632523568</v>
      </c>
      <c r="P34" s="22">
        <f t="shared" ca="1" si="2"/>
        <v>-139178.82632523571</v>
      </c>
      <c r="Q34" s="22">
        <f t="shared" ca="1" si="20"/>
        <v>-133834.74687777049</v>
      </c>
      <c r="R34" s="22">
        <f t="shared" ca="1" si="36"/>
        <v>-141265.2799936542</v>
      </c>
      <c r="S34" s="23">
        <f t="shared" ca="1" si="21"/>
        <v>-121445.16344784645</v>
      </c>
      <c r="U34" s="27">
        <f t="shared" si="37"/>
        <v>2009</v>
      </c>
      <c r="V34" s="34">
        <f t="shared" ca="1" si="4"/>
        <v>-6.2024183894906632E-2</v>
      </c>
      <c r="W34" s="34">
        <f t="shared" ca="1" si="5"/>
        <v>-0.22528234923445384</v>
      </c>
      <c r="X34" s="34">
        <f t="shared" ca="1" si="23"/>
        <v>-0.26298127087520912</v>
      </c>
      <c r="Y34" s="35">
        <f t="shared" ca="1" si="6"/>
        <v>-0.20306333860546</v>
      </c>
      <c r="Z34" s="35">
        <f t="shared" ca="1" si="38"/>
        <v>-0.32522231057629186</v>
      </c>
      <c r="AA34" s="71">
        <f t="shared" ca="1" si="24"/>
        <v>-0.41091913679473002</v>
      </c>
      <c r="AB34" s="19"/>
      <c r="AC34" s="4">
        <f t="shared" ca="1" si="39"/>
        <v>-40878.826325235648</v>
      </c>
      <c r="AD34" s="4">
        <f t="shared" ca="1" si="40"/>
        <v>434365.27999365423</v>
      </c>
      <c r="AF34" s="4">
        <f t="shared" ca="1" si="9"/>
        <v>-148478.82632523568</v>
      </c>
      <c r="AG34" s="4">
        <f t="shared" ca="1" si="10"/>
        <v>434365.27999365423</v>
      </c>
      <c r="AH34" s="4">
        <f t="shared" ca="1" si="41"/>
        <v>-40878.826325235648</v>
      </c>
      <c r="AJ34" s="4">
        <f t="shared" ca="1" si="11"/>
        <v>-139178.82632523571</v>
      </c>
      <c r="AK34" s="4">
        <f t="shared" ca="1" si="12"/>
        <v>434365.27999365423</v>
      </c>
      <c r="AL34" s="4">
        <f t="shared" ca="1" si="42"/>
        <v>-148478.82632523568</v>
      </c>
      <c r="AN34" s="4">
        <f t="shared" ca="1" si="13"/>
        <v>-133834.74687777049</v>
      </c>
      <c r="AO34" s="4">
        <f t="shared" ca="1" si="14"/>
        <v>434365.27999365423</v>
      </c>
      <c r="AP34" s="4">
        <f t="shared" ca="1" si="43"/>
        <v>-139178.82632523571</v>
      </c>
      <c r="AR34" s="4">
        <f t="shared" ca="1" si="15"/>
        <v>-141265.2799936542</v>
      </c>
      <c r="AS34" s="4">
        <f t="shared" ca="1" si="16"/>
        <v>434365.27999365423</v>
      </c>
      <c r="AT34" s="4">
        <f t="shared" ca="1" si="44"/>
        <v>-133834.74687777049</v>
      </c>
      <c r="AV34" s="4">
        <f t="shared" ca="1" si="17"/>
        <v>-121445.16344784645</v>
      </c>
      <c r="AW34" s="4">
        <f t="shared" ca="1" si="18"/>
        <v>434365.27999365423</v>
      </c>
      <c r="AX34" s="4">
        <f t="shared" ca="1" si="45"/>
        <v>-141265.2799936542</v>
      </c>
    </row>
    <row r="35" spans="1:50" x14ac:dyDescent="0.25">
      <c r="A35" s="12">
        <f t="shared" si="34"/>
        <v>2010</v>
      </c>
      <c r="B35" s="21">
        <v>511.1</v>
      </c>
      <c r="C35" s="22">
        <v>505.7</v>
      </c>
      <c r="D35" s="22">
        <v>467.1</v>
      </c>
      <c r="E35" s="22">
        <v>303.3</v>
      </c>
      <c r="F35" s="22">
        <v>204.9</v>
      </c>
      <c r="G35" s="22">
        <v>119.2</v>
      </c>
      <c r="H35" s="22">
        <f ca="1">Annual!E51</f>
        <v>573.40879150857563</v>
      </c>
      <c r="I35" s="22">
        <f ca="1">Annual!F51</f>
        <v>487.25263089180686</v>
      </c>
      <c r="J35" s="22">
        <f ca="1">Annual!G51</f>
        <v>386.90058969048351</v>
      </c>
      <c r="K35" s="23">
        <f ca="1">Annual!H51</f>
        <v>289.31632340409016</v>
      </c>
      <c r="L35" s="4"/>
      <c r="M35" s="27">
        <f t="shared" si="35"/>
        <v>2010</v>
      </c>
      <c r="N35" s="22">
        <f t="shared" ca="1" si="0"/>
        <v>-62308.79150857561</v>
      </c>
      <c r="O35" s="22">
        <f t="shared" ca="1" si="1"/>
        <v>-67708.791508575639</v>
      </c>
      <c r="P35" s="22">
        <f t="shared" ca="1" si="2"/>
        <v>-106308.79150857561</v>
      </c>
      <c r="Q35" s="22">
        <f t="shared" ca="1" si="20"/>
        <v>-183952.63089180685</v>
      </c>
      <c r="R35" s="22">
        <f t="shared" ca="1" si="36"/>
        <v>-182000.5896904835</v>
      </c>
      <c r="S35" s="23">
        <f t="shared" ca="1" si="21"/>
        <v>-170116.32340409016</v>
      </c>
      <c r="U35" s="27">
        <f t="shared" si="37"/>
        <v>2010</v>
      </c>
      <c r="V35" s="34">
        <f t="shared" ca="1" si="4"/>
        <v>-0.10866382314203452</v>
      </c>
      <c r="W35" s="34">
        <f t="shared" ca="1" si="5"/>
        <v>-0.11808118834460356</v>
      </c>
      <c r="X35" s="34">
        <f t="shared" ca="1" si="23"/>
        <v>-0.21818002565527694</v>
      </c>
      <c r="Y35" s="35">
        <f t="shared" ca="1" si="6"/>
        <v>-0.32080538982991114</v>
      </c>
      <c r="Z35" s="35">
        <f t="shared" ca="1" si="38"/>
        <v>-0.47040659678518992</v>
      </c>
      <c r="AA35" s="71">
        <f t="shared" ca="1" si="24"/>
        <v>-0.58799421132725893</v>
      </c>
      <c r="AB35" s="19"/>
      <c r="AC35" s="4">
        <f t="shared" ca="1" si="39"/>
        <v>-62308.79150857561</v>
      </c>
      <c r="AD35" s="4">
        <f t="shared" ca="1" si="40"/>
        <v>386900.58969048352</v>
      </c>
      <c r="AF35" s="4">
        <f t="shared" ca="1" si="9"/>
        <v>-67708.791508575639</v>
      </c>
      <c r="AG35" s="4">
        <f t="shared" ca="1" si="10"/>
        <v>386900.58969048352</v>
      </c>
      <c r="AH35" s="4">
        <f t="shared" ca="1" si="41"/>
        <v>-62308.79150857561</v>
      </c>
      <c r="AJ35" s="4">
        <f t="shared" ca="1" si="11"/>
        <v>-106308.79150857561</v>
      </c>
      <c r="AK35" s="4">
        <f t="shared" ca="1" si="12"/>
        <v>386900.58969048352</v>
      </c>
      <c r="AL35" s="4">
        <f t="shared" ca="1" si="42"/>
        <v>-67708.791508575639</v>
      </c>
      <c r="AN35" s="4">
        <f t="shared" ca="1" si="13"/>
        <v>-183952.63089180685</v>
      </c>
      <c r="AO35" s="4">
        <f t="shared" ca="1" si="14"/>
        <v>386900.58969048352</v>
      </c>
      <c r="AP35" s="4">
        <f t="shared" ca="1" si="43"/>
        <v>-106308.79150857561</v>
      </c>
      <c r="AR35" s="4">
        <f t="shared" ca="1" si="15"/>
        <v>-182000.5896904835</v>
      </c>
      <c r="AS35" s="4">
        <f t="shared" ca="1" si="16"/>
        <v>386900.58969048352</v>
      </c>
      <c r="AT35" s="4">
        <f t="shared" ca="1" si="44"/>
        <v>-183952.63089180685</v>
      </c>
      <c r="AV35" s="4">
        <f t="shared" ca="1" si="17"/>
        <v>-170116.32340409016</v>
      </c>
      <c r="AW35" s="4">
        <f t="shared" ca="1" si="18"/>
        <v>386900.58969048352</v>
      </c>
      <c r="AX35" s="4">
        <f t="shared" ca="1" si="45"/>
        <v>-182000.5896904835</v>
      </c>
    </row>
    <row r="36" spans="1:50" x14ac:dyDescent="0.25">
      <c r="A36" s="31">
        <f t="shared" si="34"/>
        <v>2011</v>
      </c>
      <c r="B36" s="24">
        <v>859.5</v>
      </c>
      <c r="C36" s="25">
        <v>720.3</v>
      </c>
      <c r="D36" s="25">
        <v>716.2</v>
      </c>
      <c r="E36" s="25">
        <v>649</v>
      </c>
      <c r="F36" s="25">
        <v>456.1</v>
      </c>
      <c r="G36" s="25">
        <v>307.2</v>
      </c>
      <c r="H36" s="25">
        <f ca="1">Annual!E52</f>
        <v>951.15278863541937</v>
      </c>
      <c r="I36" s="25">
        <f ca="1">Annual!F52</f>
        <v>773.83602508002639</v>
      </c>
      <c r="J36" s="25">
        <f ca="1">Annual!G52</f>
        <v>585.31764197843279</v>
      </c>
      <c r="K36" s="26">
        <f ca="1">Annual!H52</f>
        <v>403.00115410032026</v>
      </c>
      <c r="L36" s="4"/>
      <c r="M36" s="29">
        <f t="shared" si="35"/>
        <v>2011</v>
      </c>
      <c r="N36" s="25">
        <f t="shared" ca="1" si="0"/>
        <v>-91652.788635419376</v>
      </c>
      <c r="O36" s="25">
        <f t="shared" ca="1" si="1"/>
        <v>-230852.78863541942</v>
      </c>
      <c r="P36" s="25">
        <f t="shared" ca="1" si="2"/>
        <v>-234952.78863541933</v>
      </c>
      <c r="Q36" s="25">
        <f t="shared" ca="1" si="20"/>
        <v>-124836.02508002639</v>
      </c>
      <c r="R36" s="25">
        <f ca="1">(F36-$J36)*1000</f>
        <v>-129217.64197843277</v>
      </c>
      <c r="S36" s="26">
        <f t="shared" ca="1" si="21"/>
        <v>-95801.154100320273</v>
      </c>
      <c r="U36" s="29">
        <f t="shared" si="37"/>
        <v>2011</v>
      </c>
      <c r="V36" s="36">
        <f t="shared" ca="1" si="4"/>
        <v>-9.6359690819925944E-2</v>
      </c>
      <c r="W36" s="36">
        <f t="shared" ca="1" si="5"/>
        <v>-0.24270841803093973</v>
      </c>
      <c r="X36" s="36">
        <f t="shared" ca="1" si="23"/>
        <v>-0.30362089773621181</v>
      </c>
      <c r="Y36" s="36">
        <f t="shared" ca="1" si="6"/>
        <v>-0.13124707888321877</v>
      </c>
      <c r="Z36" s="36">
        <f t="shared" ca="1" si="38"/>
        <v>-0.22076498760854718</v>
      </c>
      <c r="AA36" s="70">
        <f t="shared" ca="1" si="24"/>
        <v>-0.23771930458658741</v>
      </c>
      <c r="AB36" s="19"/>
      <c r="AC36" s="4">
        <f t="shared" ca="1" si="39"/>
        <v>-91652.788635419376</v>
      </c>
      <c r="AD36" s="4">
        <f t="shared" ca="1" si="40"/>
        <v>585317.64197843277</v>
      </c>
      <c r="AF36" s="4">
        <f t="shared" ca="1" si="9"/>
        <v>-230852.78863541942</v>
      </c>
      <c r="AG36" s="4">
        <f t="shared" ca="1" si="10"/>
        <v>585317.64197843277</v>
      </c>
      <c r="AH36" s="4">
        <f t="shared" ca="1" si="41"/>
        <v>-91652.788635419376</v>
      </c>
      <c r="AJ36" s="4">
        <f t="shared" ca="1" si="11"/>
        <v>-234952.78863541933</v>
      </c>
      <c r="AK36" s="4">
        <f t="shared" ca="1" si="12"/>
        <v>585317.64197843277</v>
      </c>
      <c r="AL36" s="4">
        <f t="shared" ca="1" si="42"/>
        <v>-230852.78863541942</v>
      </c>
      <c r="AN36" s="4">
        <f t="shared" ca="1" si="13"/>
        <v>-124836.02508002639</v>
      </c>
      <c r="AO36" s="4">
        <f t="shared" ca="1" si="14"/>
        <v>585317.64197843277</v>
      </c>
      <c r="AP36" s="4">
        <f t="shared" ca="1" si="43"/>
        <v>-234952.78863541933</v>
      </c>
      <c r="AR36" s="4">
        <f t="shared" ca="1" si="15"/>
        <v>-129217.64197843277</v>
      </c>
      <c r="AS36" s="4">
        <f t="shared" ca="1" si="16"/>
        <v>585317.64197843277</v>
      </c>
      <c r="AT36" s="4">
        <f t="shared" ca="1" si="44"/>
        <v>-124836.02508002639</v>
      </c>
      <c r="AV36" s="4">
        <f t="shared" ca="1" si="17"/>
        <v>-95801.154100320273</v>
      </c>
      <c r="AW36" s="4">
        <f t="shared" ca="1" si="18"/>
        <v>585317.64197843277</v>
      </c>
      <c r="AX36" s="4">
        <f t="shared" ca="1" si="45"/>
        <v>-129217.64197843277</v>
      </c>
    </row>
    <row r="37" spans="1:50" x14ac:dyDescent="0.25">
      <c r="A37" s="19"/>
      <c r="B37" s="14"/>
      <c r="C37" s="16"/>
      <c r="D37" s="16"/>
      <c r="E37" s="16"/>
      <c r="F37" s="16"/>
      <c r="G37" s="16"/>
      <c r="H37" s="16"/>
      <c r="I37" s="16"/>
      <c r="J37" s="16"/>
      <c r="K37" s="16"/>
      <c r="L37" s="4"/>
      <c r="W37" s="3"/>
      <c r="X37" s="3"/>
      <c r="Y37" s="3"/>
      <c r="Z37" s="3"/>
      <c r="AA37" s="3"/>
    </row>
    <row r="38" spans="1:50" x14ac:dyDescent="0.25">
      <c r="A38" s="19"/>
      <c r="B38" s="27"/>
      <c r="C38" s="19"/>
      <c r="D38" s="19"/>
      <c r="E38" s="19"/>
      <c r="F38" s="19"/>
      <c r="G38" s="19"/>
      <c r="H38" s="19"/>
      <c r="I38" s="19"/>
      <c r="J38" s="19"/>
      <c r="K38" s="19"/>
      <c r="W38" s="3"/>
      <c r="X38" s="3"/>
      <c r="Y38" s="3"/>
      <c r="Z38" s="3"/>
      <c r="AA38" s="3"/>
    </row>
    <row r="39" spans="1:50" ht="13.5" customHeight="1" x14ac:dyDescent="0.25">
      <c r="A39" s="11"/>
      <c r="B39" s="14"/>
      <c r="C39" s="15" t="s">
        <v>79</v>
      </c>
      <c r="D39" s="16"/>
      <c r="E39" s="16"/>
      <c r="F39" s="16"/>
      <c r="G39" s="16"/>
      <c r="H39" s="16"/>
      <c r="I39" s="16"/>
      <c r="J39" s="16"/>
      <c r="K39" s="17"/>
      <c r="L39" s="19"/>
      <c r="M39" s="14"/>
      <c r="N39" s="16"/>
      <c r="O39" s="16" t="s">
        <v>54</v>
      </c>
      <c r="P39" s="16"/>
      <c r="Q39" s="16"/>
      <c r="R39" s="16"/>
      <c r="S39" s="17"/>
      <c r="U39" s="14"/>
      <c r="V39" s="37"/>
      <c r="W39" s="16" t="s">
        <v>53</v>
      </c>
      <c r="X39" s="37"/>
      <c r="Y39" s="37"/>
      <c r="Z39" s="37"/>
      <c r="AA39" s="68"/>
      <c r="AB39" s="19"/>
      <c r="AC39" s="14" t="s">
        <v>75</v>
      </c>
      <c r="AD39" s="16"/>
      <c r="AE39" s="16"/>
      <c r="AF39" s="16"/>
      <c r="AG39" s="16"/>
      <c r="AH39" s="16"/>
      <c r="AI39" s="16"/>
      <c r="AJ39" s="16"/>
      <c r="AK39" s="16"/>
      <c r="AL39" s="17"/>
      <c r="AN39" s="38"/>
    </row>
    <row r="40" spans="1:50" ht="13.5" customHeight="1" x14ac:dyDescent="0.25">
      <c r="A40" s="12"/>
      <c r="B40" s="27"/>
      <c r="C40" s="58"/>
      <c r="D40" s="19"/>
      <c r="E40" s="19"/>
      <c r="F40" s="19"/>
      <c r="G40" s="19"/>
      <c r="H40" s="57" t="s">
        <v>105</v>
      </c>
      <c r="I40" s="57" t="s">
        <v>78</v>
      </c>
      <c r="J40" s="57" t="s">
        <v>82</v>
      </c>
      <c r="K40" s="53" t="s">
        <v>87</v>
      </c>
      <c r="L40" s="19"/>
      <c r="M40" s="27"/>
      <c r="N40" s="19"/>
      <c r="O40" s="19"/>
      <c r="P40" s="19"/>
      <c r="Q40" s="19"/>
      <c r="R40" s="19"/>
      <c r="S40" s="28"/>
      <c r="U40" s="27"/>
      <c r="V40" s="34"/>
      <c r="W40" s="19"/>
      <c r="X40" s="34"/>
      <c r="Y40" s="34"/>
      <c r="Z40" s="34"/>
      <c r="AA40" s="69"/>
      <c r="AB40" s="19"/>
      <c r="AC40" s="27"/>
      <c r="AD40" s="19"/>
      <c r="AE40" s="19"/>
      <c r="AF40" s="19"/>
      <c r="AG40" s="19"/>
      <c r="AH40" s="19"/>
      <c r="AI40" s="19"/>
      <c r="AJ40" s="19"/>
      <c r="AK40" s="19"/>
      <c r="AL40" s="28"/>
      <c r="AN40" s="38"/>
    </row>
    <row r="41" spans="1:50" x14ac:dyDescent="0.25">
      <c r="A41" s="12"/>
      <c r="B41" s="18"/>
      <c r="C41" s="19"/>
      <c r="D41" s="19"/>
      <c r="E41" s="19"/>
      <c r="F41" s="19"/>
      <c r="G41" s="19"/>
      <c r="H41" s="57" t="s">
        <v>83</v>
      </c>
      <c r="I41" s="57" t="s">
        <v>83</v>
      </c>
      <c r="J41" s="57" t="s">
        <v>83</v>
      </c>
      <c r="K41" s="53" t="s">
        <v>83</v>
      </c>
      <c r="L41" s="2"/>
      <c r="M41" s="27"/>
      <c r="N41" s="19"/>
      <c r="O41" s="19"/>
      <c r="P41" s="19"/>
      <c r="Q41" s="19"/>
      <c r="R41" s="19"/>
      <c r="S41" s="28"/>
      <c r="U41" s="27"/>
      <c r="V41" s="34"/>
      <c r="W41" s="19"/>
      <c r="X41" s="34"/>
      <c r="Y41" s="34"/>
      <c r="Z41" s="34"/>
      <c r="AA41" s="69"/>
      <c r="AB41" s="19"/>
      <c r="AC41" s="27" t="s">
        <v>80</v>
      </c>
      <c r="AD41" s="19"/>
      <c r="AE41" s="19"/>
      <c r="AF41" s="19"/>
      <c r="AG41" s="19"/>
      <c r="AH41" s="19"/>
      <c r="AI41" s="19"/>
      <c r="AJ41" s="19"/>
      <c r="AK41" s="19"/>
      <c r="AL41" s="28"/>
      <c r="AN41" s="38"/>
    </row>
    <row r="42" spans="1:50" x14ac:dyDescent="0.25">
      <c r="A42" s="12"/>
      <c r="B42" s="20" t="str">
        <f t="shared" ref="B42:G42" si="46">B4</f>
        <v>JAN</v>
      </c>
      <c r="C42" s="1" t="str">
        <f t="shared" si="46"/>
        <v>FEB</v>
      </c>
      <c r="D42" s="1" t="str">
        <f t="shared" si="46"/>
        <v>MAR</v>
      </c>
      <c r="E42" s="1" t="str">
        <f t="shared" si="46"/>
        <v>APR</v>
      </c>
      <c r="F42" s="1" t="str">
        <f t="shared" si="46"/>
        <v>MAY</v>
      </c>
      <c r="G42" s="1" t="str">
        <f t="shared" si="46"/>
        <v>JUN</v>
      </c>
      <c r="H42" s="57" t="s">
        <v>84</v>
      </c>
      <c r="I42" s="57" t="s">
        <v>84</v>
      </c>
      <c r="J42" s="57" t="s">
        <v>84</v>
      </c>
      <c r="K42" s="53" t="s">
        <v>84</v>
      </c>
      <c r="L42" s="2"/>
      <c r="M42" s="27"/>
      <c r="N42" s="1" t="str">
        <f t="shared" ref="N42:S42" si="47">N4</f>
        <v>JAN</v>
      </c>
      <c r="O42" s="1" t="str">
        <f t="shared" si="47"/>
        <v>FEB</v>
      </c>
      <c r="P42" s="1" t="str">
        <f t="shared" si="47"/>
        <v>MAR</v>
      </c>
      <c r="Q42" s="1" t="str">
        <f t="shared" si="47"/>
        <v>APR</v>
      </c>
      <c r="R42" s="1" t="str">
        <f t="shared" si="47"/>
        <v>MAY</v>
      </c>
      <c r="S42" s="30" t="str">
        <f t="shared" si="47"/>
        <v>JUN</v>
      </c>
      <c r="T42" s="10"/>
      <c r="U42" s="27"/>
      <c r="V42" s="1" t="str">
        <f t="shared" ref="V42:AA42" si="48">V4</f>
        <v>JAN</v>
      </c>
      <c r="W42" s="1" t="str">
        <f t="shared" si="48"/>
        <v>FEB</v>
      </c>
      <c r="X42" s="1" t="str">
        <f t="shared" si="48"/>
        <v>MAR</v>
      </c>
      <c r="Y42" s="1" t="str">
        <f t="shared" si="48"/>
        <v>APR</v>
      </c>
      <c r="Z42" s="1" t="str">
        <f t="shared" si="48"/>
        <v>MAY</v>
      </c>
      <c r="AA42" s="53" t="str">
        <f t="shared" si="48"/>
        <v>JUN</v>
      </c>
      <c r="AB42" s="19"/>
      <c r="AC42" s="27" t="s">
        <v>73</v>
      </c>
      <c r="AD42" s="19"/>
      <c r="AE42" s="19"/>
      <c r="AF42" s="19"/>
      <c r="AG42" s="19"/>
      <c r="AH42" s="19"/>
      <c r="AI42" s="19"/>
      <c r="AJ42" s="19"/>
      <c r="AK42" s="19"/>
      <c r="AL42" s="28"/>
      <c r="AN42" s="38"/>
    </row>
    <row r="43" spans="1:50" ht="12.75" customHeight="1" x14ac:dyDescent="0.25">
      <c r="A43" s="13" t="s">
        <v>50</v>
      </c>
      <c r="B43" s="21">
        <f t="shared" ref="B43:K43" si="49">AVERAGE(B5:B36)</f>
        <v>658.50312499999995</v>
      </c>
      <c r="C43" s="22">
        <f t="shared" si="49"/>
        <v>656.61874999999998</v>
      </c>
      <c r="D43" s="22">
        <f t="shared" si="49"/>
        <v>654.75937500000009</v>
      </c>
      <c r="E43" s="22">
        <f t="shared" si="49"/>
        <v>477.75624999999991</v>
      </c>
      <c r="F43" s="22">
        <f t="shared" si="49"/>
        <v>318.484375</v>
      </c>
      <c r="G43" s="22">
        <f t="shared" si="49"/>
        <v>182.92812500000005</v>
      </c>
      <c r="H43" s="22">
        <f t="shared" ca="1" si="49"/>
        <v>809.34286116927615</v>
      </c>
      <c r="I43" s="22">
        <f t="shared" ca="1" si="49"/>
        <v>636.9222876910618</v>
      </c>
      <c r="J43" s="22">
        <f t="shared" ca="1" si="49"/>
        <v>471.39432258629876</v>
      </c>
      <c r="K43" s="23">
        <f t="shared" ca="1" si="49"/>
        <v>314.14470560977446</v>
      </c>
      <c r="L43" s="22"/>
      <c r="M43" s="33" t="s">
        <v>50</v>
      </c>
      <c r="N43" s="22">
        <f t="shared" ref="N43:S43" ca="1" si="50">AVERAGE(N5:N36)</f>
        <v>-150839.73616927632</v>
      </c>
      <c r="O43" s="22">
        <f t="shared" ca="1" si="50"/>
        <v>-152724.11116927629</v>
      </c>
      <c r="P43" s="22">
        <f t="shared" ca="1" si="50"/>
        <v>-154583.48616927629</v>
      </c>
      <c r="Q43" s="22">
        <f t="shared" ca="1" si="50"/>
        <v>-159166.03769106188</v>
      </c>
      <c r="R43" s="22">
        <f t="shared" ca="1" si="50"/>
        <v>-152909.94758629886</v>
      </c>
      <c r="S43" s="23">
        <f t="shared" ca="1" si="50"/>
        <v>-131216.58060977439</v>
      </c>
      <c r="T43" s="4"/>
      <c r="U43" s="33" t="s">
        <v>50</v>
      </c>
      <c r="V43" s="34">
        <f t="shared" ref="V43:AA43" ca="1" si="51">AVERAGE(V5:V36)</f>
        <v>-0.15704361626385488</v>
      </c>
      <c r="W43" s="34">
        <f t="shared" ca="1" si="51"/>
        <v>-0.18262208973343247</v>
      </c>
      <c r="X43" s="34">
        <f t="shared" ca="1" si="51"/>
        <v>-0.24822106135800862</v>
      </c>
      <c r="Y43" s="34">
        <f t="shared" ca="1" si="51"/>
        <v>-0.21317233734722221</v>
      </c>
      <c r="Z43" s="34">
        <f t="shared" ca="1" si="51"/>
        <v>-0.34055244797408724</v>
      </c>
      <c r="AA43" s="69">
        <f t="shared" ca="1" si="51"/>
        <v>-0.42977496152625283</v>
      </c>
      <c r="AB43" s="48"/>
      <c r="AC43" s="27" t="s">
        <v>81</v>
      </c>
      <c r="AD43" s="19"/>
      <c r="AE43" s="19"/>
      <c r="AF43" s="19"/>
      <c r="AG43" s="19"/>
      <c r="AH43" s="19"/>
      <c r="AI43" s="19"/>
      <c r="AJ43" s="19"/>
      <c r="AK43" s="19"/>
      <c r="AL43" s="28"/>
      <c r="AN43" s="38"/>
    </row>
    <row r="44" spans="1:50" ht="12.75" customHeight="1" x14ac:dyDescent="0.25">
      <c r="A44" s="13" t="s">
        <v>57</v>
      </c>
      <c r="B44" s="21">
        <f t="shared" ref="B44:K44" si="52">MIN(B5:B36)</f>
        <v>359.5</v>
      </c>
      <c r="C44" s="22">
        <f t="shared" si="52"/>
        <v>219.9</v>
      </c>
      <c r="D44" s="22">
        <f t="shared" si="52"/>
        <v>157.9</v>
      </c>
      <c r="E44" s="22">
        <f t="shared" si="52"/>
        <v>195.4</v>
      </c>
      <c r="F44" s="22">
        <f t="shared" si="52"/>
        <v>132.30000000000001</v>
      </c>
      <c r="G44" s="22">
        <f t="shared" si="52"/>
        <v>88</v>
      </c>
      <c r="H44" s="22">
        <f t="shared" ca="1" si="52"/>
        <v>416.71141656626287</v>
      </c>
      <c r="I44" s="22">
        <f t="shared" ca="1" si="52"/>
        <v>316.92607625777322</v>
      </c>
      <c r="J44" s="22">
        <f t="shared" ca="1" si="52"/>
        <v>235.60770793460819</v>
      </c>
      <c r="K44" s="23">
        <f t="shared" ca="1" si="52"/>
        <v>169.42280011753007</v>
      </c>
      <c r="L44" s="22"/>
      <c r="M44" s="33" t="s">
        <v>57</v>
      </c>
      <c r="N44" s="22">
        <f t="shared" ref="N44:S44" ca="1" si="53">MIN(N5:N36)</f>
        <v>-534410.56831894454</v>
      </c>
      <c r="O44" s="22">
        <f t="shared" ca="1" si="53"/>
        <v>-523310.56831894454</v>
      </c>
      <c r="P44" s="22">
        <f t="shared" ca="1" si="53"/>
        <v>-394010.56831894448</v>
      </c>
      <c r="Q44" s="22">
        <f t="shared" ca="1" si="53"/>
        <v>-350359.54280707822</v>
      </c>
      <c r="R44" s="22">
        <f t="shared" ca="1" si="53"/>
        <v>-290229.0159938276</v>
      </c>
      <c r="S44" s="23">
        <f t="shared" ca="1" si="53"/>
        <v>-213019.23585460929</v>
      </c>
      <c r="U44" s="33" t="s">
        <v>57</v>
      </c>
      <c r="V44" s="34">
        <f t="shared" ref="V44:AA44" ca="1" si="54">MIN(V5:V36)</f>
        <v>-0.47572048219012297</v>
      </c>
      <c r="W44" s="34">
        <f t="shared" ca="1" si="54"/>
        <v>-0.5461632380927387</v>
      </c>
      <c r="X44" s="34">
        <f t="shared" ca="1" si="54"/>
        <v>-0.83324883281507134</v>
      </c>
      <c r="Y44" s="34">
        <f t="shared" ca="1" si="54"/>
        <v>-0.38105805830069617</v>
      </c>
      <c r="Z44" s="34">
        <f t="shared" ca="1" si="54"/>
        <v>-0.57487431201343031</v>
      </c>
      <c r="AA44" s="69">
        <f t="shared" ca="1" si="54"/>
        <v>-0.65285601929806314</v>
      </c>
      <c r="AB44" s="19"/>
      <c r="AC44" s="54" t="s">
        <v>110</v>
      </c>
      <c r="AD44" s="19"/>
      <c r="AE44" s="19"/>
      <c r="AF44" s="19"/>
      <c r="AG44" s="19"/>
      <c r="AH44" s="19"/>
      <c r="AI44" s="19"/>
      <c r="AJ44" s="19"/>
      <c r="AK44" s="19"/>
      <c r="AL44" s="28"/>
      <c r="AN44" s="38"/>
    </row>
    <row r="45" spans="1:50" ht="12" customHeight="1" x14ac:dyDescent="0.25">
      <c r="A45" s="13" t="s">
        <v>58</v>
      </c>
      <c r="B45" s="21">
        <f t="shared" ref="B45:K45" si="55">MAX(B5:B36)</f>
        <v>1105.4000000000001</v>
      </c>
      <c r="C45" s="22">
        <f t="shared" si="55"/>
        <v>1067.7</v>
      </c>
      <c r="D45" s="22">
        <f t="shared" si="55"/>
        <v>1145.5</v>
      </c>
      <c r="E45" s="22">
        <f t="shared" si="55"/>
        <v>959</v>
      </c>
      <c r="F45" s="22">
        <f t="shared" si="55"/>
        <v>608.1</v>
      </c>
      <c r="G45" s="22">
        <f t="shared" si="55"/>
        <v>355.6</v>
      </c>
      <c r="H45" s="22">
        <f t="shared" ca="1" si="55"/>
        <v>1422.7105683189445</v>
      </c>
      <c r="I45" s="22">
        <f t="shared" ca="1" si="55"/>
        <v>1109.2699611235541</v>
      </c>
      <c r="J45" s="22">
        <f t="shared" ca="1" si="55"/>
        <v>838.95623933625154</v>
      </c>
      <c r="K45" s="23">
        <f t="shared" ca="1" si="55"/>
        <v>560.51923585460929</v>
      </c>
      <c r="L45" s="22"/>
      <c r="M45" s="33" t="s">
        <v>58</v>
      </c>
      <c r="N45" s="22">
        <f t="shared" ref="N45:S45" ca="1" si="56">MAX(N5:N36)</f>
        <v>135764.5340740736</v>
      </c>
      <c r="O45" s="22">
        <f t="shared" ca="1" si="56"/>
        <v>155057.53803321146</v>
      </c>
      <c r="P45" s="22">
        <f t="shared" ca="1" si="56"/>
        <v>87457.538033211444</v>
      </c>
      <c r="Q45" s="22">
        <f t="shared" ca="1" si="56"/>
        <v>-9127.2994538189778</v>
      </c>
      <c r="R45" s="22">
        <f t="shared" ca="1" si="56"/>
        <v>7000.9460665245342</v>
      </c>
      <c r="S45" s="23">
        <f t="shared" ca="1" si="56"/>
        <v>-19594.485359499857</v>
      </c>
      <c r="U45" s="33" t="s">
        <v>58</v>
      </c>
      <c r="V45" s="34">
        <f t="shared" ref="V45:AA45" ca="1" si="57">MAX(V5:V36)</f>
        <v>0.22656291523782393</v>
      </c>
      <c r="W45" s="34">
        <f t="shared" ca="1" si="57"/>
        <v>0.19038488938649473</v>
      </c>
      <c r="X45" s="34">
        <f t="shared" ca="1" si="57"/>
        <v>0.13645499456593882</v>
      </c>
      <c r="Y45" s="34">
        <f t="shared" ca="1" si="57"/>
        <v>-9.4452295813814875E-3</v>
      </c>
      <c r="Z45" s="34">
        <f t="shared" ca="1" si="57"/>
        <v>1.5536974623915041E-2</v>
      </c>
      <c r="AA45" s="69">
        <f t="shared" ca="1" si="57"/>
        <v>-7.1960639722945599E-2</v>
      </c>
      <c r="AB45" s="19"/>
      <c r="AC45" s="27" t="s">
        <v>109</v>
      </c>
      <c r="AD45" s="19"/>
      <c r="AE45" s="19"/>
      <c r="AF45" s="19"/>
      <c r="AG45" s="19"/>
      <c r="AH45" s="19"/>
      <c r="AI45" s="19"/>
      <c r="AJ45" s="19"/>
      <c r="AK45" s="19"/>
      <c r="AL45" s="28"/>
      <c r="AN45" s="38"/>
    </row>
    <row r="46" spans="1:50" ht="16.5" customHeight="1" x14ac:dyDescent="0.25">
      <c r="A46" s="44" t="s">
        <v>70</v>
      </c>
      <c r="B46" s="21">
        <f t="shared" ref="B46:K46" si="58">STDEV(B5:B36)</f>
        <v>191.83242936912748</v>
      </c>
      <c r="C46" s="22">
        <f t="shared" si="58"/>
        <v>224.07987550165856</v>
      </c>
      <c r="D46" s="22">
        <f t="shared" si="58"/>
        <v>240.80326176573251</v>
      </c>
      <c r="E46" s="22">
        <f t="shared" si="58"/>
        <v>198.16506794393885</v>
      </c>
      <c r="F46" s="22">
        <f t="shared" si="58"/>
        <v>131.39795773287702</v>
      </c>
      <c r="G46" s="22">
        <f t="shared" si="58"/>
        <v>74.341840059738402</v>
      </c>
      <c r="H46" s="22">
        <f t="shared" ca="1" si="58"/>
        <v>264.97470599127706</v>
      </c>
      <c r="I46" s="22">
        <f t="shared" ca="1" si="58"/>
        <v>206.38217785269083</v>
      </c>
      <c r="J46" s="22">
        <f t="shared" ca="1" si="58"/>
        <v>145.65380241342197</v>
      </c>
      <c r="K46" s="23">
        <f t="shared" ca="1" si="58"/>
        <v>87.894657160607736</v>
      </c>
      <c r="M46" s="43" t="s">
        <v>70</v>
      </c>
      <c r="N46" s="22">
        <f t="shared" ref="N46:S46" ca="1" si="59">STDEV(N5:N36)</f>
        <v>173756.79332836851</v>
      </c>
      <c r="O46" s="22">
        <f t="shared" ca="1" si="59"/>
        <v>141552.3994834536</v>
      </c>
      <c r="P46" s="22">
        <f t="shared" ca="1" si="59"/>
        <v>113992.55796890067</v>
      </c>
      <c r="Q46" s="22">
        <f t="shared" ca="1" si="59"/>
        <v>58980.020538603945</v>
      </c>
      <c r="R46" s="22">
        <f t="shared" ca="1" si="59"/>
        <v>57338.060947518185</v>
      </c>
      <c r="S46" s="23">
        <f t="shared" ca="1" si="59"/>
        <v>41470.059078553721</v>
      </c>
      <c r="U46" s="43" t="s">
        <v>70</v>
      </c>
      <c r="V46" s="34">
        <f t="shared" ref="V46:AA46" ca="1" si="60">STDEV(V5:V36)</f>
        <v>0.18088154377733109</v>
      </c>
      <c r="W46" s="34">
        <f t="shared" ca="1" si="60"/>
        <v>0.15360364954416331</v>
      </c>
      <c r="X46" s="34">
        <f t="shared" ca="1" si="60"/>
        <v>0.18569100364030325</v>
      </c>
      <c r="Y46" s="34">
        <f t="shared" ca="1" si="60"/>
        <v>8.7703432165889897E-2</v>
      </c>
      <c r="Z46" s="34">
        <f t="shared" ca="1" si="60"/>
        <v>0.12394359138625922</v>
      </c>
      <c r="AA46" s="69">
        <f t="shared" ca="1" si="60"/>
        <v>0.11864785892900508</v>
      </c>
      <c r="AB46" s="19"/>
      <c r="AC46" s="27" t="s">
        <v>74</v>
      </c>
      <c r="AD46" s="19"/>
      <c r="AE46" s="19"/>
      <c r="AF46" s="19"/>
      <c r="AG46" s="19"/>
      <c r="AH46" s="19"/>
      <c r="AI46" s="19"/>
      <c r="AJ46" s="19"/>
      <c r="AK46" s="19"/>
      <c r="AL46" s="28"/>
    </row>
    <row r="47" spans="1:50" x14ac:dyDescent="0.25">
      <c r="A47" s="45" t="s">
        <v>71</v>
      </c>
      <c r="B47" s="21">
        <f>B43+B46</f>
        <v>850.33555436912741</v>
      </c>
      <c r="C47" s="22">
        <f t="shared" ref="C47:J47" si="61">C43+C46</f>
        <v>880.69862550165851</v>
      </c>
      <c r="D47" s="22">
        <f t="shared" si="61"/>
        <v>895.56263676573258</v>
      </c>
      <c r="E47" s="22">
        <f t="shared" si="61"/>
        <v>675.92131794393879</v>
      </c>
      <c r="F47" s="22">
        <f t="shared" si="61"/>
        <v>449.88233273287699</v>
      </c>
      <c r="G47" s="22">
        <f t="shared" si="61"/>
        <v>257.26996505973847</v>
      </c>
      <c r="H47" s="22">
        <f ca="1">H43+H46</f>
        <v>1074.3175671605532</v>
      </c>
      <c r="I47" s="22">
        <f ca="1">I43+I46</f>
        <v>843.3044655437526</v>
      </c>
      <c r="J47" s="22">
        <f t="shared" ca="1" si="61"/>
        <v>617.0481249997207</v>
      </c>
      <c r="K47" s="23">
        <f ca="1">K43+K46</f>
        <v>402.03936277038218</v>
      </c>
      <c r="M47" s="42" t="s">
        <v>71</v>
      </c>
      <c r="N47" s="22">
        <f t="shared" ref="N47:S47" ca="1" si="62">N43+N46</f>
        <v>22917.05715909219</v>
      </c>
      <c r="O47" s="22">
        <f t="shared" ca="1" si="62"/>
        <v>-11171.711685822695</v>
      </c>
      <c r="P47" s="22">
        <f t="shared" ca="1" si="62"/>
        <v>-40590.928200375623</v>
      </c>
      <c r="Q47" s="22">
        <f t="shared" ca="1" si="62"/>
        <v>-100186.01715245793</v>
      </c>
      <c r="R47" s="22">
        <f t="shared" ca="1" si="62"/>
        <v>-95571.886638780677</v>
      </c>
      <c r="S47" s="23">
        <f t="shared" ca="1" si="62"/>
        <v>-89746.521531220671</v>
      </c>
      <c r="T47" s="10"/>
      <c r="U47" s="42" t="s">
        <v>71</v>
      </c>
      <c r="V47" s="34">
        <f t="shared" ref="V47:AA47" ca="1" si="63">V43+V46</f>
        <v>2.3837927513476215E-2</v>
      </c>
      <c r="W47" s="34">
        <f t="shared" ca="1" si="63"/>
        <v>-2.9018440189269162E-2</v>
      </c>
      <c r="X47" s="34">
        <f t="shared" ca="1" si="63"/>
        <v>-6.2530057717705367E-2</v>
      </c>
      <c r="Y47" s="34">
        <f t="shared" ca="1" si="63"/>
        <v>-0.1254689051813323</v>
      </c>
      <c r="Z47" s="34">
        <f t="shared" ca="1" si="63"/>
        <v>-0.21660885658782802</v>
      </c>
      <c r="AA47" s="69">
        <f t="shared" ca="1" si="63"/>
        <v>-0.31112710259724774</v>
      </c>
      <c r="AB47" s="19"/>
      <c r="AC47" s="27"/>
      <c r="AD47" s="19"/>
      <c r="AE47" s="19"/>
      <c r="AF47" s="19"/>
      <c r="AG47" s="19"/>
      <c r="AH47" s="19"/>
      <c r="AI47" s="19"/>
      <c r="AJ47" s="19"/>
      <c r="AK47" s="19"/>
      <c r="AL47" s="28"/>
    </row>
    <row r="48" spans="1:50" x14ac:dyDescent="0.25">
      <c r="A48" s="46" t="s">
        <v>72</v>
      </c>
      <c r="B48" s="24">
        <f>B43-B47</f>
        <v>-191.83242936912745</v>
      </c>
      <c r="C48" s="25">
        <f t="shared" ref="C48:J48" si="64">C43-C47</f>
        <v>-224.07987550165853</v>
      </c>
      <c r="D48" s="25">
        <f t="shared" si="64"/>
        <v>-240.80326176573249</v>
      </c>
      <c r="E48" s="25">
        <f t="shared" si="64"/>
        <v>-198.16506794393888</v>
      </c>
      <c r="F48" s="25">
        <f t="shared" si="64"/>
        <v>-131.39795773287699</v>
      </c>
      <c r="G48" s="25">
        <f t="shared" si="64"/>
        <v>-74.341840059738416</v>
      </c>
      <c r="H48" s="25">
        <f ca="1">H43-H47</f>
        <v>-264.97470599127701</v>
      </c>
      <c r="I48" s="25">
        <f ca="1">I43-I47</f>
        <v>-206.3821778526908</v>
      </c>
      <c r="J48" s="25">
        <f t="shared" ca="1" si="64"/>
        <v>-145.65380241342194</v>
      </c>
      <c r="K48" s="26">
        <f ca="1">K43-K47</f>
        <v>-87.894657160607721</v>
      </c>
      <c r="M48" s="47" t="s">
        <v>72</v>
      </c>
      <c r="N48" s="25">
        <f t="shared" ref="N48:S48" ca="1" si="65">N43-N47</f>
        <v>-173756.79332836851</v>
      </c>
      <c r="O48" s="25">
        <f t="shared" ca="1" si="65"/>
        <v>-141552.3994834536</v>
      </c>
      <c r="P48" s="25">
        <f t="shared" ca="1" si="65"/>
        <v>-113992.55796890067</v>
      </c>
      <c r="Q48" s="25">
        <f t="shared" ca="1" si="65"/>
        <v>-58980.020538603945</v>
      </c>
      <c r="R48" s="25">
        <f t="shared" ca="1" si="65"/>
        <v>-57338.060947518185</v>
      </c>
      <c r="S48" s="26">
        <f t="shared" ca="1" si="65"/>
        <v>-41470.059078553721</v>
      </c>
      <c r="U48" s="47" t="s">
        <v>72</v>
      </c>
      <c r="V48" s="36">
        <f t="shared" ref="V48:AA48" ca="1" si="66">V43-V47</f>
        <v>-0.18088154377733109</v>
      </c>
      <c r="W48" s="36">
        <f t="shared" ca="1" si="66"/>
        <v>-0.15360364954416331</v>
      </c>
      <c r="X48" s="36">
        <f t="shared" ca="1" si="66"/>
        <v>-0.18569100364030325</v>
      </c>
      <c r="Y48" s="36">
        <f t="shared" ca="1" si="66"/>
        <v>-8.7703432165889911E-2</v>
      </c>
      <c r="Z48" s="36">
        <f t="shared" ca="1" si="66"/>
        <v>-0.12394359138625921</v>
      </c>
      <c r="AA48" s="70">
        <f t="shared" ca="1" si="66"/>
        <v>-0.11864785892900509</v>
      </c>
      <c r="AB48" s="19"/>
      <c r="AC48" s="29"/>
      <c r="AD48" s="49"/>
      <c r="AE48" s="49"/>
      <c r="AF48" s="49"/>
      <c r="AG48" s="49"/>
      <c r="AH48" s="49"/>
      <c r="AI48" s="49"/>
      <c r="AJ48" s="49"/>
      <c r="AK48" s="49"/>
      <c r="AL48" s="32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9"/>
    </row>
    <row r="77" spans="1:1" x14ac:dyDescent="0.25">
      <c r="A77" s="19"/>
    </row>
    <row r="78" spans="1:1" x14ac:dyDescent="0.25">
      <c r="A78" s="19"/>
    </row>
    <row r="79" spans="1:1" x14ac:dyDescent="0.25">
      <c r="A79" s="19"/>
    </row>
    <row r="80" spans="1:1" x14ac:dyDescent="0.25">
      <c r="A80" s="19"/>
    </row>
    <row r="81" spans="1:1" x14ac:dyDescent="0.25">
      <c r="A81" s="19"/>
    </row>
    <row r="82" spans="1:1" x14ac:dyDescent="0.25">
      <c r="A82" s="19"/>
    </row>
    <row r="83" spans="1:1" x14ac:dyDescent="0.25">
      <c r="A83" s="19"/>
    </row>
    <row r="84" spans="1:1" x14ac:dyDescent="0.25">
      <c r="A84" s="19"/>
    </row>
    <row r="85" spans="1:1" x14ac:dyDescent="0.25">
      <c r="A85" s="19"/>
    </row>
    <row r="86" spans="1:1" x14ac:dyDescent="0.25">
      <c r="A86" s="19"/>
    </row>
    <row r="87" spans="1:1" x14ac:dyDescent="0.25">
      <c r="A87" s="19"/>
    </row>
    <row r="88" spans="1:1" x14ac:dyDescent="0.25">
      <c r="A88" s="19"/>
    </row>
    <row r="89" spans="1:1" x14ac:dyDescent="0.25">
      <c r="A89" s="19"/>
    </row>
    <row r="90" spans="1:1" x14ac:dyDescent="0.25">
      <c r="A90" s="19"/>
    </row>
    <row r="91" spans="1:1" x14ac:dyDescent="0.25">
      <c r="A91" s="19"/>
    </row>
    <row r="92" spans="1:1" x14ac:dyDescent="0.25">
      <c r="A92" s="19"/>
    </row>
    <row r="93" spans="1:1" x14ac:dyDescent="0.25">
      <c r="A93" s="19"/>
    </row>
    <row r="94" spans="1:1" x14ac:dyDescent="0.25">
      <c r="A94" s="19"/>
    </row>
    <row r="95" spans="1:1" x14ac:dyDescent="0.25">
      <c r="A95" s="19"/>
    </row>
    <row r="96" spans="1:1" x14ac:dyDescent="0.25">
      <c r="A96" s="19"/>
    </row>
    <row r="97" spans="1:1" x14ac:dyDescent="0.25">
      <c r="A97" s="19"/>
    </row>
    <row r="98" spans="1:1" x14ac:dyDescent="0.25">
      <c r="A98" s="19"/>
    </row>
    <row r="99" spans="1:1" x14ac:dyDescent="0.25">
      <c r="A99" s="19"/>
    </row>
    <row r="100" spans="1:1" x14ac:dyDescent="0.25">
      <c r="A100" s="19"/>
    </row>
    <row r="101" spans="1:1" x14ac:dyDescent="0.25">
      <c r="A101" s="19"/>
    </row>
    <row r="102" spans="1:1" x14ac:dyDescent="0.25">
      <c r="A102" s="19"/>
    </row>
    <row r="103" spans="1:1" x14ac:dyDescent="0.25">
      <c r="A103" s="19"/>
    </row>
    <row r="104" spans="1:1" x14ac:dyDescent="0.25">
      <c r="A104" s="19"/>
    </row>
    <row r="105" spans="1:1" x14ac:dyDescent="0.25">
      <c r="A105" s="19"/>
    </row>
    <row r="106" spans="1:1" x14ac:dyDescent="0.25">
      <c r="A106" s="19"/>
    </row>
    <row r="107" spans="1:1" x14ac:dyDescent="0.25">
      <c r="A107" s="19"/>
    </row>
    <row r="108" spans="1:1" x14ac:dyDescent="0.25">
      <c r="A108" s="19"/>
    </row>
    <row r="109" spans="1:1" x14ac:dyDescent="0.25">
      <c r="A109" s="19"/>
    </row>
    <row r="110" spans="1:1" x14ac:dyDescent="0.25">
      <c r="A110" s="19"/>
    </row>
    <row r="111" spans="1:1" x14ac:dyDescent="0.25">
      <c r="A111" s="19"/>
    </row>
    <row r="112" spans="1:1" x14ac:dyDescent="0.25">
      <c r="A112" s="19"/>
    </row>
    <row r="113" spans="1:1" x14ac:dyDescent="0.25">
      <c r="A113" s="19"/>
    </row>
    <row r="114" spans="1:1" x14ac:dyDescent="0.25">
      <c r="A114" s="19"/>
    </row>
    <row r="115" spans="1:1" x14ac:dyDescent="0.25">
      <c r="A115" s="19"/>
    </row>
    <row r="116" spans="1:1" x14ac:dyDescent="0.25">
      <c r="A116" s="19"/>
    </row>
    <row r="117" spans="1:1" x14ac:dyDescent="0.25">
      <c r="A117" s="19"/>
    </row>
    <row r="118" spans="1:1" x14ac:dyDescent="0.25">
      <c r="A118" s="19"/>
    </row>
    <row r="119" spans="1:1" x14ac:dyDescent="0.25">
      <c r="A119" s="19"/>
    </row>
    <row r="120" spans="1:1" x14ac:dyDescent="0.25">
      <c r="A120" s="19"/>
    </row>
    <row r="121" spans="1:1" x14ac:dyDescent="0.25">
      <c r="A121" s="19"/>
    </row>
    <row r="122" spans="1:1" x14ac:dyDescent="0.25">
      <c r="A122" s="19"/>
    </row>
    <row r="123" spans="1:1" x14ac:dyDescent="0.25">
      <c r="A123" s="19"/>
    </row>
    <row r="124" spans="1:1" x14ac:dyDescent="0.25">
      <c r="A124" s="19"/>
    </row>
    <row r="125" spans="1:1" x14ac:dyDescent="0.25">
      <c r="A125" s="19"/>
    </row>
    <row r="126" spans="1:1" x14ac:dyDescent="0.25">
      <c r="A126" s="19"/>
    </row>
    <row r="127" spans="1:1" x14ac:dyDescent="0.25">
      <c r="A127" s="19"/>
    </row>
    <row r="128" spans="1:1" x14ac:dyDescent="0.25">
      <c r="A128" s="19"/>
    </row>
    <row r="129" spans="1:1" x14ac:dyDescent="0.25">
      <c r="A129" s="19"/>
    </row>
    <row r="130" spans="1:1" x14ac:dyDescent="0.25">
      <c r="A130" s="19"/>
    </row>
    <row r="131" spans="1:1" x14ac:dyDescent="0.25">
      <c r="A131" s="19"/>
    </row>
    <row r="132" spans="1:1" x14ac:dyDescent="0.25">
      <c r="A132" s="19"/>
    </row>
    <row r="133" spans="1:1" x14ac:dyDescent="0.25">
      <c r="A133" s="19"/>
    </row>
    <row r="134" spans="1:1" x14ac:dyDescent="0.25">
      <c r="A134" s="19"/>
    </row>
    <row r="135" spans="1:1" x14ac:dyDescent="0.25">
      <c r="A135" s="19"/>
    </row>
    <row r="136" spans="1:1" x14ac:dyDescent="0.25">
      <c r="A136" s="19"/>
    </row>
    <row r="137" spans="1:1" x14ac:dyDescent="0.25">
      <c r="A137" s="19"/>
    </row>
    <row r="138" spans="1:1" x14ac:dyDescent="0.25">
      <c r="A138" s="19"/>
    </row>
    <row r="139" spans="1:1" x14ac:dyDescent="0.25">
      <c r="A139" s="19"/>
    </row>
    <row r="140" spans="1:1" x14ac:dyDescent="0.25">
      <c r="A140" s="19"/>
    </row>
    <row r="141" spans="1:1" x14ac:dyDescent="0.25">
      <c r="A141" s="19"/>
    </row>
    <row r="142" spans="1:1" x14ac:dyDescent="0.25">
      <c r="A142" s="19"/>
    </row>
    <row r="143" spans="1:1" x14ac:dyDescent="0.25">
      <c r="A143" s="19"/>
    </row>
    <row r="144" spans="1:1" x14ac:dyDescent="0.25">
      <c r="A144" s="19"/>
    </row>
    <row r="145" spans="1:1" x14ac:dyDescent="0.25">
      <c r="A145" s="19"/>
    </row>
    <row r="146" spans="1:1" x14ac:dyDescent="0.25">
      <c r="A146" s="19"/>
    </row>
    <row r="147" spans="1:1" x14ac:dyDescent="0.25">
      <c r="A147" s="19"/>
    </row>
    <row r="148" spans="1:1" x14ac:dyDescent="0.25">
      <c r="A148" s="19"/>
    </row>
    <row r="149" spans="1:1" x14ac:dyDescent="0.25">
      <c r="A149" s="19"/>
    </row>
    <row r="150" spans="1:1" x14ac:dyDescent="0.25">
      <c r="A150" s="19"/>
    </row>
    <row r="151" spans="1:1" x14ac:dyDescent="0.25">
      <c r="A151" s="19"/>
    </row>
    <row r="152" spans="1:1" x14ac:dyDescent="0.25">
      <c r="A152" s="19"/>
    </row>
    <row r="153" spans="1:1" x14ac:dyDescent="0.25">
      <c r="A153" s="19"/>
    </row>
    <row r="154" spans="1:1" x14ac:dyDescent="0.25">
      <c r="A154" s="19"/>
    </row>
    <row r="155" spans="1:1" x14ac:dyDescent="0.25">
      <c r="A155" s="19"/>
    </row>
    <row r="156" spans="1:1" x14ac:dyDescent="0.25">
      <c r="A156" s="19"/>
    </row>
    <row r="157" spans="1:1" x14ac:dyDescent="0.25">
      <c r="A157" s="19"/>
    </row>
    <row r="158" spans="1:1" x14ac:dyDescent="0.25">
      <c r="A158" s="19"/>
    </row>
    <row r="159" spans="1:1" x14ac:dyDescent="0.25">
      <c r="A159" s="19"/>
    </row>
    <row r="160" spans="1:1" x14ac:dyDescent="0.25">
      <c r="A160" s="19"/>
    </row>
    <row r="161" spans="1:1" x14ac:dyDescent="0.25">
      <c r="A161" s="19"/>
    </row>
    <row r="162" spans="1:1" x14ac:dyDescent="0.25">
      <c r="A162" s="19"/>
    </row>
    <row r="163" spans="1:1" x14ac:dyDescent="0.25">
      <c r="A163" s="19"/>
    </row>
    <row r="164" spans="1:1" x14ac:dyDescent="0.25">
      <c r="A164" s="19"/>
    </row>
    <row r="165" spans="1:1" x14ac:dyDescent="0.25">
      <c r="A165" s="19"/>
    </row>
    <row r="166" spans="1:1" x14ac:dyDescent="0.25">
      <c r="A166" s="19"/>
    </row>
    <row r="167" spans="1:1" x14ac:dyDescent="0.25">
      <c r="A167" s="19"/>
    </row>
    <row r="168" spans="1:1" x14ac:dyDescent="0.25">
      <c r="A168" s="19"/>
    </row>
    <row r="169" spans="1:1" x14ac:dyDescent="0.25">
      <c r="A169" s="19"/>
    </row>
    <row r="170" spans="1:1" x14ac:dyDescent="0.25">
      <c r="A170" s="19"/>
    </row>
    <row r="171" spans="1:1" x14ac:dyDescent="0.25">
      <c r="A171" s="19"/>
    </row>
    <row r="172" spans="1:1" x14ac:dyDescent="0.25">
      <c r="A172" s="19"/>
    </row>
    <row r="173" spans="1:1" x14ac:dyDescent="0.25">
      <c r="A173" s="19"/>
    </row>
    <row r="174" spans="1:1" x14ac:dyDescent="0.25">
      <c r="A174" s="19"/>
    </row>
    <row r="175" spans="1:1" x14ac:dyDescent="0.25">
      <c r="A175" s="19"/>
    </row>
    <row r="176" spans="1:1" x14ac:dyDescent="0.25">
      <c r="A176" s="19"/>
    </row>
    <row r="177" spans="1:1" x14ac:dyDescent="0.25">
      <c r="A177" s="19"/>
    </row>
    <row r="178" spans="1:1" x14ac:dyDescent="0.25">
      <c r="A178" s="19"/>
    </row>
    <row r="179" spans="1:1" x14ac:dyDescent="0.25">
      <c r="A179" s="19"/>
    </row>
    <row r="180" spans="1:1" x14ac:dyDescent="0.25">
      <c r="A180" s="19"/>
    </row>
    <row r="181" spans="1:1" x14ac:dyDescent="0.25">
      <c r="A181" s="19"/>
    </row>
    <row r="182" spans="1:1" x14ac:dyDescent="0.25">
      <c r="A182" s="19"/>
    </row>
    <row r="183" spans="1:1" x14ac:dyDescent="0.25">
      <c r="A183" s="19"/>
    </row>
    <row r="184" spans="1:1" x14ac:dyDescent="0.25">
      <c r="A184" s="19"/>
    </row>
    <row r="185" spans="1:1" x14ac:dyDescent="0.25">
      <c r="A185" s="19"/>
    </row>
    <row r="186" spans="1:1" x14ac:dyDescent="0.25">
      <c r="A186" s="19"/>
    </row>
    <row r="187" spans="1:1" x14ac:dyDescent="0.25">
      <c r="A187" s="19"/>
    </row>
    <row r="188" spans="1:1" x14ac:dyDescent="0.25">
      <c r="A188" s="19"/>
    </row>
    <row r="189" spans="1:1" x14ac:dyDescent="0.25">
      <c r="A189" s="19"/>
    </row>
    <row r="190" spans="1:1" x14ac:dyDescent="0.25">
      <c r="A190" s="19"/>
    </row>
    <row r="191" spans="1:1" x14ac:dyDescent="0.25">
      <c r="A191" s="19"/>
    </row>
    <row r="192" spans="1:1" x14ac:dyDescent="0.25">
      <c r="A192" s="19"/>
    </row>
    <row r="193" spans="1:1" x14ac:dyDescent="0.25">
      <c r="A193" s="19"/>
    </row>
    <row r="194" spans="1:1" x14ac:dyDescent="0.25">
      <c r="A194" s="19"/>
    </row>
    <row r="195" spans="1:1" x14ac:dyDescent="0.25">
      <c r="A195" s="19"/>
    </row>
    <row r="196" spans="1:1" x14ac:dyDescent="0.25">
      <c r="A196" s="19"/>
    </row>
    <row r="197" spans="1:1" x14ac:dyDescent="0.25">
      <c r="A197" s="19"/>
    </row>
    <row r="198" spans="1:1" x14ac:dyDescent="0.25">
      <c r="A198" s="19"/>
    </row>
    <row r="199" spans="1:1" x14ac:dyDescent="0.25">
      <c r="A199" s="19"/>
    </row>
    <row r="200" spans="1:1" x14ac:dyDescent="0.25">
      <c r="A200" s="19"/>
    </row>
    <row r="201" spans="1:1" x14ac:dyDescent="0.25">
      <c r="A201" s="19"/>
    </row>
    <row r="202" spans="1:1" x14ac:dyDescent="0.25">
      <c r="A202" s="19"/>
    </row>
    <row r="203" spans="1:1" x14ac:dyDescent="0.25">
      <c r="A203" s="19"/>
    </row>
    <row r="204" spans="1:1" x14ac:dyDescent="0.25">
      <c r="A204" s="19"/>
    </row>
    <row r="205" spans="1:1" x14ac:dyDescent="0.25">
      <c r="A205" s="19"/>
    </row>
    <row r="206" spans="1:1" x14ac:dyDescent="0.25">
      <c r="A206" s="19"/>
    </row>
    <row r="207" spans="1:1" x14ac:dyDescent="0.25">
      <c r="A207" s="19"/>
    </row>
    <row r="208" spans="1:1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</sheetData>
  <mergeCells count="11">
    <mergeCell ref="AR2:AT2"/>
    <mergeCell ref="AV2:AX2"/>
    <mergeCell ref="AC2:AD2"/>
    <mergeCell ref="AF2:AH2"/>
    <mergeCell ref="AJ2:AL2"/>
    <mergeCell ref="AN2:AP2"/>
    <mergeCell ref="B3:G3"/>
    <mergeCell ref="B1:K1"/>
    <mergeCell ref="B2:G2"/>
    <mergeCell ref="M1:S1"/>
    <mergeCell ref="U1:AA1"/>
  </mergeCells>
  <phoneticPr fontId="0" type="noConversion"/>
  <pageMargins left="0.75" right="0.75" top="1" bottom="1" header="0.5" footer="0.5"/>
  <pageSetup scale="84" orientation="portrait" r:id="rId1"/>
  <headerFooter alignWithMargins="0"/>
  <colBreaks count="4" manualBreakCount="4">
    <brk id="12" max="1048575" man="1"/>
    <brk id="20" max="1048575" man="1"/>
    <brk id="28" max="1048575" man="1"/>
    <brk id="3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ColWidth="7.25" defaultRowHeight="13.5" x14ac:dyDescent="0.25"/>
  <cols>
    <col min="1" max="1" width="18.125" bestFit="1" customWidth="1"/>
    <col min="2" max="2" width="19.5" customWidth="1"/>
    <col min="3" max="3" width="15.625" bestFit="1" customWidth="1"/>
    <col min="4" max="4" width="13" bestFit="1" customWidth="1"/>
    <col min="5" max="5" width="11.875" bestFit="1" customWidth="1"/>
    <col min="6" max="6" width="15.625" bestFit="1" customWidth="1"/>
    <col min="7" max="7" width="11.875" bestFit="1" customWidth="1"/>
    <col min="8" max="8" width="13" bestFit="1" customWidth="1"/>
    <col min="9" max="9" width="12.5" bestFit="1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0.74877077601144126</v>
      </c>
    </row>
    <row r="5" spans="1:9" x14ac:dyDescent="0.25">
      <c r="A5" s="5" t="s">
        <v>18</v>
      </c>
      <c r="B5" s="5">
        <v>0.56065767500877595</v>
      </c>
    </row>
    <row r="6" spans="1:9" x14ac:dyDescent="0.25">
      <c r="A6" s="5" t="s">
        <v>19</v>
      </c>
      <c r="B6" s="5">
        <v>0.53035820431972602</v>
      </c>
    </row>
    <row r="7" spans="1:9" x14ac:dyDescent="0.25">
      <c r="A7" s="5" t="s">
        <v>20</v>
      </c>
      <c r="B7" s="5">
        <v>97006.448633689404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2</v>
      </c>
      <c r="C12" s="5">
        <v>348252254566.12183</v>
      </c>
      <c r="D12" s="5">
        <v>174126127283.06091</v>
      </c>
      <c r="E12" s="5">
        <v>18.50387687503051</v>
      </c>
      <c r="F12" s="5">
        <v>6.616741035658162E-6</v>
      </c>
    </row>
    <row r="13" spans="1:9" x14ac:dyDescent="0.25">
      <c r="A13" s="5" t="s">
        <v>29</v>
      </c>
      <c r="B13" s="5">
        <v>29</v>
      </c>
      <c r="C13" s="5">
        <v>272897281219.09805</v>
      </c>
      <c r="D13" s="5">
        <v>9410251076.5206223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621149535785.21985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-36239.008854330154</v>
      </c>
      <c r="C17" s="5">
        <v>66062.88337116412</v>
      </c>
      <c r="D17" s="5">
        <v>-0.54855324207886702</v>
      </c>
      <c r="E17" s="5">
        <v>0.58751075720698109</v>
      </c>
      <c r="F17" s="5">
        <v>-171352.77616979077</v>
      </c>
      <c r="G17" s="5">
        <v>98874.758461130448</v>
      </c>
      <c r="H17" s="5">
        <v>-171352.77616979077</v>
      </c>
      <c r="I17" s="5">
        <v>98874.758461130448</v>
      </c>
    </row>
    <row r="18" spans="1:9" x14ac:dyDescent="0.25">
      <c r="A18" s="5" t="s">
        <v>39</v>
      </c>
      <c r="B18" s="5">
        <v>-6.3678006235482212E-2</v>
      </c>
      <c r="C18" s="5">
        <v>0.15997338022954155</v>
      </c>
      <c r="D18" s="5">
        <v>-0.39805376459578673</v>
      </c>
      <c r="E18" s="5">
        <v>0.69350588014156855</v>
      </c>
      <c r="F18" s="5">
        <v>-0.39086030543310657</v>
      </c>
      <c r="G18" s="5">
        <v>0.26350429296214217</v>
      </c>
      <c r="H18" s="5">
        <v>-0.39086030543310657</v>
      </c>
      <c r="I18" s="5">
        <v>0.26350429296214217</v>
      </c>
    </row>
    <row r="19" spans="1:9" ht="14.25" thickBot="1" x14ac:dyDescent="0.3">
      <c r="A19" s="6" t="s">
        <v>47</v>
      </c>
      <c r="B19" s="6">
        <v>0.57324186516004383</v>
      </c>
      <c r="C19" s="6">
        <v>0.13409968421393864</v>
      </c>
      <c r="D19" s="6">
        <v>4.274744333070247</v>
      </c>
      <c r="E19" s="6">
        <v>1.8887359252371558E-4</v>
      </c>
      <c r="F19" s="6">
        <v>0.29897721600506139</v>
      </c>
      <c r="G19" s="6">
        <v>0.84750651431502622</v>
      </c>
      <c r="H19" s="6">
        <v>0.29897721600506139</v>
      </c>
      <c r="I19" s="6">
        <v>0.84750651431502622</v>
      </c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45</v>
      </c>
      <c r="B24">
        <f>B18</f>
        <v>-6.3678006235482212E-2</v>
      </c>
      <c r="C24">
        <f>B19</f>
        <v>0.57324186516004383</v>
      </c>
      <c r="D24">
        <f>B17</f>
        <v>-36239.008854330154</v>
      </c>
      <c r="E24">
        <f>B7</f>
        <v>97006.448633689404</v>
      </c>
    </row>
    <row r="26" spans="1:9" x14ac:dyDescent="0.25">
      <c r="A26" s="55" t="s">
        <v>111</v>
      </c>
    </row>
    <row r="27" spans="1:9" x14ac:dyDescent="0.25">
      <c r="A27" t="s">
        <v>15</v>
      </c>
    </row>
    <row r="28" spans="1:9" ht="14.25" thickBot="1" x14ac:dyDescent="0.3"/>
    <row r="29" spans="1:9" x14ac:dyDescent="0.25">
      <c r="A29" s="8" t="s">
        <v>16</v>
      </c>
      <c r="B29" s="8"/>
    </row>
    <row r="30" spans="1:9" x14ac:dyDescent="0.25">
      <c r="A30" s="5" t="s">
        <v>17</v>
      </c>
      <c r="B30" s="5">
        <v>0.53274750924877567</v>
      </c>
    </row>
    <row r="31" spans="1:9" x14ac:dyDescent="0.25">
      <c r="A31" s="5" t="s">
        <v>18</v>
      </c>
      <c r="B31" s="5">
        <v>0.28381990861077427</v>
      </c>
    </row>
    <row r="32" spans="1:9" x14ac:dyDescent="0.25">
      <c r="A32" s="5" t="s">
        <v>19</v>
      </c>
      <c r="B32" s="5">
        <v>0.25994723889780008</v>
      </c>
    </row>
    <row r="33" spans="1:9" x14ac:dyDescent="0.25">
      <c r="A33" s="5" t="s">
        <v>20</v>
      </c>
      <c r="B33" s="5">
        <v>121772.31914588716</v>
      </c>
    </row>
    <row r="34" spans="1:9" ht="14.25" thickBot="1" x14ac:dyDescent="0.3">
      <c r="A34" s="6" t="s">
        <v>21</v>
      </c>
      <c r="B34" s="6">
        <v>32</v>
      </c>
    </row>
    <row r="36" spans="1:9" ht="14.25" thickBot="1" x14ac:dyDescent="0.3">
      <c r="A36" t="s">
        <v>22</v>
      </c>
    </row>
    <row r="37" spans="1:9" x14ac:dyDescent="0.25">
      <c r="A37" s="7"/>
      <c r="B37" s="7" t="s">
        <v>23</v>
      </c>
      <c r="C37" s="7" t="s">
        <v>24</v>
      </c>
      <c r="D37" s="7" t="s">
        <v>25</v>
      </c>
      <c r="E37" s="7" t="s">
        <v>26</v>
      </c>
      <c r="F37" s="7" t="s">
        <v>27</v>
      </c>
    </row>
    <row r="38" spans="1:9" x14ac:dyDescent="0.25">
      <c r="A38" s="5" t="s">
        <v>28</v>
      </c>
      <c r="B38" s="5">
        <v>1</v>
      </c>
      <c r="C38" s="5">
        <v>176294604480.18597</v>
      </c>
      <c r="D38" s="5">
        <v>176294604480.18597</v>
      </c>
      <c r="E38" s="5">
        <v>11.888905263768024</v>
      </c>
      <c r="F38" s="5">
        <v>1.6947726409160778E-3</v>
      </c>
    </row>
    <row r="39" spans="1:9" x14ac:dyDescent="0.25">
      <c r="A39" s="5" t="s">
        <v>29</v>
      </c>
      <c r="B39" s="5">
        <v>30</v>
      </c>
      <c r="C39" s="5">
        <v>444854931305.03387</v>
      </c>
      <c r="D39" s="5">
        <v>14828497710.167795</v>
      </c>
      <c r="E39" s="5"/>
      <c r="F39" s="5"/>
    </row>
    <row r="40" spans="1:9" ht="14.25" thickBot="1" x14ac:dyDescent="0.3">
      <c r="A40" s="6" t="s">
        <v>30</v>
      </c>
      <c r="B40" s="6">
        <v>31</v>
      </c>
      <c r="C40" s="6">
        <v>621149535785.21985</v>
      </c>
      <c r="D40" s="6"/>
      <c r="E40" s="6"/>
      <c r="F40" s="6"/>
    </row>
    <row r="41" spans="1:9" ht="14.25" thickBot="1" x14ac:dyDescent="0.3"/>
    <row r="42" spans="1:9" x14ac:dyDescent="0.25">
      <c r="A42" s="7"/>
      <c r="B42" s="7" t="s">
        <v>31</v>
      </c>
      <c r="C42" s="7" t="s">
        <v>20</v>
      </c>
      <c r="D42" s="7" t="s">
        <v>32</v>
      </c>
      <c r="E42" s="7" t="s">
        <v>33</v>
      </c>
      <c r="F42" s="7" t="s">
        <v>34</v>
      </c>
      <c r="G42" s="7" t="s">
        <v>35</v>
      </c>
      <c r="H42" s="7" t="s">
        <v>36</v>
      </c>
      <c r="I42" s="7" t="s">
        <v>37</v>
      </c>
    </row>
    <row r="43" spans="1:9" x14ac:dyDescent="0.25">
      <c r="A43" s="5" t="s">
        <v>38</v>
      </c>
      <c r="B43" s="5">
        <v>91338.461246170977</v>
      </c>
      <c r="C43" s="5">
        <v>73984.142284400965</v>
      </c>
      <c r="D43" s="5">
        <v>1.2345680902139626</v>
      </c>
      <c r="E43" s="5">
        <v>0.22657440000404211</v>
      </c>
      <c r="F43" s="5">
        <v>-59757.314744332863</v>
      </c>
      <c r="G43" s="5">
        <v>242434.23723667482</v>
      </c>
      <c r="H43" s="5">
        <v>-59757.314744332863</v>
      </c>
      <c r="I43" s="5">
        <v>242434.23723667482</v>
      </c>
    </row>
    <row r="44" spans="1:9" ht="14.25" thickBot="1" x14ac:dyDescent="0.3">
      <c r="A44" s="6" t="s">
        <v>39</v>
      </c>
      <c r="B44" s="6">
        <v>-0.51774610070906479</v>
      </c>
      <c r="C44" s="6">
        <v>0.15015711087733702</v>
      </c>
      <c r="D44" s="6">
        <v>-3.4480291854576928</v>
      </c>
      <c r="E44" s="6">
        <v>1.6947726409160711E-3</v>
      </c>
      <c r="F44" s="6">
        <v>-0.82440783237162119</v>
      </c>
      <c r="G44" s="6">
        <v>-0.2110843690465084</v>
      </c>
      <c r="H44" s="6">
        <v>-0.82440783237162119</v>
      </c>
      <c r="I44" s="6">
        <v>-0.2110843690465084</v>
      </c>
    </row>
    <row r="48" spans="1:9" x14ac:dyDescent="0.25">
      <c r="B48" t="s">
        <v>40</v>
      </c>
      <c r="C48" t="s">
        <v>41</v>
      </c>
      <c r="D48" t="s">
        <v>42</v>
      </c>
      <c r="E48" t="s">
        <v>43</v>
      </c>
    </row>
    <row r="49" spans="1:5" x14ac:dyDescent="0.25">
      <c r="A49" s="55" t="s">
        <v>115</v>
      </c>
      <c r="B49">
        <f>B44</f>
        <v>-0.51774610070906479</v>
      </c>
      <c r="C49">
        <v>0</v>
      </c>
      <c r="D49">
        <f>B43</f>
        <v>91338.461246170977</v>
      </c>
      <c r="E49">
        <f>B33</f>
        <v>121772.31914588716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ColWidth="7.25" defaultRowHeight="13.5" x14ac:dyDescent="0.25"/>
  <cols>
    <col min="1" max="1" width="18.125" customWidth="1"/>
    <col min="2" max="2" width="18.875" customWidth="1"/>
    <col min="3" max="3" width="15.625" customWidth="1"/>
    <col min="4" max="4" width="13" customWidth="1"/>
    <col min="5" max="5" width="11.875" customWidth="1"/>
    <col min="6" max="6" width="15.625" customWidth="1"/>
    <col min="7" max="7" width="11.875" customWidth="1"/>
    <col min="8" max="8" width="13" customWidth="1"/>
    <col min="9" max="9" width="12.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0.83407107401740843</v>
      </c>
    </row>
    <row r="5" spans="1:9" x14ac:dyDescent="0.25">
      <c r="A5" s="5" t="s">
        <v>18</v>
      </c>
      <c r="B5" s="5">
        <v>0.69567455651255328</v>
      </c>
    </row>
    <row r="6" spans="1:9" x14ac:dyDescent="0.25">
      <c r="A6" s="5" t="s">
        <v>19</v>
      </c>
      <c r="B6" s="5">
        <v>0.67468659489272931</v>
      </c>
    </row>
    <row r="7" spans="1:9" x14ac:dyDescent="0.25">
      <c r="A7" s="5" t="s">
        <v>20</v>
      </c>
      <c r="B7" s="5">
        <v>65017.082712978154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2</v>
      </c>
      <c r="C12" s="5">
        <v>280233991150.40747</v>
      </c>
      <c r="D12" s="5">
        <v>140116995575.20374</v>
      </c>
      <c r="E12" s="5">
        <v>33.14636119095352</v>
      </c>
      <c r="F12" s="5">
        <v>3.2240726679494359E-8</v>
      </c>
    </row>
    <row r="13" spans="1:9" x14ac:dyDescent="0.25">
      <c r="A13" s="5" t="s">
        <v>29</v>
      </c>
      <c r="B13" s="5">
        <v>29</v>
      </c>
      <c r="C13" s="5">
        <v>122589410290.68105</v>
      </c>
      <c r="D13" s="5">
        <v>4227221044.5062428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402823401441.0885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-59700.278663416699</v>
      </c>
      <c r="C17" s="5">
        <v>40492.880145468305</v>
      </c>
      <c r="D17" s="5">
        <v>-1.474340141994023</v>
      </c>
      <c r="E17" s="5">
        <v>0.15116400049288348</v>
      </c>
      <c r="F17" s="5">
        <v>-142517.51743225535</v>
      </c>
      <c r="G17" s="5">
        <v>23116.960105421953</v>
      </c>
      <c r="H17" s="5">
        <v>-142517.51743225535</v>
      </c>
      <c r="I17" s="5">
        <v>23116.960105421953</v>
      </c>
    </row>
    <row r="18" spans="1:9" x14ac:dyDescent="0.25">
      <c r="A18" s="5" t="s">
        <v>39</v>
      </c>
      <c r="B18" s="5">
        <v>1.9771270213173674E-2</v>
      </c>
      <c r="C18" s="5">
        <v>9.4735703229570881E-2</v>
      </c>
      <c r="D18" s="5">
        <v>0.20869925000991868</v>
      </c>
      <c r="E18" s="5">
        <v>0.83614199761751862</v>
      </c>
      <c r="F18" s="5">
        <v>-0.17398499820023169</v>
      </c>
      <c r="G18" s="5">
        <v>0.21352753862657906</v>
      </c>
      <c r="H18" s="5">
        <v>-0.17398499820023169</v>
      </c>
      <c r="I18" s="5">
        <v>0.21352753862657906</v>
      </c>
    </row>
    <row r="19" spans="1:9" ht="14.25" thickBot="1" x14ac:dyDescent="0.3">
      <c r="A19" s="6" t="s">
        <v>47</v>
      </c>
      <c r="B19" s="6">
        <v>0.68229745281786247</v>
      </c>
      <c r="C19" s="6">
        <v>9.7480618131870089E-2</v>
      </c>
      <c r="D19" s="6">
        <v>6.9993139753675164</v>
      </c>
      <c r="E19" s="6">
        <v>1.0719747032009559E-7</v>
      </c>
      <c r="F19" s="6">
        <v>0.48292720308114295</v>
      </c>
      <c r="G19" s="6">
        <v>0.88166770255458204</v>
      </c>
      <c r="H19" s="6">
        <v>0.48292720308114295</v>
      </c>
      <c r="I19" s="6">
        <v>0.88166770255458204</v>
      </c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61</v>
      </c>
      <c r="B24">
        <f>B18</f>
        <v>1.9771270213173674E-2</v>
      </c>
      <c r="C24">
        <f>B19</f>
        <v>0.68229745281786247</v>
      </c>
      <c r="D24">
        <f>B17</f>
        <v>-59700.278663416699</v>
      </c>
      <c r="E24">
        <f>B7</f>
        <v>65017.082712978154</v>
      </c>
    </row>
    <row r="26" spans="1:9" x14ac:dyDescent="0.25">
      <c r="A26" s="55" t="s">
        <v>111</v>
      </c>
    </row>
    <row r="27" spans="1:9" x14ac:dyDescent="0.25">
      <c r="A27" t="s">
        <v>15</v>
      </c>
    </row>
    <row r="28" spans="1:9" ht="14.25" thickBot="1" x14ac:dyDescent="0.3"/>
    <row r="29" spans="1:9" x14ac:dyDescent="0.25">
      <c r="A29" s="8" t="s">
        <v>16</v>
      </c>
      <c r="B29" s="8"/>
    </row>
    <row r="30" spans="1:9" x14ac:dyDescent="0.25">
      <c r="A30" s="5" t="s">
        <v>17</v>
      </c>
      <c r="B30" s="5">
        <v>0.42611064255505871</v>
      </c>
    </row>
    <row r="31" spans="1:9" x14ac:dyDescent="0.25">
      <c r="A31" s="5" t="s">
        <v>18</v>
      </c>
      <c r="B31" s="5">
        <v>0.181570279698685</v>
      </c>
    </row>
    <row r="32" spans="1:9" x14ac:dyDescent="0.25">
      <c r="A32" s="5" t="s">
        <v>19</v>
      </c>
      <c r="B32" s="5">
        <v>0.1542892890219745</v>
      </c>
    </row>
    <row r="33" spans="1:9" x14ac:dyDescent="0.25">
      <c r="A33" s="5" t="s">
        <v>20</v>
      </c>
      <c r="B33" s="5">
        <v>104830.44147133573</v>
      </c>
    </row>
    <row r="34" spans="1:9" ht="14.25" thickBot="1" x14ac:dyDescent="0.3">
      <c r="A34" s="6" t="s">
        <v>21</v>
      </c>
      <c r="B34" s="6">
        <v>32</v>
      </c>
    </row>
    <row r="36" spans="1:9" ht="14.25" thickBot="1" x14ac:dyDescent="0.3">
      <c r="A36" t="s">
        <v>22</v>
      </c>
    </row>
    <row r="37" spans="1:9" x14ac:dyDescent="0.25">
      <c r="A37" s="7"/>
      <c r="B37" s="7" t="s">
        <v>23</v>
      </c>
      <c r="C37" s="7" t="s">
        <v>24</v>
      </c>
      <c r="D37" s="7" t="s">
        <v>25</v>
      </c>
      <c r="E37" s="7" t="s">
        <v>26</v>
      </c>
      <c r="F37" s="7" t="s">
        <v>27</v>
      </c>
    </row>
    <row r="38" spans="1:9" x14ac:dyDescent="0.25">
      <c r="A38" s="5" t="s">
        <v>28</v>
      </c>
      <c r="B38" s="5">
        <v>1</v>
      </c>
      <c r="C38" s="5">
        <v>73140757668.834106</v>
      </c>
      <c r="D38" s="5">
        <v>73140757668.834106</v>
      </c>
      <c r="E38" s="5">
        <v>6.6555603442102882</v>
      </c>
      <c r="F38" s="5">
        <v>1.5026417782000284E-2</v>
      </c>
    </row>
    <row r="39" spans="1:9" x14ac:dyDescent="0.25">
      <c r="A39" s="5" t="s">
        <v>29</v>
      </c>
      <c r="B39" s="5">
        <v>30</v>
      </c>
      <c r="C39" s="5">
        <v>329682643772.25439</v>
      </c>
      <c r="D39" s="5">
        <v>10989421459.075146</v>
      </c>
      <c r="E39" s="5"/>
      <c r="F39" s="5"/>
    </row>
    <row r="40" spans="1:9" ht="14.25" thickBot="1" x14ac:dyDescent="0.3">
      <c r="A40" s="6" t="s">
        <v>30</v>
      </c>
      <c r="B40" s="6">
        <v>31</v>
      </c>
      <c r="C40" s="6">
        <v>402823401441.0885</v>
      </c>
      <c r="D40" s="6"/>
      <c r="E40" s="6"/>
      <c r="F40" s="6"/>
    </row>
    <row r="41" spans="1:9" ht="14.25" thickBot="1" x14ac:dyDescent="0.3"/>
    <row r="42" spans="1:9" x14ac:dyDescent="0.25">
      <c r="A42" s="7"/>
      <c r="B42" s="7" t="s">
        <v>31</v>
      </c>
      <c r="C42" s="7" t="s">
        <v>20</v>
      </c>
      <c r="D42" s="7" t="s">
        <v>32</v>
      </c>
      <c r="E42" s="7" t="s">
        <v>33</v>
      </c>
      <c r="F42" s="7" t="s">
        <v>34</v>
      </c>
      <c r="G42" s="7" t="s">
        <v>35</v>
      </c>
      <c r="H42" s="7" t="s">
        <v>36</v>
      </c>
      <c r="I42" s="7" t="s">
        <v>37</v>
      </c>
    </row>
    <row r="43" spans="1:9" x14ac:dyDescent="0.25">
      <c r="A43" s="5" t="s">
        <v>38</v>
      </c>
      <c r="B43" s="5">
        <v>2619.7207891487924</v>
      </c>
      <c r="C43" s="5">
        <v>63690.913928149675</v>
      </c>
      <c r="D43" s="5">
        <v>4.1131782032585121E-2</v>
      </c>
      <c r="E43" s="5">
        <v>0.96746336671331967</v>
      </c>
      <c r="F43" s="5">
        <v>-127454.47844296416</v>
      </c>
      <c r="G43" s="5">
        <v>132693.92002126173</v>
      </c>
      <c r="H43" s="5">
        <v>-127454.47844296416</v>
      </c>
      <c r="I43" s="5">
        <v>132693.92002126173</v>
      </c>
    </row>
    <row r="44" spans="1:9" ht="14.25" thickBot="1" x14ac:dyDescent="0.3">
      <c r="A44" s="6" t="s">
        <v>39</v>
      </c>
      <c r="B44" s="6">
        <v>-0.3334855755070017</v>
      </c>
      <c r="C44" s="6">
        <v>0.12926612824441064</v>
      </c>
      <c r="D44" s="6">
        <v>-2.579837270877813</v>
      </c>
      <c r="E44" s="6">
        <v>1.5026417782000364E-2</v>
      </c>
      <c r="F44" s="6">
        <v>-0.59748222875326507</v>
      </c>
      <c r="G44" s="6">
        <v>-6.9488922260738384E-2</v>
      </c>
      <c r="H44" s="6">
        <v>-0.59748222875326507</v>
      </c>
      <c r="I44" s="6">
        <v>-6.9488922260738384E-2</v>
      </c>
    </row>
    <row r="48" spans="1:9" x14ac:dyDescent="0.25">
      <c r="B48" t="s">
        <v>40</v>
      </c>
      <c r="C48" t="s">
        <v>41</v>
      </c>
      <c r="D48" t="s">
        <v>42</v>
      </c>
      <c r="E48" t="s">
        <v>43</v>
      </c>
    </row>
    <row r="49" spans="1:5" x14ac:dyDescent="0.25">
      <c r="A49" s="55" t="s">
        <v>61</v>
      </c>
      <c r="B49">
        <f>B44</f>
        <v>-0.3334855755070017</v>
      </c>
      <c r="C49">
        <v>0</v>
      </c>
      <c r="D49">
        <f>B43</f>
        <v>2619.7207891487924</v>
      </c>
      <c r="E49">
        <f>B33</f>
        <v>104830.44147133573</v>
      </c>
    </row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ColWidth="7.25" defaultRowHeight="13.5" x14ac:dyDescent="0.25"/>
  <cols>
    <col min="1" max="1" width="18.125" customWidth="1"/>
    <col min="2" max="2" width="16" bestFit="1" customWidth="1"/>
    <col min="3" max="3" width="15.625" customWidth="1"/>
    <col min="4" max="4" width="13" customWidth="1"/>
    <col min="5" max="5" width="11.875" customWidth="1"/>
    <col min="6" max="6" width="15.625" customWidth="1"/>
    <col min="7" max="7" width="11.875" customWidth="1"/>
    <col min="8" max="8" width="13" customWidth="1"/>
    <col min="9" max="9" width="12.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0.45695353870223637</v>
      </c>
    </row>
    <row r="5" spans="1:9" x14ac:dyDescent="0.25">
      <c r="A5" s="5" t="s">
        <v>18</v>
      </c>
      <c r="B5" s="5">
        <v>0.20880653653249626</v>
      </c>
    </row>
    <row r="6" spans="1:9" x14ac:dyDescent="0.25">
      <c r="A6" s="5" t="s">
        <v>19</v>
      </c>
      <c r="B6" s="5">
        <v>0.15424147008646152</v>
      </c>
    </row>
    <row r="7" spans="1:9" x14ac:dyDescent="0.25">
      <c r="A7" s="5" t="s">
        <v>20</v>
      </c>
      <c r="B7" s="5">
        <v>54241.053085738597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2</v>
      </c>
      <c r="C12" s="5">
        <v>22517264149.111038</v>
      </c>
      <c r="D12" s="5">
        <v>11258632074.555519</v>
      </c>
      <c r="E12" s="5">
        <v>3.8267439248700899</v>
      </c>
      <c r="F12" s="5">
        <v>3.3504181614416616E-2</v>
      </c>
    </row>
    <row r="13" spans="1:9" x14ac:dyDescent="0.25">
      <c r="A13" s="5" t="s">
        <v>29</v>
      </c>
      <c r="B13" s="5">
        <v>29</v>
      </c>
      <c r="C13" s="5">
        <v>85320663355.647461</v>
      </c>
      <c r="D13" s="5">
        <v>2942091839.8499126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107837927504.7585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-95642.909072183771</v>
      </c>
      <c r="C17" s="5">
        <v>32955.691160946939</v>
      </c>
      <c r="D17" s="5">
        <v>-2.9021666881476991</v>
      </c>
      <c r="E17" s="5">
        <v>7.0088440740266695E-3</v>
      </c>
      <c r="F17" s="5">
        <v>-163044.86551152321</v>
      </c>
      <c r="G17" s="5">
        <v>-28240.952632844317</v>
      </c>
      <c r="H17" s="5">
        <v>-163044.86551152321</v>
      </c>
      <c r="I17" s="5">
        <v>-28240.952632844317</v>
      </c>
    </row>
    <row r="18" spans="1:9" x14ac:dyDescent="0.25">
      <c r="A18" s="5" t="s">
        <v>39</v>
      </c>
      <c r="B18" s="5">
        <v>-7.6515030555535407E-2</v>
      </c>
      <c r="C18" s="5">
        <v>7.3932389550340094E-2</v>
      </c>
      <c r="D18" s="5">
        <v>-1.0349324703408485</v>
      </c>
      <c r="E18" s="5">
        <v>0.3092540118877849</v>
      </c>
      <c r="F18" s="5">
        <v>-0.2277237451775932</v>
      </c>
      <c r="G18" s="5">
        <v>7.4693684066522381E-2</v>
      </c>
      <c r="H18" s="5">
        <v>-0.2277237451775932</v>
      </c>
      <c r="I18" s="5">
        <v>7.4693684066522381E-2</v>
      </c>
    </row>
    <row r="19" spans="1:9" ht="14.25" thickBot="1" x14ac:dyDescent="0.3">
      <c r="A19" s="6" t="s">
        <v>47</v>
      </c>
      <c r="B19" s="6">
        <v>0.17760226724617717</v>
      </c>
      <c r="C19" s="6">
        <v>9.4466988471784391E-2</v>
      </c>
      <c r="D19" s="6">
        <v>1.8800458246768796</v>
      </c>
      <c r="E19" s="6">
        <v>7.0181626303072925E-2</v>
      </c>
      <c r="F19" s="6">
        <v>-1.5604417779324753E-2</v>
      </c>
      <c r="G19" s="6">
        <v>0.37080895227167909</v>
      </c>
      <c r="H19" s="6">
        <v>-1.5604417779324753E-2</v>
      </c>
      <c r="I19" s="6">
        <v>0.37080895227167909</v>
      </c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48</v>
      </c>
      <c r="B24">
        <f>B18</f>
        <v>-7.6515030555535407E-2</v>
      </c>
      <c r="C24">
        <f>B19</f>
        <v>0.17760226724617717</v>
      </c>
      <c r="D24">
        <f>B17</f>
        <v>-95642.909072183771</v>
      </c>
      <c r="E24">
        <f>B7</f>
        <v>54241.053085738597</v>
      </c>
    </row>
    <row r="26" spans="1:9" x14ac:dyDescent="0.25">
      <c r="A26" s="55" t="s">
        <v>111</v>
      </c>
    </row>
    <row r="27" spans="1:9" x14ac:dyDescent="0.25">
      <c r="A27" t="s">
        <v>15</v>
      </c>
    </row>
    <row r="28" spans="1:9" ht="14.25" thickBot="1" x14ac:dyDescent="0.3"/>
    <row r="29" spans="1:9" x14ac:dyDescent="0.25">
      <c r="A29" s="8" t="s">
        <v>16</v>
      </c>
      <c r="B29" s="8"/>
    </row>
    <row r="30" spans="1:9" x14ac:dyDescent="0.25">
      <c r="A30" s="5" t="s">
        <v>17</v>
      </c>
      <c r="B30" s="5">
        <v>0.3352229858614717</v>
      </c>
    </row>
    <row r="31" spans="1:9" x14ac:dyDescent="0.25">
      <c r="A31" s="5" t="s">
        <v>18</v>
      </c>
      <c r="B31" s="5">
        <v>0.11237445024988046</v>
      </c>
    </row>
    <row r="32" spans="1:9" x14ac:dyDescent="0.25">
      <c r="A32" s="5" t="s">
        <v>19</v>
      </c>
      <c r="B32" s="5">
        <v>8.2786931924876475E-2</v>
      </c>
    </row>
    <row r="33" spans="1:9" x14ac:dyDescent="0.25">
      <c r="A33" s="5" t="s">
        <v>20</v>
      </c>
      <c r="B33" s="5">
        <v>56485.897852273651</v>
      </c>
    </row>
    <row r="34" spans="1:9" ht="14.25" thickBot="1" x14ac:dyDescent="0.3">
      <c r="A34" s="6" t="s">
        <v>21</v>
      </c>
      <c r="B34" s="6">
        <v>32</v>
      </c>
    </row>
    <row r="36" spans="1:9" ht="14.25" thickBot="1" x14ac:dyDescent="0.3">
      <c r="A36" t="s">
        <v>22</v>
      </c>
    </row>
    <row r="37" spans="1:9" x14ac:dyDescent="0.25">
      <c r="A37" s="7"/>
      <c r="B37" s="7" t="s">
        <v>23</v>
      </c>
      <c r="C37" s="7" t="s">
        <v>24</v>
      </c>
      <c r="D37" s="7" t="s">
        <v>25</v>
      </c>
      <c r="E37" s="7" t="s">
        <v>26</v>
      </c>
      <c r="F37" s="7" t="s">
        <v>27</v>
      </c>
    </row>
    <row r="38" spans="1:9" x14ac:dyDescent="0.25">
      <c r="A38" s="5" t="s">
        <v>28</v>
      </c>
      <c r="B38" s="5">
        <v>1</v>
      </c>
      <c r="C38" s="5">
        <v>12118227819.433701</v>
      </c>
      <c r="D38" s="5">
        <v>12118227819.433701</v>
      </c>
      <c r="E38" s="5">
        <v>3.79803567894758</v>
      </c>
      <c r="F38" s="5">
        <v>6.0718380143449241E-2</v>
      </c>
    </row>
    <row r="39" spans="1:9" x14ac:dyDescent="0.25">
      <c r="A39" s="5" t="s">
        <v>29</v>
      </c>
      <c r="B39" s="5">
        <v>30</v>
      </c>
      <c r="C39" s="5">
        <v>95719699685.324799</v>
      </c>
      <c r="D39" s="5">
        <v>3190656656.1774931</v>
      </c>
      <c r="E39" s="5"/>
      <c r="F39" s="5"/>
    </row>
    <row r="40" spans="1:9" ht="14.25" thickBot="1" x14ac:dyDescent="0.3">
      <c r="A40" s="6" t="s">
        <v>30</v>
      </c>
      <c r="B40" s="6">
        <v>31</v>
      </c>
      <c r="C40" s="6">
        <v>107837927504.7585</v>
      </c>
      <c r="D40" s="6"/>
      <c r="E40" s="6"/>
      <c r="F40" s="6"/>
    </row>
    <row r="41" spans="1:9" ht="14.25" thickBot="1" x14ac:dyDescent="0.3"/>
    <row r="42" spans="1:9" x14ac:dyDescent="0.25">
      <c r="A42" s="7"/>
      <c r="B42" s="7" t="s">
        <v>31</v>
      </c>
      <c r="C42" s="7" t="s">
        <v>20</v>
      </c>
      <c r="D42" s="7" t="s">
        <v>32</v>
      </c>
      <c r="E42" s="7" t="s">
        <v>33</v>
      </c>
      <c r="F42" s="7" t="s">
        <v>34</v>
      </c>
      <c r="G42" s="7" t="s">
        <v>35</v>
      </c>
      <c r="H42" s="7" t="s">
        <v>36</v>
      </c>
      <c r="I42" s="7" t="s">
        <v>37</v>
      </c>
    </row>
    <row r="43" spans="1:9" x14ac:dyDescent="0.25">
      <c r="A43" s="5" t="s">
        <v>38</v>
      </c>
      <c r="B43" s="5">
        <v>-95177.640720479001</v>
      </c>
      <c r="C43" s="5">
        <v>34318.642636329394</v>
      </c>
      <c r="D43" s="5">
        <v>-2.7733509663848079</v>
      </c>
      <c r="E43" s="5">
        <v>9.4480267511558406E-3</v>
      </c>
      <c r="F43" s="5">
        <v>-165265.65931429982</v>
      </c>
      <c r="G43" s="5">
        <v>-25089.622126658185</v>
      </c>
      <c r="H43" s="5">
        <v>-165265.65931429982</v>
      </c>
      <c r="I43" s="5">
        <v>-25089.622126658185</v>
      </c>
    </row>
    <row r="44" spans="1:9" ht="14.25" thickBot="1" x14ac:dyDescent="0.3">
      <c r="A44" s="6" t="s">
        <v>39</v>
      </c>
      <c r="B44" s="6">
        <v>-0.13574282485947511</v>
      </c>
      <c r="C44" s="6">
        <v>6.9652604847316474E-2</v>
      </c>
      <c r="D44" s="6">
        <v>-1.948854966114091</v>
      </c>
      <c r="E44" s="6">
        <v>6.0718380143449852E-2</v>
      </c>
      <c r="F44" s="6">
        <v>-0.27799242124878365</v>
      </c>
      <c r="G44" s="6">
        <v>6.5067715298333939E-3</v>
      </c>
      <c r="H44" s="6">
        <v>-0.27799242124878365</v>
      </c>
      <c r="I44" s="6">
        <v>6.5067715298333939E-3</v>
      </c>
    </row>
    <row r="48" spans="1:9" x14ac:dyDescent="0.25">
      <c r="B48" t="s">
        <v>40</v>
      </c>
      <c r="C48" t="s">
        <v>41</v>
      </c>
      <c r="D48" t="s">
        <v>42</v>
      </c>
      <c r="E48" t="s">
        <v>43</v>
      </c>
    </row>
    <row r="49" spans="1:5" x14ac:dyDescent="0.25">
      <c r="A49" s="55" t="s">
        <v>48</v>
      </c>
      <c r="B49">
        <f>B44</f>
        <v>-0.13574282485947511</v>
      </c>
      <c r="C49">
        <v>0</v>
      </c>
      <c r="D49">
        <f>B43</f>
        <v>-95177.640720479001</v>
      </c>
      <c r="E49">
        <f>B33</f>
        <v>56485.897852273651</v>
      </c>
    </row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ColWidth="7.25" defaultRowHeight="13.5" x14ac:dyDescent="0.25"/>
  <cols>
    <col min="1" max="1" width="18.125" customWidth="1"/>
    <col min="2" max="2" width="13.625" customWidth="1"/>
    <col min="3" max="3" width="15.625" customWidth="1"/>
    <col min="4" max="4" width="13" customWidth="1"/>
    <col min="5" max="5" width="11.875" customWidth="1"/>
    <col min="6" max="6" width="15.625" customWidth="1"/>
    <col min="7" max="7" width="11.875" customWidth="1"/>
    <col min="8" max="8" width="13" customWidth="1"/>
    <col min="9" max="9" width="12.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0.74632163229557369</v>
      </c>
    </row>
    <row r="5" spans="1:9" x14ac:dyDescent="0.25">
      <c r="A5" s="5" t="s">
        <v>18</v>
      </c>
      <c r="B5" s="5">
        <v>0.55699597883232954</v>
      </c>
    </row>
    <row r="6" spans="1:9" x14ac:dyDescent="0.25">
      <c r="A6" s="5" t="s">
        <v>19</v>
      </c>
      <c r="B6" s="5">
        <v>0.52644397737249016</v>
      </c>
    </row>
    <row r="7" spans="1:9" x14ac:dyDescent="0.25">
      <c r="A7" s="5" t="s">
        <v>20</v>
      </c>
      <c r="B7" s="5">
        <v>39457.419947365473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2</v>
      </c>
      <c r="C12" s="5">
        <v>56767498551.680603</v>
      </c>
      <c r="D12" s="5">
        <v>28383749275.840302</v>
      </c>
      <c r="E12" s="5">
        <v>18.231079870970209</v>
      </c>
      <c r="F12" s="5">
        <v>7.4629613267301043E-6</v>
      </c>
    </row>
    <row r="13" spans="1:9" x14ac:dyDescent="0.25">
      <c r="A13" s="5" t="s">
        <v>29</v>
      </c>
      <c r="B13" s="5">
        <v>29</v>
      </c>
      <c r="C13" s="5">
        <v>45149751678.179886</v>
      </c>
      <c r="D13" s="5">
        <v>1556887988.9027548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101917250229.86049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-12825.628200223946</v>
      </c>
      <c r="C17" s="5">
        <v>26870.744085234772</v>
      </c>
      <c r="D17" s="5">
        <v>-0.47730826357248185</v>
      </c>
      <c r="E17" s="5">
        <v>0.63672032233915665</v>
      </c>
      <c r="F17" s="5">
        <v>-67782.470509508159</v>
      </c>
      <c r="G17" s="5">
        <v>42131.21410906026</v>
      </c>
      <c r="H17" s="5">
        <v>-67782.470509508159</v>
      </c>
      <c r="I17" s="5">
        <v>42131.21410906026</v>
      </c>
    </row>
    <row r="18" spans="1:9" x14ac:dyDescent="0.25">
      <c r="A18" s="5" t="s">
        <v>39</v>
      </c>
      <c r="B18" s="5">
        <v>-8.5454707220278078E-2</v>
      </c>
      <c r="C18" s="5">
        <v>5.1642958396110598E-2</v>
      </c>
      <c r="D18" s="5">
        <v>-1.6547213768201543</v>
      </c>
      <c r="E18" s="5">
        <v>0.108765701702699</v>
      </c>
      <c r="F18" s="5">
        <v>-0.19107641653942953</v>
      </c>
      <c r="G18" s="5">
        <v>2.0167002098873357E-2</v>
      </c>
      <c r="H18" s="5">
        <v>-0.19107641653942953</v>
      </c>
      <c r="I18" s="5">
        <v>2.0167002098873357E-2</v>
      </c>
    </row>
    <row r="19" spans="1:9" ht="14.25" thickBot="1" x14ac:dyDescent="0.3">
      <c r="A19" s="6" t="s">
        <v>47</v>
      </c>
      <c r="B19" s="6">
        <v>0.62702732952286011</v>
      </c>
      <c r="C19" s="6">
        <v>0.12753459882823046</v>
      </c>
      <c r="D19" s="6">
        <v>4.9165272426768656</v>
      </c>
      <c r="E19" s="6">
        <v>3.1990066944631198E-5</v>
      </c>
      <c r="F19" s="6">
        <v>0.36618978760186027</v>
      </c>
      <c r="G19" s="6">
        <v>0.88786487144385995</v>
      </c>
      <c r="H19" s="6">
        <v>0.36618978760186027</v>
      </c>
      <c r="I19" s="6">
        <v>0.88786487144385995</v>
      </c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46</v>
      </c>
      <c r="B24">
        <f>B18</f>
        <v>-8.5454707220278078E-2</v>
      </c>
      <c r="C24">
        <f>B19</f>
        <v>0.62702732952286011</v>
      </c>
      <c r="D24">
        <f>B17</f>
        <v>-12825.628200223946</v>
      </c>
      <c r="E24">
        <f>B7</f>
        <v>39457.419947365473</v>
      </c>
    </row>
    <row r="26" spans="1:9" x14ac:dyDescent="0.25">
      <c r="A26" s="55" t="s">
        <v>111</v>
      </c>
    </row>
    <row r="27" spans="1:9" x14ac:dyDescent="0.25">
      <c r="A27" t="s">
        <v>15</v>
      </c>
    </row>
    <row r="28" spans="1:9" ht="14.25" thickBot="1" x14ac:dyDescent="0.3"/>
    <row r="29" spans="1:9" x14ac:dyDescent="0.25">
      <c r="A29" s="8" t="s">
        <v>16</v>
      </c>
      <c r="B29" s="8"/>
    </row>
    <row r="30" spans="1:9" x14ac:dyDescent="0.25">
      <c r="A30" s="5" t="s">
        <v>17</v>
      </c>
      <c r="B30" s="5">
        <v>0.43329068879154981</v>
      </c>
    </row>
    <row r="31" spans="1:9" x14ac:dyDescent="0.25">
      <c r="A31" s="5" t="s">
        <v>18</v>
      </c>
      <c r="B31" s="5">
        <v>0.18774082099345568</v>
      </c>
    </row>
    <row r="32" spans="1:9" x14ac:dyDescent="0.25">
      <c r="A32" s="5" t="s">
        <v>19</v>
      </c>
      <c r="B32" s="5">
        <v>0.16066551502657087</v>
      </c>
    </row>
    <row r="33" spans="1:9" x14ac:dyDescent="0.25">
      <c r="A33" s="5" t="s">
        <v>20</v>
      </c>
      <c r="B33" s="5">
        <v>52530.379146518957</v>
      </c>
    </row>
    <row r="34" spans="1:9" ht="14.25" thickBot="1" x14ac:dyDescent="0.3">
      <c r="A34" s="6" t="s">
        <v>21</v>
      </c>
      <c r="B34" s="6">
        <v>32</v>
      </c>
    </row>
    <row r="36" spans="1:9" ht="14.25" thickBot="1" x14ac:dyDescent="0.3">
      <c r="A36" t="s">
        <v>22</v>
      </c>
    </row>
    <row r="37" spans="1:9" x14ac:dyDescent="0.25">
      <c r="A37" s="7"/>
      <c r="B37" s="7" t="s">
        <v>23</v>
      </c>
      <c r="C37" s="7" t="s">
        <v>24</v>
      </c>
      <c r="D37" s="7" t="s">
        <v>25</v>
      </c>
      <c r="E37" s="7" t="s">
        <v>26</v>
      </c>
      <c r="F37" s="7" t="s">
        <v>27</v>
      </c>
    </row>
    <row r="38" spans="1:9" x14ac:dyDescent="0.25">
      <c r="A38" s="5" t="s">
        <v>28</v>
      </c>
      <c r="B38" s="5">
        <v>1</v>
      </c>
      <c r="C38" s="5">
        <v>19134028231.549469</v>
      </c>
      <c r="D38" s="5">
        <v>19134028231.549469</v>
      </c>
      <c r="E38" s="5">
        <v>6.9340239856597456</v>
      </c>
      <c r="F38" s="5">
        <v>1.323977465764219E-2</v>
      </c>
    </row>
    <row r="39" spans="1:9" x14ac:dyDescent="0.25">
      <c r="A39" s="5" t="s">
        <v>29</v>
      </c>
      <c r="B39" s="5">
        <v>30</v>
      </c>
      <c r="C39" s="5">
        <v>82783221998.31102</v>
      </c>
      <c r="D39" s="5">
        <v>2759440733.2770338</v>
      </c>
      <c r="E39" s="5"/>
      <c r="F39" s="5"/>
    </row>
    <row r="40" spans="1:9" ht="14.25" thickBot="1" x14ac:dyDescent="0.3">
      <c r="A40" s="6" t="s">
        <v>30</v>
      </c>
      <c r="B40" s="6">
        <v>31</v>
      </c>
      <c r="C40" s="6">
        <v>101917250229.86049</v>
      </c>
      <c r="D40" s="6"/>
      <c r="E40" s="6"/>
      <c r="F40" s="6"/>
    </row>
    <row r="41" spans="1:9" ht="14.25" thickBot="1" x14ac:dyDescent="0.3"/>
    <row r="42" spans="1:9" x14ac:dyDescent="0.25">
      <c r="A42" s="7"/>
      <c r="B42" s="7" t="s">
        <v>31</v>
      </c>
      <c r="C42" s="7" t="s">
        <v>20</v>
      </c>
      <c r="D42" s="7" t="s">
        <v>32</v>
      </c>
      <c r="E42" s="7" t="s">
        <v>33</v>
      </c>
      <c r="F42" s="7" t="s">
        <v>34</v>
      </c>
      <c r="G42" s="7" t="s">
        <v>35</v>
      </c>
      <c r="H42" s="7" t="s">
        <v>36</v>
      </c>
      <c r="I42" s="7" t="s">
        <v>37</v>
      </c>
    </row>
    <row r="43" spans="1:9" x14ac:dyDescent="0.25">
      <c r="A43" s="5" t="s">
        <v>38</v>
      </c>
      <c r="B43" s="5">
        <v>-72504.610091472117</v>
      </c>
      <c r="C43" s="5">
        <v>31915.422751976486</v>
      </c>
      <c r="D43" s="5">
        <v>-2.271773451190835</v>
      </c>
      <c r="E43" s="5">
        <v>3.0435621465849393E-2</v>
      </c>
      <c r="F43" s="5">
        <v>-137684.59890904353</v>
      </c>
      <c r="G43" s="5">
        <v>-7324.6212739006878</v>
      </c>
      <c r="H43" s="5">
        <v>-137684.59890904353</v>
      </c>
      <c r="I43" s="5">
        <v>-7324.6212739006878</v>
      </c>
    </row>
    <row r="44" spans="1:9" ht="14.25" thickBot="1" x14ac:dyDescent="0.3">
      <c r="A44" s="6" t="s">
        <v>39</v>
      </c>
      <c r="B44" s="6">
        <v>-0.17056916819380408</v>
      </c>
      <c r="C44" s="6">
        <v>6.4775065641006227E-2</v>
      </c>
      <c r="D44" s="6">
        <v>-2.6332534981766855</v>
      </c>
      <c r="E44" s="6">
        <v>1.3239774657642161E-2</v>
      </c>
      <c r="F44" s="6">
        <v>-0.3028575006075358</v>
      </c>
      <c r="G44" s="6">
        <v>-3.8280835780072381E-2</v>
      </c>
      <c r="H44" s="6">
        <v>-0.3028575006075358</v>
      </c>
      <c r="I44" s="6">
        <v>-3.8280835780072381E-2</v>
      </c>
    </row>
    <row r="48" spans="1:9" x14ac:dyDescent="0.25">
      <c r="B48" t="s">
        <v>40</v>
      </c>
      <c r="C48" t="s">
        <v>41</v>
      </c>
      <c r="D48" t="s">
        <v>42</v>
      </c>
      <c r="E48" t="s">
        <v>43</v>
      </c>
    </row>
    <row r="49" spans="1:5" x14ac:dyDescent="0.25">
      <c r="A49" s="55" t="s">
        <v>46</v>
      </c>
      <c r="B49">
        <f>B44</f>
        <v>-0.17056916819380408</v>
      </c>
      <c r="C49">
        <v>0</v>
      </c>
      <c r="D49">
        <f>B43</f>
        <v>-72504.610091472117</v>
      </c>
      <c r="E49">
        <f>B33</f>
        <v>52530.379146518957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ColWidth="7.25" defaultRowHeight="13.5" x14ac:dyDescent="0.25"/>
  <cols>
    <col min="1" max="1" width="18.125" customWidth="1"/>
    <col min="2" max="2" width="15" bestFit="1" customWidth="1"/>
    <col min="3" max="3" width="15.625" customWidth="1"/>
    <col min="4" max="4" width="13" customWidth="1"/>
    <col min="5" max="5" width="11.875" customWidth="1"/>
    <col min="6" max="6" width="15.625" customWidth="1"/>
    <col min="7" max="7" width="11.875" customWidth="1"/>
    <col min="8" max="8" width="13" customWidth="1"/>
    <col min="9" max="9" width="12.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0.6884162310327564</v>
      </c>
    </row>
    <row r="5" spans="1:9" x14ac:dyDescent="0.25">
      <c r="A5" s="5" t="s">
        <v>18</v>
      </c>
      <c r="B5" s="5">
        <v>0.47391690714934548</v>
      </c>
    </row>
    <row r="6" spans="1:9" x14ac:dyDescent="0.25">
      <c r="A6" s="5" t="s">
        <v>19</v>
      </c>
      <c r="B6" s="5">
        <v>0.43763531453895554</v>
      </c>
    </row>
    <row r="7" spans="1:9" x14ac:dyDescent="0.25">
      <c r="A7" s="5" t="s">
        <v>20</v>
      </c>
      <c r="B7" s="5">
        <v>31098.803082621973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2</v>
      </c>
      <c r="C12" s="5">
        <v>25265808757.361275</v>
      </c>
      <c r="D12" s="5">
        <v>12632904378.680637</v>
      </c>
      <c r="E12" s="5">
        <v>13.06218589240291</v>
      </c>
      <c r="F12" s="5">
        <v>9.0216920566151945E-5</v>
      </c>
    </row>
    <row r="13" spans="1:9" x14ac:dyDescent="0.25">
      <c r="A13" s="5" t="s">
        <v>29</v>
      </c>
      <c r="B13" s="5">
        <v>29</v>
      </c>
      <c r="C13" s="5">
        <v>28046931041.97924</v>
      </c>
      <c r="D13" s="5">
        <v>967135553.17169797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53312739799.340515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-42205.739964453634</v>
      </c>
      <c r="C17" s="5">
        <v>20455.18642354033</v>
      </c>
      <c r="D17" s="5">
        <v>-2.0633270746377668</v>
      </c>
      <c r="E17" s="5">
        <v>4.8134504873721923E-2</v>
      </c>
      <c r="F17" s="5">
        <v>-84041.293573228788</v>
      </c>
      <c r="G17" s="5">
        <v>-370.18635567848105</v>
      </c>
      <c r="H17" s="5">
        <v>-84041.293573228788</v>
      </c>
      <c r="I17" s="5">
        <v>-370.18635567848105</v>
      </c>
    </row>
    <row r="18" spans="1:9" x14ac:dyDescent="0.25">
      <c r="A18" s="5" t="s">
        <v>39</v>
      </c>
      <c r="B18" s="5">
        <v>-4.8923700557428312E-2</v>
      </c>
      <c r="C18" s="5">
        <v>4.2549424148770693E-2</v>
      </c>
      <c r="D18" s="5">
        <v>-1.1498087585479528</v>
      </c>
      <c r="E18" s="5">
        <v>0.25961685650200567</v>
      </c>
      <c r="F18" s="5">
        <v>-0.13594704408217126</v>
      </c>
      <c r="G18" s="5">
        <v>3.8099642967314634E-2</v>
      </c>
      <c r="H18" s="5">
        <v>-0.13594704408217126</v>
      </c>
      <c r="I18" s="5">
        <v>3.8099642967314634E-2</v>
      </c>
    </row>
    <row r="19" spans="1:9" ht="14.25" thickBot="1" x14ac:dyDescent="0.3">
      <c r="A19" s="6" t="s">
        <v>47</v>
      </c>
      <c r="B19" s="6">
        <v>0.43128970353885632</v>
      </c>
      <c r="C19" s="6">
        <v>0.10808676323118964</v>
      </c>
      <c r="D19" s="6">
        <v>3.9902175867396394</v>
      </c>
      <c r="E19" s="6">
        <v>4.1083109451794529E-4</v>
      </c>
      <c r="F19" s="6">
        <v>0.21022745145624794</v>
      </c>
      <c r="G19" s="6">
        <v>0.65235195562146475</v>
      </c>
      <c r="H19" s="6">
        <v>0.21022745145624794</v>
      </c>
      <c r="I19" s="6">
        <v>0.65235195562146475</v>
      </c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49</v>
      </c>
      <c r="B24">
        <f>B18</f>
        <v>-4.8923700557428312E-2</v>
      </c>
      <c r="C24">
        <f>B19</f>
        <v>0.43128970353885632</v>
      </c>
      <c r="D24">
        <f>B17</f>
        <v>-42205.739964453634</v>
      </c>
      <c r="E24">
        <f>B7</f>
        <v>31098.803082621973</v>
      </c>
    </row>
    <row r="26" spans="1:9" x14ac:dyDescent="0.25">
      <c r="A26" s="55" t="s">
        <v>111</v>
      </c>
    </row>
    <row r="27" spans="1:9" x14ac:dyDescent="0.25">
      <c r="A27" t="s">
        <v>15</v>
      </c>
    </row>
    <row r="28" spans="1:9" ht="14.25" thickBot="1" x14ac:dyDescent="0.3"/>
    <row r="29" spans="1:9" x14ac:dyDescent="0.25">
      <c r="A29" s="8" t="s">
        <v>16</v>
      </c>
      <c r="B29" s="8"/>
    </row>
    <row r="30" spans="1:9" x14ac:dyDescent="0.25">
      <c r="A30" s="5" t="s">
        <v>17</v>
      </c>
      <c r="B30" s="5">
        <v>0.43021171114034995</v>
      </c>
    </row>
    <row r="31" spans="1:9" x14ac:dyDescent="0.25">
      <c r="A31" s="5" t="s">
        <v>18</v>
      </c>
      <c r="B31" s="5">
        <v>0.1850821164023079</v>
      </c>
    </row>
    <row r="32" spans="1:9" x14ac:dyDescent="0.25">
      <c r="A32" s="5" t="s">
        <v>19</v>
      </c>
      <c r="B32" s="5">
        <v>0.15791818694905149</v>
      </c>
    </row>
    <row r="33" spans="1:9" x14ac:dyDescent="0.25">
      <c r="A33" s="5" t="s">
        <v>20</v>
      </c>
      <c r="B33" s="5">
        <v>38055.00627866327</v>
      </c>
    </row>
    <row r="34" spans="1:9" ht="14.25" thickBot="1" x14ac:dyDescent="0.3">
      <c r="A34" s="6" t="s">
        <v>21</v>
      </c>
      <c r="B34" s="6">
        <v>32</v>
      </c>
    </row>
    <row r="36" spans="1:9" ht="14.25" thickBot="1" x14ac:dyDescent="0.3">
      <c r="A36" t="s">
        <v>22</v>
      </c>
    </row>
    <row r="37" spans="1:9" x14ac:dyDescent="0.25">
      <c r="A37" s="7"/>
      <c r="B37" s="7" t="s">
        <v>23</v>
      </c>
      <c r="C37" s="7" t="s">
        <v>24</v>
      </c>
      <c r="D37" s="7" t="s">
        <v>25</v>
      </c>
      <c r="E37" s="7" t="s">
        <v>26</v>
      </c>
      <c r="F37" s="7" t="s">
        <v>27</v>
      </c>
    </row>
    <row r="38" spans="1:9" x14ac:dyDescent="0.25">
      <c r="A38" s="5" t="s">
        <v>28</v>
      </c>
      <c r="B38" s="5">
        <v>1</v>
      </c>
      <c r="C38" s="5">
        <v>9867234713.2674942</v>
      </c>
      <c r="D38" s="5">
        <v>9867234713.2674942</v>
      </c>
      <c r="E38" s="5">
        <v>6.8135251463083257</v>
      </c>
      <c r="F38" s="5">
        <v>1.3982799274069611E-2</v>
      </c>
    </row>
    <row r="39" spans="1:9" x14ac:dyDescent="0.25">
      <c r="A39" s="5" t="s">
        <v>29</v>
      </c>
      <c r="B39" s="5">
        <v>30</v>
      </c>
      <c r="C39" s="5">
        <v>43445505086.073021</v>
      </c>
      <c r="D39" s="5">
        <v>1448183502.8691008</v>
      </c>
      <c r="E39" s="5"/>
      <c r="F39" s="5"/>
    </row>
    <row r="40" spans="1:9" ht="14.25" thickBot="1" x14ac:dyDescent="0.3">
      <c r="A40" s="6" t="s">
        <v>30</v>
      </c>
      <c r="B40" s="6">
        <v>31</v>
      </c>
      <c r="C40" s="6">
        <v>53312739799.340515</v>
      </c>
      <c r="D40" s="6"/>
      <c r="E40" s="6"/>
      <c r="F40" s="6"/>
    </row>
    <row r="41" spans="1:9" ht="14.25" thickBot="1" x14ac:dyDescent="0.3"/>
    <row r="42" spans="1:9" x14ac:dyDescent="0.25">
      <c r="A42" s="7"/>
      <c r="B42" s="7" t="s">
        <v>31</v>
      </c>
      <c r="C42" s="7" t="s">
        <v>20</v>
      </c>
      <c r="D42" s="7" t="s">
        <v>32</v>
      </c>
      <c r="E42" s="7" t="s">
        <v>33</v>
      </c>
      <c r="F42" s="7" t="s">
        <v>34</v>
      </c>
      <c r="G42" s="7" t="s">
        <v>35</v>
      </c>
      <c r="H42" s="7" t="s">
        <v>36</v>
      </c>
      <c r="I42" s="7" t="s">
        <v>37</v>
      </c>
    </row>
    <row r="43" spans="1:9" x14ac:dyDescent="0.25">
      <c r="A43" s="5" t="s">
        <v>38</v>
      </c>
      <c r="B43" s="5">
        <v>-73476.231756005029</v>
      </c>
      <c r="C43" s="5">
        <v>23120.747136148206</v>
      </c>
      <c r="D43" s="5">
        <v>-3.177935008904984</v>
      </c>
      <c r="E43" s="5">
        <v>3.4278613084417729E-3</v>
      </c>
      <c r="F43" s="5">
        <v>-120695.09680126623</v>
      </c>
      <c r="G43" s="5">
        <v>-26257.366710743823</v>
      </c>
      <c r="H43" s="5">
        <v>-120695.09680126623</v>
      </c>
      <c r="I43" s="5">
        <v>-26257.366710743823</v>
      </c>
    </row>
    <row r="44" spans="1:9" ht="14.25" thickBot="1" x14ac:dyDescent="0.3">
      <c r="A44" s="6" t="s">
        <v>39</v>
      </c>
      <c r="B44" s="6">
        <v>-0.12248842654060339</v>
      </c>
      <c r="C44" s="6">
        <v>4.692552328232466E-2</v>
      </c>
      <c r="D44" s="6">
        <v>-2.6102730022563403</v>
      </c>
      <c r="E44" s="6">
        <v>1.3982799274069575E-2</v>
      </c>
      <c r="F44" s="6">
        <v>-0.21832313023761751</v>
      </c>
      <c r="G44" s="6">
        <v>-2.6653722843589286E-2</v>
      </c>
      <c r="H44" s="6">
        <v>-0.21832313023761751</v>
      </c>
      <c r="I44" s="6">
        <v>-2.6653722843589286E-2</v>
      </c>
    </row>
    <row r="48" spans="1:9" x14ac:dyDescent="0.25">
      <c r="B48" t="s">
        <v>40</v>
      </c>
      <c r="C48" t="s">
        <v>41</v>
      </c>
      <c r="D48" t="s">
        <v>42</v>
      </c>
      <c r="E48" t="s">
        <v>43</v>
      </c>
    </row>
    <row r="49" spans="1:5" x14ac:dyDescent="0.25">
      <c r="A49" s="55" t="s">
        <v>49</v>
      </c>
      <c r="B49">
        <f>B44</f>
        <v>-0.12248842654060339</v>
      </c>
      <c r="C49">
        <v>0</v>
      </c>
      <c r="D49">
        <f>B43</f>
        <v>-73476.231756005029</v>
      </c>
      <c r="E49">
        <f>B33</f>
        <v>38055.00627866327</v>
      </c>
    </row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3.5" x14ac:dyDescent="0.25"/>
  <sheetData>
    <row r="1" spans="1:7" x14ac:dyDescent="0.25">
      <c r="A1" s="55" t="s">
        <v>107</v>
      </c>
    </row>
    <row r="2" spans="1:7" x14ac:dyDescent="0.25">
      <c r="A2" s="55" t="s">
        <v>108</v>
      </c>
    </row>
    <row r="3" spans="1:7" x14ac:dyDescent="0.25">
      <c r="A3" t="s">
        <v>88</v>
      </c>
    </row>
    <row r="4" spans="1:7" x14ac:dyDescent="0.25">
      <c r="A4" t="s">
        <v>89</v>
      </c>
      <c r="B4" s="59">
        <v>18264</v>
      </c>
      <c r="C4" s="59">
        <v>18295</v>
      </c>
      <c r="D4" s="59">
        <v>18323</v>
      </c>
      <c r="E4" s="59">
        <v>18354</v>
      </c>
      <c r="F4" s="59">
        <v>18384</v>
      </c>
      <c r="G4" s="59">
        <v>18415</v>
      </c>
    </row>
    <row r="5" spans="1:7" x14ac:dyDescent="0.25">
      <c r="A5">
        <v>1980</v>
      </c>
      <c r="B5" s="3">
        <v>562.4</v>
      </c>
      <c r="C5" s="3">
        <v>475.5</v>
      </c>
      <c r="D5" s="3">
        <v>446.5</v>
      </c>
      <c r="E5" s="3">
        <v>348.3</v>
      </c>
      <c r="F5" s="3">
        <v>230.9</v>
      </c>
      <c r="G5" s="3">
        <v>138.9</v>
      </c>
    </row>
    <row r="6" spans="1:7" x14ac:dyDescent="0.25">
      <c r="A6">
        <v>1981</v>
      </c>
      <c r="B6" s="3">
        <v>562.4</v>
      </c>
      <c r="C6" s="3">
        <v>475.5</v>
      </c>
      <c r="D6" s="3">
        <v>446.5</v>
      </c>
      <c r="E6" s="3">
        <v>348.3</v>
      </c>
      <c r="F6" s="3">
        <v>230.9</v>
      </c>
      <c r="G6" s="3">
        <v>138.9</v>
      </c>
    </row>
    <row r="7" spans="1:7" x14ac:dyDescent="0.25">
      <c r="A7">
        <v>1982</v>
      </c>
      <c r="B7" s="3">
        <v>1002.4</v>
      </c>
      <c r="C7" s="3">
        <v>1038.8</v>
      </c>
      <c r="D7" s="3">
        <v>1016</v>
      </c>
      <c r="E7" s="3">
        <v>791.5</v>
      </c>
      <c r="F7" s="3">
        <v>466.9</v>
      </c>
      <c r="G7" s="3">
        <v>258</v>
      </c>
    </row>
    <row r="8" spans="1:7" x14ac:dyDescent="0.25">
      <c r="A8">
        <v>1983</v>
      </c>
      <c r="B8" s="3">
        <v>888.3</v>
      </c>
      <c r="C8" s="3">
        <v>899.4</v>
      </c>
      <c r="D8" s="3">
        <v>1028.7</v>
      </c>
      <c r="E8" s="3">
        <v>959</v>
      </c>
      <c r="F8" s="3">
        <v>608.1</v>
      </c>
      <c r="G8" s="3">
        <v>347.5</v>
      </c>
    </row>
    <row r="9" spans="1:7" x14ac:dyDescent="0.25">
      <c r="A9">
        <v>1984</v>
      </c>
      <c r="B9" s="3">
        <v>1105.4000000000001</v>
      </c>
      <c r="C9" s="3">
        <v>959.6</v>
      </c>
      <c r="D9" s="3">
        <v>940.6</v>
      </c>
      <c r="E9" s="3">
        <v>648.70000000000005</v>
      </c>
      <c r="F9" s="3">
        <v>467.4</v>
      </c>
      <c r="G9" s="3">
        <v>275.10000000000002</v>
      </c>
    </row>
    <row r="10" spans="1:7" x14ac:dyDescent="0.25">
      <c r="A10">
        <v>1985</v>
      </c>
      <c r="B10" s="3">
        <v>973.3</v>
      </c>
      <c r="C10" s="3">
        <v>821.1</v>
      </c>
      <c r="D10" s="3">
        <v>810.4</v>
      </c>
      <c r="E10" s="3">
        <v>562</v>
      </c>
      <c r="F10" s="3">
        <v>401</v>
      </c>
      <c r="G10" s="3">
        <v>193.1</v>
      </c>
    </row>
    <row r="11" spans="1:7" x14ac:dyDescent="0.25">
      <c r="A11">
        <v>1986</v>
      </c>
      <c r="B11" s="3">
        <v>568.9</v>
      </c>
      <c r="C11" s="3">
        <v>532.79999999999995</v>
      </c>
      <c r="D11" s="3">
        <v>671.4</v>
      </c>
      <c r="E11" s="3">
        <v>561.9</v>
      </c>
      <c r="F11" s="3">
        <v>320.89999999999998</v>
      </c>
      <c r="G11" s="3">
        <v>180</v>
      </c>
    </row>
    <row r="12" spans="1:7" x14ac:dyDescent="0.25">
      <c r="A12">
        <v>1987</v>
      </c>
      <c r="B12" s="3">
        <v>463</v>
      </c>
      <c r="C12" s="3">
        <v>497.7</v>
      </c>
      <c r="D12" s="3">
        <v>500.4</v>
      </c>
      <c r="E12" s="3">
        <v>331.5</v>
      </c>
      <c r="F12" s="3">
        <v>184.3</v>
      </c>
      <c r="G12" s="3">
        <v>104.5</v>
      </c>
    </row>
    <row r="13" spans="1:7" x14ac:dyDescent="0.25">
      <c r="A13">
        <v>1988</v>
      </c>
      <c r="B13" s="3">
        <v>551.5</v>
      </c>
      <c r="C13" s="3">
        <v>619</v>
      </c>
      <c r="D13" s="3">
        <v>499.1</v>
      </c>
      <c r="E13" s="3">
        <v>282.39999999999998</v>
      </c>
      <c r="F13" s="3">
        <v>186.1</v>
      </c>
      <c r="G13" s="3">
        <v>122.7</v>
      </c>
    </row>
    <row r="14" spans="1:7" x14ac:dyDescent="0.25">
      <c r="A14">
        <v>1989</v>
      </c>
      <c r="B14" s="3">
        <v>781.6</v>
      </c>
      <c r="C14" s="3">
        <v>845.7</v>
      </c>
      <c r="D14" s="3">
        <v>771.1</v>
      </c>
      <c r="E14" s="3">
        <v>682.4</v>
      </c>
      <c r="F14" s="3">
        <v>457.6</v>
      </c>
      <c r="G14" s="3">
        <v>252.7</v>
      </c>
    </row>
    <row r="15" spans="1:7" x14ac:dyDescent="0.25">
      <c r="A15">
        <v>1990</v>
      </c>
      <c r="B15" s="3">
        <v>388.3</v>
      </c>
      <c r="C15" s="3">
        <v>398</v>
      </c>
      <c r="D15" s="3">
        <v>405.6</v>
      </c>
      <c r="E15" s="3">
        <v>280.89999999999998</v>
      </c>
      <c r="F15" s="3">
        <v>177.4</v>
      </c>
      <c r="G15" s="3">
        <v>116</v>
      </c>
    </row>
    <row r="16" spans="1:7" x14ac:dyDescent="0.25">
      <c r="A16">
        <v>1991</v>
      </c>
      <c r="B16" s="3">
        <v>359.5</v>
      </c>
      <c r="C16" s="3">
        <v>219.9</v>
      </c>
      <c r="D16" s="3">
        <v>157.9</v>
      </c>
      <c r="E16" s="3">
        <v>231.9</v>
      </c>
      <c r="F16" s="3">
        <v>150.1</v>
      </c>
      <c r="G16" s="3">
        <v>91.5</v>
      </c>
    </row>
    <row r="17" spans="1:7" x14ac:dyDescent="0.25">
      <c r="A17">
        <v>1992</v>
      </c>
      <c r="B17" s="3">
        <v>474.5</v>
      </c>
      <c r="C17" s="3">
        <v>356.9</v>
      </c>
      <c r="D17" s="3">
        <v>323.3</v>
      </c>
      <c r="E17" s="3">
        <v>195.4</v>
      </c>
      <c r="F17" s="3">
        <v>132.30000000000001</v>
      </c>
      <c r="G17" s="3">
        <v>88</v>
      </c>
    </row>
    <row r="18" spans="1:7" x14ac:dyDescent="0.25">
      <c r="A18">
        <v>1993</v>
      </c>
      <c r="B18" s="3">
        <v>728.9</v>
      </c>
      <c r="C18" s="3">
        <v>883.9</v>
      </c>
      <c r="D18" s="3">
        <v>862.3</v>
      </c>
      <c r="E18" s="3">
        <v>590.5</v>
      </c>
      <c r="F18" s="3">
        <v>415.6</v>
      </c>
      <c r="G18" s="3">
        <v>200</v>
      </c>
    </row>
    <row r="19" spans="1:7" x14ac:dyDescent="0.25">
      <c r="A19">
        <v>1994</v>
      </c>
      <c r="B19" s="3">
        <v>485.9</v>
      </c>
      <c r="C19" s="3">
        <v>380.5</v>
      </c>
      <c r="D19" s="3">
        <v>400.6</v>
      </c>
      <c r="E19" s="3">
        <v>198.6</v>
      </c>
      <c r="F19" s="3">
        <v>141.5</v>
      </c>
      <c r="G19" s="3">
        <v>96.4</v>
      </c>
    </row>
    <row r="20" spans="1:7" x14ac:dyDescent="0.25">
      <c r="A20">
        <v>1995</v>
      </c>
      <c r="B20" s="3">
        <v>635.9</v>
      </c>
      <c r="C20" s="3">
        <v>757.5</v>
      </c>
      <c r="D20" s="3">
        <v>580</v>
      </c>
      <c r="E20" s="3">
        <v>531.70000000000005</v>
      </c>
      <c r="F20" s="3">
        <v>367.5</v>
      </c>
      <c r="G20" s="3">
        <v>201.7</v>
      </c>
    </row>
    <row r="21" spans="1:7" x14ac:dyDescent="0.25">
      <c r="A21">
        <v>1996</v>
      </c>
      <c r="B21" s="3">
        <v>591.4</v>
      </c>
      <c r="C21" s="3">
        <v>810.7</v>
      </c>
      <c r="D21" s="3">
        <v>828.1</v>
      </c>
      <c r="E21" s="3">
        <v>578.20000000000005</v>
      </c>
      <c r="F21" s="3">
        <v>381.1</v>
      </c>
      <c r="G21" s="3">
        <v>223</v>
      </c>
    </row>
    <row r="22" spans="1:7" x14ac:dyDescent="0.25">
      <c r="A22">
        <v>1997</v>
      </c>
      <c r="B22" s="3">
        <v>933.2</v>
      </c>
      <c r="C22" s="3">
        <v>969.5</v>
      </c>
      <c r="D22" s="3">
        <v>901.9</v>
      </c>
      <c r="E22" s="3">
        <v>559.20000000000005</v>
      </c>
      <c r="F22" s="3">
        <v>367</v>
      </c>
      <c r="G22" s="3">
        <v>195.8</v>
      </c>
    </row>
    <row r="23" spans="1:7" x14ac:dyDescent="0.25">
      <c r="A23">
        <v>1998</v>
      </c>
      <c r="B23" s="3">
        <v>566.9</v>
      </c>
      <c r="C23" s="3">
        <v>757.9</v>
      </c>
      <c r="D23" s="3">
        <v>874.8</v>
      </c>
      <c r="E23" s="3">
        <v>657.3</v>
      </c>
      <c r="F23" s="3">
        <v>461.4</v>
      </c>
      <c r="G23" s="3">
        <v>355.6</v>
      </c>
    </row>
    <row r="24" spans="1:7" x14ac:dyDescent="0.25">
      <c r="A24">
        <v>1999</v>
      </c>
      <c r="B24" s="3">
        <v>890.2</v>
      </c>
      <c r="C24" s="3">
        <v>966.5</v>
      </c>
      <c r="D24" s="3">
        <v>1145.5</v>
      </c>
      <c r="E24" s="3">
        <v>769.7</v>
      </c>
      <c r="F24" s="3">
        <v>540.29999999999995</v>
      </c>
      <c r="G24" s="3">
        <v>271.3</v>
      </c>
    </row>
    <row r="25" spans="1:7" x14ac:dyDescent="0.25">
      <c r="A25">
        <v>2000</v>
      </c>
      <c r="B25" s="3">
        <v>530.6</v>
      </c>
      <c r="C25" s="3">
        <v>720</v>
      </c>
      <c r="D25" s="3">
        <v>827</v>
      </c>
      <c r="E25" s="3">
        <v>549.20000000000005</v>
      </c>
      <c r="F25" s="3">
        <v>380</v>
      </c>
      <c r="G25" s="3">
        <v>202.8</v>
      </c>
    </row>
    <row r="26" spans="1:7" x14ac:dyDescent="0.25">
      <c r="A26">
        <v>2001</v>
      </c>
      <c r="B26" s="3">
        <v>525.5</v>
      </c>
      <c r="C26" s="3">
        <v>412.1</v>
      </c>
      <c r="D26" s="3">
        <v>438.1</v>
      </c>
      <c r="E26" s="3">
        <v>238.1</v>
      </c>
      <c r="F26" s="3">
        <v>209.7</v>
      </c>
      <c r="G26" s="3">
        <v>130.6</v>
      </c>
    </row>
    <row r="27" spans="1:7" x14ac:dyDescent="0.25">
      <c r="A27">
        <v>2002</v>
      </c>
      <c r="B27" s="3">
        <v>735</v>
      </c>
      <c r="C27" s="3">
        <v>654.20000000000005</v>
      </c>
      <c r="D27" s="3">
        <v>604.5</v>
      </c>
      <c r="E27" s="3">
        <v>409.7</v>
      </c>
      <c r="F27" s="3">
        <v>235.5</v>
      </c>
      <c r="G27" s="3">
        <v>113.6</v>
      </c>
    </row>
    <row r="28" spans="1:7" x14ac:dyDescent="0.25">
      <c r="A28">
        <v>2003</v>
      </c>
      <c r="B28" s="3">
        <v>588.4</v>
      </c>
      <c r="C28" s="3">
        <v>463.6</v>
      </c>
      <c r="D28" s="3">
        <v>411</v>
      </c>
      <c r="E28" s="3">
        <v>321.8</v>
      </c>
      <c r="F28" s="3">
        <v>244.4</v>
      </c>
      <c r="G28" s="3">
        <v>135.19999999999999</v>
      </c>
    </row>
    <row r="29" spans="1:7" x14ac:dyDescent="0.25">
      <c r="A29">
        <v>2004</v>
      </c>
      <c r="B29" s="3">
        <v>572.6</v>
      </c>
      <c r="C29" s="3">
        <v>601.79999999999995</v>
      </c>
      <c r="D29" s="3">
        <v>677.3</v>
      </c>
      <c r="E29" s="3">
        <v>388.8</v>
      </c>
      <c r="F29" s="3">
        <v>221.9</v>
      </c>
      <c r="G29" s="3">
        <v>119.8</v>
      </c>
    </row>
    <row r="30" spans="1:7" x14ac:dyDescent="0.25">
      <c r="A30">
        <v>2005</v>
      </c>
      <c r="B30" s="3">
        <v>573.79999999999995</v>
      </c>
      <c r="C30" s="3">
        <v>507.7</v>
      </c>
      <c r="D30" s="3">
        <v>437.9</v>
      </c>
      <c r="E30" s="3">
        <v>287.60000000000002</v>
      </c>
      <c r="F30" s="3">
        <v>192.5</v>
      </c>
      <c r="G30" s="3">
        <v>136.30000000000001</v>
      </c>
    </row>
    <row r="31" spans="1:7" x14ac:dyDescent="0.25">
      <c r="A31">
        <v>2006</v>
      </c>
      <c r="B31" s="3">
        <v>911.7</v>
      </c>
      <c r="C31" s="3">
        <v>1067.7</v>
      </c>
      <c r="D31" s="3">
        <v>979.9</v>
      </c>
      <c r="E31" s="3">
        <v>768</v>
      </c>
      <c r="F31" s="3">
        <v>503.1</v>
      </c>
      <c r="G31" s="3">
        <v>243.1</v>
      </c>
    </row>
    <row r="32" spans="1:7" x14ac:dyDescent="0.25">
      <c r="A32">
        <v>2007</v>
      </c>
      <c r="B32" s="3">
        <v>594.5</v>
      </c>
      <c r="C32" s="3">
        <v>481.6</v>
      </c>
      <c r="D32" s="3">
        <v>560</v>
      </c>
      <c r="E32" s="3">
        <v>356.1</v>
      </c>
      <c r="F32" s="3">
        <v>228.3</v>
      </c>
      <c r="G32" s="3">
        <v>133</v>
      </c>
    </row>
    <row r="33" spans="1:7" x14ac:dyDescent="0.25">
      <c r="A33">
        <v>2008</v>
      </c>
      <c r="B33" s="3">
        <v>537.29999999999995</v>
      </c>
      <c r="C33" s="3">
        <v>700.1</v>
      </c>
      <c r="D33" s="3">
        <v>702.7</v>
      </c>
      <c r="E33" s="3">
        <v>511.8</v>
      </c>
      <c r="F33" s="3">
        <v>333.7</v>
      </c>
      <c r="G33" s="3">
        <v>188.1</v>
      </c>
    </row>
    <row r="34" spans="1:7" x14ac:dyDescent="0.25">
      <c r="A34">
        <v>2009</v>
      </c>
      <c r="B34" s="3">
        <v>618.20000000000005</v>
      </c>
      <c r="C34" s="3">
        <v>510.6</v>
      </c>
      <c r="D34" s="3">
        <v>519.9</v>
      </c>
      <c r="E34" s="3">
        <v>395.4</v>
      </c>
      <c r="F34" s="3">
        <v>293.10000000000002</v>
      </c>
      <c r="G34" s="3">
        <v>174.1</v>
      </c>
    </row>
    <row r="35" spans="1:7" x14ac:dyDescent="0.25">
      <c r="A35">
        <v>2010</v>
      </c>
      <c r="B35" s="3">
        <v>511.1</v>
      </c>
      <c r="C35" s="3">
        <v>505.7</v>
      </c>
      <c r="D35" s="3">
        <v>467.1</v>
      </c>
      <c r="E35" s="3">
        <v>303.3</v>
      </c>
      <c r="F35" s="3">
        <v>204.9</v>
      </c>
      <c r="G35" s="3">
        <v>119.2</v>
      </c>
    </row>
    <row r="36" spans="1:7" x14ac:dyDescent="0.25">
      <c r="A36">
        <v>2011</v>
      </c>
      <c r="B36" s="3">
        <v>859.5</v>
      </c>
      <c r="C36" s="3">
        <v>720.3</v>
      </c>
      <c r="D36" s="3">
        <v>716.2</v>
      </c>
      <c r="E36" s="3">
        <v>649</v>
      </c>
      <c r="F36" s="3">
        <v>456.1</v>
      </c>
      <c r="G36" s="3">
        <v>307.2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0" sqref="P10"/>
    </sheetView>
  </sheetViews>
  <sheetFormatPr defaultRowHeight="13.5" x14ac:dyDescent="0.25"/>
  <cols>
    <col min="2" max="3" width="11" customWidth="1"/>
    <col min="4" max="4" width="1.5" customWidth="1"/>
  </cols>
  <sheetData>
    <row r="1" spans="1:12" ht="39" x14ac:dyDescent="0.25">
      <c r="A1" s="60" t="s">
        <v>90</v>
      </c>
      <c r="B1" s="60" t="s">
        <v>92</v>
      </c>
      <c r="C1" s="60" t="s">
        <v>93</v>
      </c>
      <c r="D1" s="63" t="s">
        <v>69</v>
      </c>
      <c r="E1" s="60" t="s">
        <v>95</v>
      </c>
      <c r="F1" s="60" t="s">
        <v>94</v>
      </c>
      <c r="G1" s="60" t="s">
        <v>96</v>
      </c>
      <c r="H1" s="60" t="s">
        <v>97</v>
      </c>
      <c r="I1" s="72"/>
    </row>
    <row r="2" spans="1:12" x14ac:dyDescent="0.25">
      <c r="A2" s="61">
        <v>22220</v>
      </c>
      <c r="B2" s="62">
        <v>81973.583773197679</v>
      </c>
      <c r="C2" s="64">
        <f>B2/1000</f>
        <v>81.973583773197674</v>
      </c>
      <c r="E2">
        <f>IF($H2&gt;9,G2+1,G2)</f>
        <v>1961</v>
      </c>
      <c r="F2">
        <f>IF($H2&gt;9,H2-9,H2+3)</f>
        <v>1</v>
      </c>
      <c r="G2">
        <f>YEAR($A2)</f>
        <v>1960</v>
      </c>
      <c r="H2">
        <f>MONTH($A2)</f>
        <v>10</v>
      </c>
    </row>
    <row r="3" spans="1:12" x14ac:dyDescent="0.25">
      <c r="A3" s="61">
        <v>22250</v>
      </c>
      <c r="B3" s="62">
        <v>86683.498268327268</v>
      </c>
      <c r="C3" s="64">
        <f t="shared" ref="C3:C66" si="0">B3/1000</f>
        <v>86.68349826832727</v>
      </c>
      <c r="E3">
        <f t="shared" ref="E3:E66" si="1">IF($H3&gt;9,G3+1,G3)</f>
        <v>1961</v>
      </c>
      <c r="F3">
        <f t="shared" ref="F3:F66" si="2">IF($H3&gt;9,H3-9,H3+3)</f>
        <v>2</v>
      </c>
      <c r="G3">
        <f t="shared" ref="G3:G66" si="3">YEAR($A3)</f>
        <v>1960</v>
      </c>
      <c r="H3">
        <f t="shared" ref="H3:H66" si="4">MONTH($A3)</f>
        <v>11</v>
      </c>
    </row>
    <row r="4" spans="1:12" x14ac:dyDescent="0.25">
      <c r="A4" s="61">
        <v>22281</v>
      </c>
      <c r="B4" s="62">
        <v>116713.70547341897</v>
      </c>
      <c r="C4" s="64">
        <f t="shared" si="0"/>
        <v>116.71370547341897</v>
      </c>
      <c r="E4">
        <f t="shared" si="1"/>
        <v>1961</v>
      </c>
      <c r="F4">
        <f t="shared" si="2"/>
        <v>3</v>
      </c>
      <c r="G4">
        <f t="shared" si="3"/>
        <v>1960</v>
      </c>
      <c r="H4">
        <f t="shared" si="4"/>
        <v>12</v>
      </c>
    </row>
    <row r="5" spans="1:12" x14ac:dyDescent="0.25">
      <c r="A5" s="61">
        <v>22312</v>
      </c>
      <c r="B5" s="62">
        <v>101024.59698016367</v>
      </c>
      <c r="C5" s="64">
        <f t="shared" si="0"/>
        <v>101.02459698016366</v>
      </c>
      <c r="E5">
        <f t="shared" si="1"/>
        <v>1961</v>
      </c>
      <c r="F5">
        <f t="shared" si="2"/>
        <v>4</v>
      </c>
      <c r="G5">
        <f t="shared" si="3"/>
        <v>1961</v>
      </c>
      <c r="H5">
        <f t="shared" si="4"/>
        <v>1</v>
      </c>
    </row>
    <row r="6" spans="1:12" x14ac:dyDescent="0.25">
      <c r="A6" s="61">
        <v>22340</v>
      </c>
      <c r="B6" s="62">
        <v>114485.10001139028</v>
      </c>
      <c r="C6" s="64">
        <f t="shared" si="0"/>
        <v>114.48510001139029</v>
      </c>
      <c r="E6">
        <f t="shared" si="1"/>
        <v>1961</v>
      </c>
      <c r="F6">
        <f t="shared" si="2"/>
        <v>5</v>
      </c>
      <c r="G6">
        <f t="shared" si="3"/>
        <v>1961</v>
      </c>
      <c r="H6">
        <f t="shared" si="4"/>
        <v>2</v>
      </c>
    </row>
    <row r="7" spans="1:12" x14ac:dyDescent="0.25">
      <c r="A7" s="61">
        <v>22371</v>
      </c>
      <c r="B7" s="62">
        <v>133130.66252371317</v>
      </c>
      <c r="C7" s="64">
        <f t="shared" si="0"/>
        <v>133.13066252371317</v>
      </c>
      <c r="E7">
        <f t="shared" si="1"/>
        <v>1961</v>
      </c>
      <c r="F7">
        <f t="shared" si="2"/>
        <v>6</v>
      </c>
      <c r="G7">
        <f t="shared" si="3"/>
        <v>1961</v>
      </c>
      <c r="H7">
        <f t="shared" si="4"/>
        <v>3</v>
      </c>
      <c r="I7" s="55" t="s">
        <v>100</v>
      </c>
      <c r="J7" s="55" t="s">
        <v>99</v>
      </c>
      <c r="K7" s="55" t="s">
        <v>100</v>
      </c>
      <c r="L7" s="55" t="s">
        <v>101</v>
      </c>
    </row>
    <row r="8" spans="1:12" x14ac:dyDescent="0.25">
      <c r="A8" s="61">
        <v>22401</v>
      </c>
      <c r="B8" s="62">
        <v>129307.12069317295</v>
      </c>
      <c r="C8" s="64">
        <f t="shared" si="0"/>
        <v>129.30712069317295</v>
      </c>
      <c r="E8">
        <f t="shared" si="1"/>
        <v>1961</v>
      </c>
      <c r="F8">
        <f t="shared" si="2"/>
        <v>7</v>
      </c>
      <c r="G8">
        <f t="shared" si="3"/>
        <v>1961</v>
      </c>
      <c r="H8">
        <f t="shared" si="4"/>
        <v>4</v>
      </c>
      <c r="I8" s="64">
        <f>SUM(C7:C13)</f>
        <v>757.06551105081724</v>
      </c>
      <c r="J8" s="64">
        <f>SUM(C8:C13)</f>
        <v>623.93484852710401</v>
      </c>
      <c r="K8" s="64">
        <f>SUM(C9:C13)</f>
        <v>494.62772783393103</v>
      </c>
      <c r="L8" s="64">
        <f>SUM(C10:D13)</f>
        <v>372.39490179225066</v>
      </c>
    </row>
    <row r="9" spans="1:12" x14ac:dyDescent="0.25">
      <c r="A9" s="61">
        <v>22432</v>
      </c>
      <c r="B9" s="62">
        <v>122232.82604168038</v>
      </c>
      <c r="C9" s="64">
        <f t="shared" si="0"/>
        <v>122.23282604168038</v>
      </c>
      <c r="E9">
        <f t="shared" si="1"/>
        <v>1961</v>
      </c>
      <c r="F9">
        <f t="shared" si="2"/>
        <v>8</v>
      </c>
      <c r="G9">
        <f t="shared" si="3"/>
        <v>1961</v>
      </c>
      <c r="H9">
        <f t="shared" si="4"/>
        <v>5</v>
      </c>
    </row>
    <row r="10" spans="1:12" x14ac:dyDescent="0.25">
      <c r="A10" s="61">
        <v>22462</v>
      </c>
      <c r="B10" s="62">
        <v>121479.6600397393</v>
      </c>
      <c r="C10" s="64">
        <f t="shared" si="0"/>
        <v>121.4796600397393</v>
      </c>
      <c r="E10">
        <f t="shared" si="1"/>
        <v>1961</v>
      </c>
      <c r="F10">
        <f t="shared" si="2"/>
        <v>9</v>
      </c>
      <c r="G10">
        <f t="shared" si="3"/>
        <v>1961</v>
      </c>
      <c r="H10">
        <f t="shared" si="4"/>
        <v>6</v>
      </c>
    </row>
    <row r="11" spans="1:12" x14ac:dyDescent="0.25">
      <c r="A11" s="61">
        <v>22493</v>
      </c>
      <c r="B11" s="62">
        <v>87034.273350428019</v>
      </c>
      <c r="C11" s="64">
        <f t="shared" si="0"/>
        <v>87.034273350428023</v>
      </c>
      <c r="E11">
        <f t="shared" si="1"/>
        <v>1961</v>
      </c>
      <c r="F11">
        <f t="shared" si="2"/>
        <v>10</v>
      </c>
      <c r="G11">
        <f t="shared" si="3"/>
        <v>1961</v>
      </c>
      <c r="H11">
        <f t="shared" si="4"/>
        <v>7</v>
      </c>
    </row>
    <row r="12" spans="1:12" x14ac:dyDescent="0.25">
      <c r="A12" s="61">
        <v>22524</v>
      </c>
      <c r="B12" s="62">
        <v>84498.869212334626</v>
      </c>
      <c r="C12" s="64">
        <f t="shared" si="0"/>
        <v>84.498869212334625</v>
      </c>
      <c r="E12">
        <f t="shared" si="1"/>
        <v>1961</v>
      </c>
      <c r="F12">
        <f t="shared" si="2"/>
        <v>11</v>
      </c>
      <c r="G12">
        <f t="shared" si="3"/>
        <v>1961</v>
      </c>
      <c r="H12">
        <f t="shared" si="4"/>
        <v>8</v>
      </c>
    </row>
    <row r="13" spans="1:12" x14ac:dyDescent="0.25">
      <c r="A13" s="61">
        <v>22554</v>
      </c>
      <c r="B13" s="62">
        <v>79382.099189748726</v>
      </c>
      <c r="C13" s="64">
        <f t="shared" si="0"/>
        <v>79.382099189748729</v>
      </c>
      <c r="E13">
        <f t="shared" si="1"/>
        <v>1961</v>
      </c>
      <c r="F13">
        <f t="shared" si="2"/>
        <v>12</v>
      </c>
      <c r="G13">
        <f t="shared" si="3"/>
        <v>1961</v>
      </c>
      <c r="H13">
        <f t="shared" si="4"/>
        <v>9</v>
      </c>
    </row>
    <row r="14" spans="1:12" x14ac:dyDescent="0.25">
      <c r="A14" s="61">
        <v>22585</v>
      </c>
      <c r="B14" s="62">
        <v>90457.3671216246</v>
      </c>
      <c r="C14" s="64">
        <f t="shared" si="0"/>
        <v>90.4573671216246</v>
      </c>
      <c r="E14">
        <f t="shared" si="1"/>
        <v>1962</v>
      </c>
      <c r="F14">
        <f t="shared" si="2"/>
        <v>1</v>
      </c>
      <c r="G14">
        <f t="shared" si="3"/>
        <v>1961</v>
      </c>
      <c r="H14">
        <f t="shared" si="4"/>
        <v>10</v>
      </c>
    </row>
    <row r="15" spans="1:12" x14ac:dyDescent="0.25">
      <c r="A15" s="61">
        <v>22615</v>
      </c>
      <c r="B15" s="62">
        <v>99818.78057780939</v>
      </c>
      <c r="C15" s="64">
        <f t="shared" si="0"/>
        <v>99.818780577809392</v>
      </c>
      <c r="E15">
        <f t="shared" si="1"/>
        <v>1962</v>
      </c>
      <c r="F15">
        <f t="shared" si="2"/>
        <v>2</v>
      </c>
      <c r="G15">
        <f t="shared" si="3"/>
        <v>1961</v>
      </c>
      <c r="H15">
        <f t="shared" si="4"/>
        <v>11</v>
      </c>
    </row>
    <row r="16" spans="1:12" x14ac:dyDescent="0.25">
      <c r="A16" s="61">
        <v>22646</v>
      </c>
      <c r="B16" s="62">
        <v>115951.59963841939</v>
      </c>
      <c r="C16" s="64">
        <f t="shared" si="0"/>
        <v>115.95159963841938</v>
      </c>
      <c r="E16">
        <f t="shared" si="1"/>
        <v>1962</v>
      </c>
      <c r="F16">
        <f t="shared" si="2"/>
        <v>3</v>
      </c>
      <c r="G16">
        <f t="shared" si="3"/>
        <v>1961</v>
      </c>
      <c r="H16">
        <f t="shared" si="4"/>
        <v>12</v>
      </c>
    </row>
    <row r="17" spans="1:12" x14ac:dyDescent="0.25">
      <c r="A17" s="61">
        <v>22677</v>
      </c>
      <c r="B17" s="62">
        <v>99454.256836422021</v>
      </c>
      <c r="C17" s="64">
        <f t="shared" si="0"/>
        <v>99.454256836422019</v>
      </c>
      <c r="E17">
        <f t="shared" si="1"/>
        <v>1962</v>
      </c>
      <c r="F17">
        <f t="shared" si="2"/>
        <v>4</v>
      </c>
      <c r="G17">
        <f t="shared" si="3"/>
        <v>1962</v>
      </c>
      <c r="H17">
        <f t="shared" si="4"/>
        <v>1</v>
      </c>
    </row>
    <row r="18" spans="1:12" x14ac:dyDescent="0.25">
      <c r="A18" s="61">
        <v>22705</v>
      </c>
      <c r="B18" s="62">
        <v>113641.4450075542</v>
      </c>
      <c r="C18" s="64">
        <f t="shared" si="0"/>
        <v>113.6414450075542</v>
      </c>
      <c r="E18">
        <f t="shared" si="1"/>
        <v>1962</v>
      </c>
      <c r="F18">
        <f t="shared" si="2"/>
        <v>5</v>
      </c>
      <c r="G18">
        <f t="shared" si="3"/>
        <v>1962</v>
      </c>
      <c r="H18">
        <f t="shared" si="4"/>
        <v>2</v>
      </c>
    </row>
    <row r="19" spans="1:12" x14ac:dyDescent="0.25">
      <c r="A19" s="61">
        <v>22736</v>
      </c>
      <c r="B19" s="62">
        <v>118452.44952266068</v>
      </c>
      <c r="C19" s="64">
        <f t="shared" si="0"/>
        <v>118.45244952266069</v>
      </c>
      <c r="E19">
        <f t="shared" si="1"/>
        <v>1962</v>
      </c>
      <c r="F19">
        <f t="shared" si="2"/>
        <v>6</v>
      </c>
      <c r="G19">
        <f t="shared" si="3"/>
        <v>1962</v>
      </c>
      <c r="H19">
        <f t="shared" si="4"/>
        <v>3</v>
      </c>
      <c r="I19" s="55" t="s">
        <v>100</v>
      </c>
      <c r="J19" s="55" t="s">
        <v>99</v>
      </c>
      <c r="K19" s="55" t="s">
        <v>100</v>
      </c>
      <c r="L19" s="55" t="s">
        <v>101</v>
      </c>
    </row>
    <row r="20" spans="1:12" x14ac:dyDescent="0.25">
      <c r="A20" s="61">
        <v>22766</v>
      </c>
      <c r="B20" s="62">
        <v>196067.37003172576</v>
      </c>
      <c r="C20" s="64">
        <f t="shared" si="0"/>
        <v>196.06737003172577</v>
      </c>
      <c r="E20">
        <f t="shared" si="1"/>
        <v>1962</v>
      </c>
      <c r="F20">
        <f t="shared" si="2"/>
        <v>7</v>
      </c>
      <c r="G20">
        <f t="shared" si="3"/>
        <v>1962</v>
      </c>
      <c r="H20">
        <f t="shared" si="4"/>
        <v>4</v>
      </c>
      <c r="I20" s="64">
        <f>SUM(C19:C25)</f>
        <v>782.62980175413861</v>
      </c>
      <c r="J20" s="64">
        <f>SUM(C20:C25)</f>
        <v>664.17735223147793</v>
      </c>
      <c r="K20" s="64">
        <f>SUM(C21:C25)</f>
        <v>468.1099821997521</v>
      </c>
      <c r="L20" s="64">
        <f>SUM(C22:D25)</f>
        <v>323.11920125439053</v>
      </c>
    </row>
    <row r="21" spans="1:12" x14ac:dyDescent="0.25">
      <c r="A21" s="61">
        <v>22797</v>
      </c>
      <c r="B21" s="62">
        <v>144990.78094536156</v>
      </c>
      <c r="C21" s="64">
        <f t="shared" si="0"/>
        <v>144.99078094536156</v>
      </c>
      <c r="E21">
        <f t="shared" si="1"/>
        <v>1962</v>
      </c>
      <c r="F21">
        <f t="shared" si="2"/>
        <v>8</v>
      </c>
      <c r="G21">
        <f t="shared" si="3"/>
        <v>1962</v>
      </c>
      <c r="H21">
        <f t="shared" si="4"/>
        <v>5</v>
      </c>
    </row>
    <row r="22" spans="1:12" x14ac:dyDescent="0.25">
      <c r="A22" s="61">
        <v>22827</v>
      </c>
      <c r="B22" s="62">
        <v>89251.176166087738</v>
      </c>
      <c r="C22" s="64">
        <f t="shared" si="0"/>
        <v>89.251176166087731</v>
      </c>
      <c r="E22">
        <f t="shared" si="1"/>
        <v>1962</v>
      </c>
      <c r="F22">
        <f t="shared" si="2"/>
        <v>9</v>
      </c>
      <c r="G22">
        <f t="shared" si="3"/>
        <v>1962</v>
      </c>
      <c r="H22">
        <f t="shared" si="4"/>
        <v>6</v>
      </c>
    </row>
    <row r="23" spans="1:12" x14ac:dyDescent="0.25">
      <c r="A23" s="61">
        <v>22858</v>
      </c>
      <c r="B23" s="62">
        <v>80671.954030835434</v>
      </c>
      <c r="C23" s="64">
        <f t="shared" si="0"/>
        <v>80.671954030835437</v>
      </c>
      <c r="E23">
        <f t="shared" si="1"/>
        <v>1962</v>
      </c>
      <c r="F23">
        <f t="shared" si="2"/>
        <v>10</v>
      </c>
      <c r="G23">
        <f t="shared" si="3"/>
        <v>1962</v>
      </c>
      <c r="H23">
        <f t="shared" si="4"/>
        <v>7</v>
      </c>
    </row>
    <row r="24" spans="1:12" x14ac:dyDescent="0.25">
      <c r="A24" s="61">
        <v>22889</v>
      </c>
      <c r="B24" s="62">
        <v>78120.652879165922</v>
      </c>
      <c r="C24" s="64">
        <f t="shared" si="0"/>
        <v>78.120652879165917</v>
      </c>
      <c r="E24">
        <f t="shared" si="1"/>
        <v>1962</v>
      </c>
      <c r="F24">
        <f t="shared" si="2"/>
        <v>11</v>
      </c>
      <c r="G24">
        <f t="shared" si="3"/>
        <v>1962</v>
      </c>
      <c r="H24">
        <f t="shared" si="4"/>
        <v>8</v>
      </c>
    </row>
    <row r="25" spans="1:12" x14ac:dyDescent="0.25">
      <c r="A25" s="61">
        <v>22919</v>
      </c>
      <c r="B25" s="62">
        <v>75075.418178301436</v>
      </c>
      <c r="C25" s="64">
        <f t="shared" si="0"/>
        <v>75.075418178301433</v>
      </c>
      <c r="E25">
        <f t="shared" si="1"/>
        <v>1962</v>
      </c>
      <c r="F25">
        <f t="shared" si="2"/>
        <v>12</v>
      </c>
      <c r="G25">
        <f t="shared" si="3"/>
        <v>1962</v>
      </c>
      <c r="H25">
        <f t="shared" si="4"/>
        <v>9</v>
      </c>
    </row>
    <row r="26" spans="1:12" x14ac:dyDescent="0.25">
      <c r="A26" s="61">
        <v>22950</v>
      </c>
      <c r="B26" s="62">
        <v>131355.10299225507</v>
      </c>
      <c r="C26" s="64">
        <f t="shared" si="0"/>
        <v>131.35510299225507</v>
      </c>
      <c r="E26">
        <f t="shared" si="1"/>
        <v>1963</v>
      </c>
      <c r="F26">
        <f t="shared" si="2"/>
        <v>1</v>
      </c>
      <c r="G26">
        <f t="shared" si="3"/>
        <v>1962</v>
      </c>
      <c r="H26">
        <f t="shared" si="4"/>
        <v>10</v>
      </c>
    </row>
    <row r="27" spans="1:12" x14ac:dyDescent="0.25">
      <c r="A27" s="61">
        <v>22980</v>
      </c>
      <c r="B27" s="62">
        <v>115785.60640910368</v>
      </c>
      <c r="C27" s="64">
        <f t="shared" si="0"/>
        <v>115.78560640910368</v>
      </c>
      <c r="E27">
        <f t="shared" si="1"/>
        <v>1963</v>
      </c>
      <c r="F27">
        <f t="shared" si="2"/>
        <v>2</v>
      </c>
      <c r="G27">
        <f t="shared" si="3"/>
        <v>1962</v>
      </c>
      <c r="H27">
        <f t="shared" si="4"/>
        <v>11</v>
      </c>
    </row>
    <row r="28" spans="1:12" x14ac:dyDescent="0.25">
      <c r="A28" s="61">
        <v>23011</v>
      </c>
      <c r="B28" s="62">
        <v>158591.05637549504</v>
      </c>
      <c r="C28" s="64">
        <f t="shared" si="0"/>
        <v>158.59105637549504</v>
      </c>
      <c r="E28">
        <f t="shared" si="1"/>
        <v>1963</v>
      </c>
      <c r="F28">
        <f t="shared" si="2"/>
        <v>3</v>
      </c>
      <c r="G28">
        <f t="shared" si="3"/>
        <v>1962</v>
      </c>
      <c r="H28">
        <f t="shared" si="4"/>
        <v>12</v>
      </c>
    </row>
    <row r="29" spans="1:12" x14ac:dyDescent="0.25">
      <c r="A29" s="61">
        <v>23042</v>
      </c>
      <c r="B29" s="62">
        <v>97674.238989978607</v>
      </c>
      <c r="C29" s="64">
        <f t="shared" si="0"/>
        <v>97.674238989978605</v>
      </c>
      <c r="E29">
        <f t="shared" si="1"/>
        <v>1963</v>
      </c>
      <c r="F29">
        <f t="shared" si="2"/>
        <v>4</v>
      </c>
      <c r="G29">
        <f t="shared" si="3"/>
        <v>1963</v>
      </c>
      <c r="H29">
        <f t="shared" si="4"/>
        <v>1</v>
      </c>
    </row>
    <row r="30" spans="1:12" x14ac:dyDescent="0.25">
      <c r="A30" s="61">
        <v>23070</v>
      </c>
      <c r="B30" s="62">
        <v>166739.95652739675</v>
      </c>
      <c r="C30" s="64">
        <f t="shared" si="0"/>
        <v>166.73995652739674</v>
      </c>
      <c r="E30">
        <f t="shared" si="1"/>
        <v>1963</v>
      </c>
      <c r="F30">
        <f t="shared" si="2"/>
        <v>5</v>
      </c>
      <c r="G30">
        <f t="shared" si="3"/>
        <v>1963</v>
      </c>
      <c r="H30">
        <f t="shared" si="4"/>
        <v>2</v>
      </c>
    </row>
    <row r="31" spans="1:12" x14ac:dyDescent="0.25">
      <c r="A31" s="61">
        <v>23101</v>
      </c>
      <c r="B31" s="62">
        <v>138996.8310314792</v>
      </c>
      <c r="C31" s="64">
        <f t="shared" si="0"/>
        <v>138.99683103147919</v>
      </c>
      <c r="E31">
        <f t="shared" si="1"/>
        <v>1963</v>
      </c>
      <c r="F31">
        <f t="shared" si="2"/>
        <v>6</v>
      </c>
      <c r="G31">
        <f t="shared" si="3"/>
        <v>1963</v>
      </c>
      <c r="H31">
        <f t="shared" si="4"/>
        <v>3</v>
      </c>
    </row>
    <row r="32" spans="1:12" x14ac:dyDescent="0.25">
      <c r="A32" s="61">
        <v>23131</v>
      </c>
      <c r="B32" s="62">
        <v>190399.79104984173</v>
      </c>
      <c r="C32" s="64">
        <f t="shared" si="0"/>
        <v>190.39979104984172</v>
      </c>
      <c r="E32">
        <f t="shared" si="1"/>
        <v>1963</v>
      </c>
      <c r="F32">
        <f t="shared" si="2"/>
        <v>7</v>
      </c>
      <c r="G32">
        <f t="shared" si="3"/>
        <v>1963</v>
      </c>
      <c r="H32">
        <f t="shared" si="4"/>
        <v>4</v>
      </c>
    </row>
    <row r="33" spans="1:8" x14ac:dyDescent="0.25">
      <c r="A33" s="61">
        <v>23162</v>
      </c>
      <c r="B33" s="62">
        <v>199136.55759426902</v>
      </c>
      <c r="C33" s="64">
        <f t="shared" si="0"/>
        <v>199.13655759426902</v>
      </c>
      <c r="E33">
        <f t="shared" si="1"/>
        <v>1963</v>
      </c>
      <c r="F33">
        <f t="shared" si="2"/>
        <v>8</v>
      </c>
      <c r="G33">
        <f t="shared" si="3"/>
        <v>1963</v>
      </c>
      <c r="H33">
        <f t="shared" si="4"/>
        <v>5</v>
      </c>
    </row>
    <row r="34" spans="1:8" x14ac:dyDescent="0.25">
      <c r="A34" s="61">
        <v>23192</v>
      </c>
      <c r="B34" s="62">
        <v>107185.95174454204</v>
      </c>
      <c r="C34" s="64">
        <f t="shared" si="0"/>
        <v>107.18595174454204</v>
      </c>
      <c r="E34">
        <f t="shared" si="1"/>
        <v>1963</v>
      </c>
      <c r="F34">
        <f t="shared" si="2"/>
        <v>9</v>
      </c>
      <c r="G34">
        <f t="shared" si="3"/>
        <v>1963</v>
      </c>
      <c r="H34">
        <f t="shared" si="4"/>
        <v>6</v>
      </c>
    </row>
    <row r="35" spans="1:8" x14ac:dyDescent="0.25">
      <c r="A35" s="61">
        <v>23223</v>
      </c>
      <c r="B35" s="62">
        <v>91177.533999919528</v>
      </c>
      <c r="C35" s="64">
        <f t="shared" si="0"/>
        <v>91.177533999919532</v>
      </c>
      <c r="E35">
        <f t="shared" si="1"/>
        <v>1963</v>
      </c>
      <c r="F35">
        <f t="shared" si="2"/>
        <v>10</v>
      </c>
      <c r="G35">
        <f t="shared" si="3"/>
        <v>1963</v>
      </c>
      <c r="H35">
        <f t="shared" si="4"/>
        <v>7</v>
      </c>
    </row>
    <row r="36" spans="1:8" x14ac:dyDescent="0.25">
      <c r="A36" s="61">
        <v>23254</v>
      </c>
      <c r="B36" s="62">
        <v>83253.875778465313</v>
      </c>
      <c r="C36" s="64">
        <f t="shared" si="0"/>
        <v>83.253875778465314</v>
      </c>
      <c r="E36">
        <f t="shared" si="1"/>
        <v>1963</v>
      </c>
      <c r="F36">
        <f t="shared" si="2"/>
        <v>11</v>
      </c>
      <c r="G36">
        <f t="shared" si="3"/>
        <v>1963</v>
      </c>
      <c r="H36">
        <f t="shared" si="4"/>
        <v>8</v>
      </c>
    </row>
    <row r="37" spans="1:8" x14ac:dyDescent="0.25">
      <c r="A37" s="61">
        <v>23284</v>
      </c>
      <c r="B37" s="62">
        <v>82525.044683813889</v>
      </c>
      <c r="C37" s="64">
        <f t="shared" si="0"/>
        <v>82.525044683813888</v>
      </c>
      <c r="E37">
        <f t="shared" si="1"/>
        <v>1963</v>
      </c>
      <c r="F37">
        <f t="shared" si="2"/>
        <v>12</v>
      </c>
      <c r="G37">
        <f t="shared" si="3"/>
        <v>1963</v>
      </c>
      <c r="H37">
        <f t="shared" si="4"/>
        <v>9</v>
      </c>
    </row>
    <row r="38" spans="1:8" x14ac:dyDescent="0.25">
      <c r="A38" s="61">
        <v>23315</v>
      </c>
      <c r="B38" s="62">
        <v>89671.235346464877</v>
      </c>
      <c r="C38" s="64">
        <f t="shared" si="0"/>
        <v>89.671235346464883</v>
      </c>
      <c r="E38">
        <f t="shared" si="1"/>
        <v>1964</v>
      </c>
      <c r="F38">
        <f t="shared" si="2"/>
        <v>1</v>
      </c>
      <c r="G38">
        <f t="shared" si="3"/>
        <v>1963</v>
      </c>
      <c r="H38">
        <f t="shared" si="4"/>
        <v>10</v>
      </c>
    </row>
    <row r="39" spans="1:8" x14ac:dyDescent="0.25">
      <c r="A39" s="61">
        <v>23345</v>
      </c>
      <c r="B39" s="62">
        <v>104385.61197467805</v>
      </c>
      <c r="C39" s="64">
        <f t="shared" si="0"/>
        <v>104.38561197467804</v>
      </c>
      <c r="E39">
        <f t="shared" si="1"/>
        <v>1964</v>
      </c>
      <c r="F39">
        <f t="shared" si="2"/>
        <v>2</v>
      </c>
      <c r="G39">
        <f t="shared" si="3"/>
        <v>1963</v>
      </c>
      <c r="H39">
        <f t="shared" si="4"/>
        <v>11</v>
      </c>
    </row>
    <row r="40" spans="1:8" x14ac:dyDescent="0.25">
      <c r="A40" s="61">
        <v>23376</v>
      </c>
      <c r="B40" s="62">
        <v>110282.66979218593</v>
      </c>
      <c r="C40" s="64">
        <f t="shared" si="0"/>
        <v>110.28266979218593</v>
      </c>
      <c r="E40">
        <f t="shared" si="1"/>
        <v>1964</v>
      </c>
      <c r="F40">
        <f t="shared" si="2"/>
        <v>3</v>
      </c>
      <c r="G40">
        <f t="shared" si="3"/>
        <v>1963</v>
      </c>
      <c r="H40">
        <f t="shared" si="4"/>
        <v>12</v>
      </c>
    </row>
    <row r="41" spans="1:8" x14ac:dyDescent="0.25">
      <c r="A41" s="61">
        <v>23407</v>
      </c>
      <c r="B41" s="62">
        <v>95118.298752486618</v>
      </c>
      <c r="C41" s="64">
        <f t="shared" si="0"/>
        <v>95.118298752486623</v>
      </c>
      <c r="E41">
        <f t="shared" si="1"/>
        <v>1964</v>
      </c>
      <c r="F41">
        <f t="shared" si="2"/>
        <v>4</v>
      </c>
      <c r="G41">
        <f t="shared" si="3"/>
        <v>1964</v>
      </c>
      <c r="H41">
        <f t="shared" si="4"/>
        <v>1</v>
      </c>
    </row>
    <row r="42" spans="1:8" x14ac:dyDescent="0.25">
      <c r="A42" s="61">
        <v>23436</v>
      </c>
      <c r="B42" s="62">
        <v>110636.86072490923</v>
      </c>
      <c r="C42" s="64">
        <f t="shared" si="0"/>
        <v>110.63686072490923</v>
      </c>
      <c r="E42">
        <f t="shared" si="1"/>
        <v>1964</v>
      </c>
      <c r="F42">
        <f t="shared" si="2"/>
        <v>5</v>
      </c>
      <c r="G42">
        <f t="shared" si="3"/>
        <v>1964</v>
      </c>
      <c r="H42">
        <f t="shared" si="4"/>
        <v>2</v>
      </c>
    </row>
    <row r="43" spans="1:8" x14ac:dyDescent="0.25">
      <c r="A43" s="61">
        <v>23467</v>
      </c>
      <c r="B43" s="62">
        <v>115588.03976884251</v>
      </c>
      <c r="C43" s="64">
        <f t="shared" si="0"/>
        <v>115.58803976884252</v>
      </c>
      <c r="E43">
        <f t="shared" si="1"/>
        <v>1964</v>
      </c>
      <c r="F43">
        <f t="shared" si="2"/>
        <v>6</v>
      </c>
      <c r="G43">
        <f t="shared" si="3"/>
        <v>1964</v>
      </c>
      <c r="H43">
        <f t="shared" si="4"/>
        <v>3</v>
      </c>
    </row>
    <row r="44" spans="1:8" x14ac:dyDescent="0.25">
      <c r="A44" s="61">
        <v>23497</v>
      </c>
      <c r="B44" s="62">
        <v>203543.98746058575</v>
      </c>
      <c r="C44" s="64">
        <f t="shared" si="0"/>
        <v>203.54398746058575</v>
      </c>
      <c r="E44">
        <f t="shared" si="1"/>
        <v>1964</v>
      </c>
      <c r="F44">
        <f t="shared" si="2"/>
        <v>7</v>
      </c>
      <c r="G44">
        <f t="shared" si="3"/>
        <v>1964</v>
      </c>
      <c r="H44">
        <f t="shared" si="4"/>
        <v>4</v>
      </c>
    </row>
    <row r="45" spans="1:8" x14ac:dyDescent="0.25">
      <c r="A45" s="61">
        <v>23528</v>
      </c>
      <c r="B45" s="62">
        <v>129071.40941958061</v>
      </c>
      <c r="C45" s="64">
        <f t="shared" si="0"/>
        <v>129.07140941958062</v>
      </c>
      <c r="E45">
        <f t="shared" si="1"/>
        <v>1964</v>
      </c>
      <c r="F45">
        <f t="shared" si="2"/>
        <v>8</v>
      </c>
      <c r="G45">
        <f t="shared" si="3"/>
        <v>1964</v>
      </c>
      <c r="H45">
        <f t="shared" si="4"/>
        <v>5</v>
      </c>
    </row>
    <row r="46" spans="1:8" x14ac:dyDescent="0.25">
      <c r="A46" s="61">
        <v>23558</v>
      </c>
      <c r="B46" s="62">
        <v>118063.85325426073</v>
      </c>
      <c r="C46" s="64">
        <f t="shared" si="0"/>
        <v>118.06385325426074</v>
      </c>
      <c r="E46">
        <f t="shared" si="1"/>
        <v>1964</v>
      </c>
      <c r="F46">
        <f t="shared" si="2"/>
        <v>9</v>
      </c>
      <c r="G46">
        <f t="shared" si="3"/>
        <v>1964</v>
      </c>
      <c r="H46">
        <f t="shared" si="4"/>
        <v>6</v>
      </c>
    </row>
    <row r="47" spans="1:8" x14ac:dyDescent="0.25">
      <c r="A47" s="61">
        <v>23589</v>
      </c>
      <c r="B47" s="62">
        <v>85940.932084486849</v>
      </c>
      <c r="C47" s="64">
        <f t="shared" si="0"/>
        <v>85.940932084486846</v>
      </c>
      <c r="E47">
        <f t="shared" si="1"/>
        <v>1964</v>
      </c>
      <c r="F47">
        <f t="shared" si="2"/>
        <v>10</v>
      </c>
      <c r="G47">
        <f t="shared" si="3"/>
        <v>1964</v>
      </c>
      <c r="H47">
        <f t="shared" si="4"/>
        <v>7</v>
      </c>
    </row>
    <row r="48" spans="1:8" x14ac:dyDescent="0.25">
      <c r="A48" s="61">
        <v>23620</v>
      </c>
      <c r="B48" s="62">
        <v>73519.730555504444</v>
      </c>
      <c r="C48" s="64">
        <f t="shared" si="0"/>
        <v>73.519730555504438</v>
      </c>
      <c r="E48">
        <f t="shared" si="1"/>
        <v>1964</v>
      </c>
      <c r="F48">
        <f t="shared" si="2"/>
        <v>11</v>
      </c>
      <c r="G48">
        <f t="shared" si="3"/>
        <v>1964</v>
      </c>
      <c r="H48">
        <f t="shared" si="4"/>
        <v>8</v>
      </c>
    </row>
    <row r="49" spans="1:8" x14ac:dyDescent="0.25">
      <c r="A49" s="61">
        <v>23650</v>
      </c>
      <c r="B49" s="62">
        <v>82853.925738178092</v>
      </c>
      <c r="C49" s="64">
        <f t="shared" si="0"/>
        <v>82.853925738178091</v>
      </c>
      <c r="E49">
        <f t="shared" si="1"/>
        <v>1964</v>
      </c>
      <c r="F49">
        <f t="shared" si="2"/>
        <v>12</v>
      </c>
      <c r="G49">
        <f t="shared" si="3"/>
        <v>1964</v>
      </c>
      <c r="H49">
        <f t="shared" si="4"/>
        <v>9</v>
      </c>
    </row>
    <row r="50" spans="1:8" x14ac:dyDescent="0.25">
      <c r="A50" s="61">
        <v>23681</v>
      </c>
      <c r="B50" s="62">
        <v>94390.744892826857</v>
      </c>
      <c r="C50" s="64">
        <f t="shared" si="0"/>
        <v>94.390744892826859</v>
      </c>
      <c r="E50">
        <f t="shared" si="1"/>
        <v>1965</v>
      </c>
      <c r="F50">
        <f t="shared" si="2"/>
        <v>1</v>
      </c>
      <c r="G50">
        <f t="shared" si="3"/>
        <v>1964</v>
      </c>
      <c r="H50">
        <f t="shared" si="4"/>
        <v>10</v>
      </c>
    </row>
    <row r="51" spans="1:8" x14ac:dyDescent="0.25">
      <c r="A51" s="61">
        <v>23711</v>
      </c>
      <c r="B51" s="62">
        <v>78562.109813005081</v>
      </c>
      <c r="C51" s="64">
        <f t="shared" si="0"/>
        <v>78.56210981300508</v>
      </c>
      <c r="E51">
        <f t="shared" si="1"/>
        <v>1965</v>
      </c>
      <c r="F51">
        <f t="shared" si="2"/>
        <v>2</v>
      </c>
      <c r="G51">
        <f t="shared" si="3"/>
        <v>1964</v>
      </c>
      <c r="H51">
        <f t="shared" si="4"/>
        <v>11</v>
      </c>
    </row>
    <row r="52" spans="1:8" x14ac:dyDescent="0.25">
      <c r="A52" s="61">
        <v>23742</v>
      </c>
      <c r="B52" s="62">
        <v>287487.58560836263</v>
      </c>
      <c r="C52" s="64">
        <f t="shared" si="0"/>
        <v>287.48758560836262</v>
      </c>
      <c r="E52">
        <f t="shared" si="1"/>
        <v>1965</v>
      </c>
      <c r="F52">
        <f t="shared" si="2"/>
        <v>3</v>
      </c>
      <c r="G52">
        <f t="shared" si="3"/>
        <v>1964</v>
      </c>
      <c r="H52">
        <f t="shared" si="4"/>
        <v>12</v>
      </c>
    </row>
    <row r="53" spans="1:8" x14ac:dyDescent="0.25">
      <c r="A53" s="61">
        <v>23773</v>
      </c>
      <c r="B53" s="62">
        <v>320074.67827919777</v>
      </c>
      <c r="C53" s="64">
        <f t="shared" si="0"/>
        <v>320.07467827919777</v>
      </c>
      <c r="E53">
        <f t="shared" si="1"/>
        <v>1965</v>
      </c>
      <c r="F53">
        <f t="shared" si="2"/>
        <v>4</v>
      </c>
      <c r="G53">
        <f t="shared" si="3"/>
        <v>1965</v>
      </c>
      <c r="H53">
        <f t="shared" si="4"/>
        <v>1</v>
      </c>
    </row>
    <row r="54" spans="1:8" x14ac:dyDescent="0.25">
      <c r="A54" s="61">
        <v>23801</v>
      </c>
      <c r="B54" s="62">
        <v>297210.12083015748</v>
      </c>
      <c r="C54" s="64">
        <f t="shared" si="0"/>
        <v>297.21012083015751</v>
      </c>
      <c r="E54">
        <f t="shared" si="1"/>
        <v>1965</v>
      </c>
      <c r="F54">
        <f t="shared" si="2"/>
        <v>5</v>
      </c>
      <c r="G54">
        <f t="shared" si="3"/>
        <v>1965</v>
      </c>
      <c r="H54">
        <f t="shared" si="4"/>
        <v>2</v>
      </c>
    </row>
    <row r="55" spans="1:8" x14ac:dyDescent="0.25">
      <c r="A55" s="61">
        <v>23832</v>
      </c>
      <c r="B55" s="62">
        <v>219284.80154371931</v>
      </c>
      <c r="C55" s="64">
        <f t="shared" si="0"/>
        <v>219.28480154371931</v>
      </c>
      <c r="E55">
        <f t="shared" si="1"/>
        <v>1965</v>
      </c>
      <c r="F55">
        <f t="shared" si="2"/>
        <v>6</v>
      </c>
      <c r="G55">
        <f t="shared" si="3"/>
        <v>1965</v>
      </c>
      <c r="H55">
        <f t="shared" si="4"/>
        <v>3</v>
      </c>
    </row>
    <row r="56" spans="1:8" x14ac:dyDescent="0.25">
      <c r="A56" s="61">
        <v>23862</v>
      </c>
      <c r="B56" s="62">
        <v>166602.23252280438</v>
      </c>
      <c r="C56" s="64">
        <f t="shared" si="0"/>
        <v>166.60223252280437</v>
      </c>
      <c r="E56">
        <f t="shared" si="1"/>
        <v>1965</v>
      </c>
      <c r="F56">
        <f t="shared" si="2"/>
        <v>7</v>
      </c>
      <c r="G56">
        <f t="shared" si="3"/>
        <v>1965</v>
      </c>
      <c r="H56">
        <f t="shared" si="4"/>
        <v>4</v>
      </c>
    </row>
    <row r="57" spans="1:8" x14ac:dyDescent="0.25">
      <c r="A57" s="61">
        <v>23893</v>
      </c>
      <c r="B57" s="62">
        <v>180701.84936968016</v>
      </c>
      <c r="C57" s="64">
        <f t="shared" si="0"/>
        <v>180.70184936968016</v>
      </c>
      <c r="E57">
        <f t="shared" si="1"/>
        <v>1965</v>
      </c>
      <c r="F57">
        <f t="shared" si="2"/>
        <v>8</v>
      </c>
      <c r="G57">
        <f t="shared" si="3"/>
        <v>1965</v>
      </c>
      <c r="H57">
        <f t="shared" si="4"/>
        <v>5</v>
      </c>
    </row>
    <row r="58" spans="1:8" x14ac:dyDescent="0.25">
      <c r="A58" s="61">
        <v>23923</v>
      </c>
      <c r="B58" s="62">
        <v>118407.32636845567</v>
      </c>
      <c r="C58" s="64">
        <f t="shared" si="0"/>
        <v>118.40732636845567</v>
      </c>
      <c r="E58">
        <f t="shared" si="1"/>
        <v>1965</v>
      </c>
      <c r="F58">
        <f t="shared" si="2"/>
        <v>9</v>
      </c>
      <c r="G58">
        <f t="shared" si="3"/>
        <v>1965</v>
      </c>
      <c r="H58">
        <f t="shared" si="4"/>
        <v>6</v>
      </c>
    </row>
    <row r="59" spans="1:8" x14ac:dyDescent="0.25">
      <c r="A59" s="61">
        <v>23954</v>
      </c>
      <c r="B59" s="62">
        <v>104012.65000170543</v>
      </c>
      <c r="C59" s="64">
        <f t="shared" si="0"/>
        <v>104.01265000170544</v>
      </c>
      <c r="E59">
        <f t="shared" si="1"/>
        <v>1965</v>
      </c>
      <c r="F59">
        <f t="shared" si="2"/>
        <v>10</v>
      </c>
      <c r="G59">
        <f t="shared" si="3"/>
        <v>1965</v>
      </c>
      <c r="H59">
        <f t="shared" si="4"/>
        <v>7</v>
      </c>
    </row>
    <row r="60" spans="1:8" x14ac:dyDescent="0.25">
      <c r="A60" s="61">
        <v>23985</v>
      </c>
      <c r="B60" s="62">
        <v>98465.559509981322</v>
      </c>
      <c r="C60" s="64">
        <f t="shared" si="0"/>
        <v>98.465559509981318</v>
      </c>
      <c r="E60">
        <f t="shared" si="1"/>
        <v>1965</v>
      </c>
      <c r="F60">
        <f t="shared" si="2"/>
        <v>11</v>
      </c>
      <c r="G60">
        <f t="shared" si="3"/>
        <v>1965</v>
      </c>
      <c r="H60">
        <f t="shared" si="4"/>
        <v>8</v>
      </c>
    </row>
    <row r="61" spans="1:8" x14ac:dyDescent="0.25">
      <c r="A61" s="61">
        <v>24015</v>
      </c>
      <c r="B61" s="62">
        <v>98837.204854592288</v>
      </c>
      <c r="C61" s="64">
        <f t="shared" si="0"/>
        <v>98.837204854592287</v>
      </c>
      <c r="E61">
        <f t="shared" si="1"/>
        <v>1965</v>
      </c>
      <c r="F61">
        <f t="shared" si="2"/>
        <v>12</v>
      </c>
      <c r="G61">
        <f t="shared" si="3"/>
        <v>1965</v>
      </c>
      <c r="H61">
        <f t="shared" si="4"/>
        <v>9</v>
      </c>
    </row>
    <row r="62" spans="1:8" x14ac:dyDescent="0.25">
      <c r="A62" s="61">
        <v>24046</v>
      </c>
      <c r="B62" s="62">
        <v>125819.77249298236</v>
      </c>
      <c r="C62" s="64">
        <f t="shared" si="0"/>
        <v>125.81977249298237</v>
      </c>
      <c r="E62">
        <f t="shared" si="1"/>
        <v>1966</v>
      </c>
      <c r="F62">
        <f t="shared" si="2"/>
        <v>1</v>
      </c>
      <c r="G62">
        <f t="shared" si="3"/>
        <v>1965</v>
      </c>
      <c r="H62">
        <f t="shared" si="4"/>
        <v>10</v>
      </c>
    </row>
    <row r="63" spans="1:8" x14ac:dyDescent="0.25">
      <c r="A63" s="61">
        <v>24076</v>
      </c>
      <c r="B63" s="62">
        <v>134124.73950167667</v>
      </c>
      <c r="C63" s="64">
        <f t="shared" si="0"/>
        <v>134.12473950167666</v>
      </c>
      <c r="E63">
        <f t="shared" si="1"/>
        <v>1966</v>
      </c>
      <c r="F63">
        <f t="shared" si="2"/>
        <v>2</v>
      </c>
      <c r="G63">
        <f t="shared" si="3"/>
        <v>1965</v>
      </c>
      <c r="H63">
        <f t="shared" si="4"/>
        <v>11</v>
      </c>
    </row>
    <row r="64" spans="1:8" x14ac:dyDescent="0.25">
      <c r="A64" s="61">
        <v>24107</v>
      </c>
      <c r="B64" s="62">
        <v>125592.40615532568</v>
      </c>
      <c r="C64" s="64">
        <f t="shared" si="0"/>
        <v>125.59240615532568</v>
      </c>
      <c r="E64">
        <f t="shared" si="1"/>
        <v>1966</v>
      </c>
      <c r="F64">
        <f t="shared" si="2"/>
        <v>3</v>
      </c>
      <c r="G64">
        <f t="shared" si="3"/>
        <v>1965</v>
      </c>
      <c r="H64">
        <f t="shared" si="4"/>
        <v>12</v>
      </c>
    </row>
    <row r="65" spans="1:8" x14ac:dyDescent="0.25">
      <c r="A65" s="61">
        <v>24138</v>
      </c>
      <c r="B65" s="62">
        <v>111053.96889537672</v>
      </c>
      <c r="C65" s="64">
        <f t="shared" si="0"/>
        <v>111.05396889537671</v>
      </c>
      <c r="E65">
        <f t="shared" si="1"/>
        <v>1966</v>
      </c>
      <c r="F65">
        <f t="shared" si="2"/>
        <v>4</v>
      </c>
      <c r="G65">
        <f t="shared" si="3"/>
        <v>1966</v>
      </c>
      <c r="H65">
        <f t="shared" si="4"/>
        <v>1</v>
      </c>
    </row>
    <row r="66" spans="1:8" x14ac:dyDescent="0.25">
      <c r="A66" s="61">
        <v>24166</v>
      </c>
      <c r="B66" s="62">
        <v>107820.67658704397</v>
      </c>
      <c r="C66" s="64">
        <f t="shared" si="0"/>
        <v>107.82067658704398</v>
      </c>
      <c r="E66">
        <f t="shared" si="1"/>
        <v>1966</v>
      </c>
      <c r="F66">
        <f t="shared" si="2"/>
        <v>5</v>
      </c>
      <c r="G66">
        <f t="shared" si="3"/>
        <v>1966</v>
      </c>
      <c r="H66">
        <f t="shared" si="4"/>
        <v>2</v>
      </c>
    </row>
    <row r="67" spans="1:8" x14ac:dyDescent="0.25">
      <c r="A67" s="61">
        <v>24197</v>
      </c>
      <c r="B67" s="62">
        <v>161406.83496771337</v>
      </c>
      <c r="C67" s="64">
        <f t="shared" ref="C67:C130" si="5">B67/1000</f>
        <v>161.40683496771337</v>
      </c>
      <c r="E67">
        <f t="shared" ref="E67:E130" si="6">IF($H67&gt;9,G67+1,G67)</f>
        <v>1966</v>
      </c>
      <c r="F67">
        <f t="shared" ref="F67:F130" si="7">IF($H67&gt;9,H67-9,H67+3)</f>
        <v>6</v>
      </c>
      <c r="G67">
        <f t="shared" ref="G67:G130" si="8">YEAR($A67)</f>
        <v>1966</v>
      </c>
      <c r="H67">
        <f t="shared" ref="H67:H130" si="9">MONTH($A67)</f>
        <v>3</v>
      </c>
    </row>
    <row r="68" spans="1:8" x14ac:dyDescent="0.25">
      <c r="A68" s="61">
        <v>24227</v>
      </c>
      <c r="B68" s="62">
        <v>199420.73197213313</v>
      </c>
      <c r="C68" s="64">
        <f t="shared" si="5"/>
        <v>199.42073197213313</v>
      </c>
      <c r="E68">
        <f t="shared" si="6"/>
        <v>1966</v>
      </c>
      <c r="F68">
        <f t="shared" si="7"/>
        <v>7</v>
      </c>
      <c r="G68">
        <f t="shared" si="8"/>
        <v>1966</v>
      </c>
      <c r="H68">
        <f t="shared" si="9"/>
        <v>4</v>
      </c>
    </row>
    <row r="69" spans="1:8" x14ac:dyDescent="0.25">
      <c r="A69" s="61">
        <v>24258</v>
      </c>
      <c r="B69" s="62">
        <v>119283.16711821877</v>
      </c>
      <c r="C69" s="64">
        <f t="shared" si="5"/>
        <v>119.28316711821877</v>
      </c>
      <c r="E69">
        <f t="shared" si="6"/>
        <v>1966</v>
      </c>
      <c r="F69">
        <f t="shared" si="7"/>
        <v>8</v>
      </c>
      <c r="G69">
        <f t="shared" si="8"/>
        <v>1966</v>
      </c>
      <c r="H69">
        <f t="shared" si="9"/>
        <v>5</v>
      </c>
    </row>
    <row r="70" spans="1:8" x14ac:dyDescent="0.25">
      <c r="A70" s="61">
        <v>24288</v>
      </c>
      <c r="B70" s="62">
        <v>95393.995169539165</v>
      </c>
      <c r="C70" s="64">
        <f t="shared" si="5"/>
        <v>95.393995169539167</v>
      </c>
      <c r="E70">
        <f t="shared" si="6"/>
        <v>1966</v>
      </c>
      <c r="F70">
        <f t="shared" si="7"/>
        <v>9</v>
      </c>
      <c r="G70">
        <f t="shared" si="8"/>
        <v>1966</v>
      </c>
      <c r="H70">
        <f t="shared" si="9"/>
        <v>6</v>
      </c>
    </row>
    <row r="71" spans="1:8" x14ac:dyDescent="0.25">
      <c r="A71" s="61">
        <v>24319</v>
      </c>
      <c r="B71" s="62">
        <v>77185.035820580699</v>
      </c>
      <c r="C71" s="64">
        <f t="shared" si="5"/>
        <v>77.185035820580694</v>
      </c>
      <c r="E71">
        <f t="shared" si="6"/>
        <v>1966</v>
      </c>
      <c r="F71">
        <f t="shared" si="7"/>
        <v>10</v>
      </c>
      <c r="G71">
        <f t="shared" si="8"/>
        <v>1966</v>
      </c>
      <c r="H71">
        <f t="shared" si="9"/>
        <v>7</v>
      </c>
    </row>
    <row r="72" spans="1:8" x14ac:dyDescent="0.25">
      <c r="A72" s="61">
        <v>24350</v>
      </c>
      <c r="B72" s="62">
        <v>71667.007617145093</v>
      </c>
      <c r="C72" s="64">
        <f t="shared" si="5"/>
        <v>71.667007617145089</v>
      </c>
      <c r="E72">
        <f t="shared" si="6"/>
        <v>1966</v>
      </c>
      <c r="F72">
        <f t="shared" si="7"/>
        <v>11</v>
      </c>
      <c r="G72">
        <f t="shared" si="8"/>
        <v>1966</v>
      </c>
      <c r="H72">
        <f t="shared" si="9"/>
        <v>8</v>
      </c>
    </row>
    <row r="73" spans="1:8" x14ac:dyDescent="0.25">
      <c r="A73" s="61">
        <v>24380</v>
      </c>
      <c r="B73" s="62">
        <v>88050.015864113258</v>
      </c>
      <c r="C73" s="64">
        <f t="shared" si="5"/>
        <v>88.050015864113263</v>
      </c>
      <c r="E73">
        <f t="shared" si="6"/>
        <v>1966</v>
      </c>
      <c r="F73">
        <f t="shared" si="7"/>
        <v>12</v>
      </c>
      <c r="G73">
        <f t="shared" si="8"/>
        <v>1966</v>
      </c>
      <c r="H73">
        <f t="shared" si="9"/>
        <v>9</v>
      </c>
    </row>
    <row r="74" spans="1:8" x14ac:dyDescent="0.25">
      <c r="A74" s="61">
        <v>24411</v>
      </c>
      <c r="B74" s="62">
        <v>86966.116714467629</v>
      </c>
      <c r="C74" s="64">
        <f t="shared" si="5"/>
        <v>86.966116714467631</v>
      </c>
      <c r="E74">
        <f t="shared" si="6"/>
        <v>1967</v>
      </c>
      <c r="F74">
        <f t="shared" si="7"/>
        <v>1</v>
      </c>
      <c r="G74">
        <f t="shared" si="8"/>
        <v>1966</v>
      </c>
      <c r="H74">
        <f t="shared" si="9"/>
        <v>10</v>
      </c>
    </row>
    <row r="75" spans="1:8" x14ac:dyDescent="0.25">
      <c r="A75" s="61">
        <v>24441</v>
      </c>
      <c r="B75" s="62">
        <v>96116.335183027681</v>
      </c>
      <c r="C75" s="64">
        <f t="shared" si="5"/>
        <v>96.116335183027687</v>
      </c>
      <c r="E75">
        <f t="shared" si="6"/>
        <v>1967</v>
      </c>
      <c r="F75">
        <f t="shared" si="7"/>
        <v>2</v>
      </c>
      <c r="G75">
        <f t="shared" si="8"/>
        <v>1966</v>
      </c>
      <c r="H75">
        <f t="shared" si="9"/>
        <v>11</v>
      </c>
    </row>
    <row r="76" spans="1:8" x14ac:dyDescent="0.25">
      <c r="A76" s="61">
        <v>24472</v>
      </c>
      <c r="B76" s="62">
        <v>126694.90571358018</v>
      </c>
      <c r="C76" s="64">
        <f t="shared" si="5"/>
        <v>126.69490571358018</v>
      </c>
      <c r="E76">
        <f t="shared" si="6"/>
        <v>1967</v>
      </c>
      <c r="F76">
        <f t="shared" si="7"/>
        <v>3</v>
      </c>
      <c r="G76">
        <f t="shared" si="8"/>
        <v>1966</v>
      </c>
      <c r="H76">
        <f t="shared" si="9"/>
        <v>12</v>
      </c>
    </row>
    <row r="77" spans="1:8" x14ac:dyDescent="0.25">
      <c r="A77" s="61">
        <v>24503</v>
      </c>
      <c r="B77" s="62">
        <v>116908.2938113353</v>
      </c>
      <c r="C77" s="64">
        <f t="shared" si="5"/>
        <v>116.9082938113353</v>
      </c>
      <c r="E77">
        <f t="shared" si="6"/>
        <v>1967</v>
      </c>
      <c r="F77">
        <f t="shared" si="7"/>
        <v>4</v>
      </c>
      <c r="G77">
        <f t="shared" si="8"/>
        <v>1967</v>
      </c>
      <c r="H77">
        <f t="shared" si="9"/>
        <v>1</v>
      </c>
    </row>
    <row r="78" spans="1:8" x14ac:dyDescent="0.25">
      <c r="A78" s="61">
        <v>24531</v>
      </c>
      <c r="B78" s="62">
        <v>131548.99727777977</v>
      </c>
      <c r="C78" s="64">
        <f t="shared" si="5"/>
        <v>131.54899727777976</v>
      </c>
      <c r="E78">
        <f t="shared" si="6"/>
        <v>1967</v>
      </c>
      <c r="F78">
        <f t="shared" si="7"/>
        <v>5</v>
      </c>
      <c r="G78">
        <f t="shared" si="8"/>
        <v>1967</v>
      </c>
      <c r="H78">
        <f t="shared" si="9"/>
        <v>2</v>
      </c>
    </row>
    <row r="79" spans="1:8" x14ac:dyDescent="0.25">
      <c r="A79" s="61">
        <v>24562</v>
      </c>
      <c r="B79" s="62">
        <v>143147.04250627125</v>
      </c>
      <c r="C79" s="64">
        <f t="shared" si="5"/>
        <v>143.14704250627125</v>
      </c>
      <c r="E79">
        <f t="shared" si="6"/>
        <v>1967</v>
      </c>
      <c r="F79">
        <f t="shared" si="7"/>
        <v>6</v>
      </c>
      <c r="G79">
        <f t="shared" si="8"/>
        <v>1967</v>
      </c>
      <c r="H79">
        <f t="shared" si="9"/>
        <v>3</v>
      </c>
    </row>
    <row r="80" spans="1:8" x14ac:dyDescent="0.25">
      <c r="A80" s="61">
        <v>24592</v>
      </c>
      <c r="B80" s="62">
        <v>171450.1419587413</v>
      </c>
      <c r="C80" s="64">
        <f t="shared" si="5"/>
        <v>171.45014195874128</v>
      </c>
      <c r="E80">
        <f t="shared" si="6"/>
        <v>1967</v>
      </c>
      <c r="F80">
        <f t="shared" si="7"/>
        <v>7</v>
      </c>
      <c r="G80">
        <f t="shared" si="8"/>
        <v>1967</v>
      </c>
      <c r="H80">
        <f t="shared" si="9"/>
        <v>4</v>
      </c>
    </row>
    <row r="81" spans="1:8" x14ac:dyDescent="0.25">
      <c r="A81" s="61">
        <v>24623</v>
      </c>
      <c r="B81" s="62">
        <v>237577.19482452623</v>
      </c>
      <c r="C81" s="64">
        <f t="shared" si="5"/>
        <v>237.57719482452623</v>
      </c>
      <c r="E81">
        <f t="shared" si="6"/>
        <v>1967</v>
      </c>
      <c r="F81">
        <f t="shared" si="7"/>
        <v>8</v>
      </c>
      <c r="G81">
        <f t="shared" si="8"/>
        <v>1967</v>
      </c>
      <c r="H81">
        <f t="shared" si="9"/>
        <v>5</v>
      </c>
    </row>
    <row r="82" spans="1:8" x14ac:dyDescent="0.25">
      <c r="A82" s="61">
        <v>24653</v>
      </c>
      <c r="B82" s="62">
        <v>164198.77550289693</v>
      </c>
      <c r="C82" s="64">
        <f t="shared" si="5"/>
        <v>164.19877550289692</v>
      </c>
      <c r="E82">
        <f t="shared" si="6"/>
        <v>1967</v>
      </c>
      <c r="F82">
        <f t="shared" si="7"/>
        <v>9</v>
      </c>
      <c r="G82">
        <f t="shared" si="8"/>
        <v>1967</v>
      </c>
      <c r="H82">
        <f t="shared" si="9"/>
        <v>6</v>
      </c>
    </row>
    <row r="83" spans="1:8" x14ac:dyDescent="0.25">
      <c r="A83" s="61">
        <v>24684</v>
      </c>
      <c r="B83" s="62">
        <v>80885.346515679266</v>
      </c>
      <c r="C83" s="64">
        <f t="shared" si="5"/>
        <v>80.885346515679259</v>
      </c>
      <c r="E83">
        <f t="shared" si="6"/>
        <v>1967</v>
      </c>
      <c r="F83">
        <f t="shared" si="7"/>
        <v>10</v>
      </c>
      <c r="G83">
        <f t="shared" si="8"/>
        <v>1967</v>
      </c>
      <c r="H83">
        <f t="shared" si="9"/>
        <v>7</v>
      </c>
    </row>
    <row r="84" spans="1:8" x14ac:dyDescent="0.25">
      <c r="A84" s="61">
        <v>24715</v>
      </c>
      <c r="B84" s="62">
        <v>75794.76638032381</v>
      </c>
      <c r="C84" s="64">
        <f t="shared" si="5"/>
        <v>75.794766380323807</v>
      </c>
      <c r="E84">
        <f t="shared" si="6"/>
        <v>1967</v>
      </c>
      <c r="F84">
        <f t="shared" si="7"/>
        <v>11</v>
      </c>
      <c r="G84">
        <f t="shared" si="8"/>
        <v>1967</v>
      </c>
      <c r="H84">
        <f t="shared" si="9"/>
        <v>8</v>
      </c>
    </row>
    <row r="85" spans="1:8" x14ac:dyDescent="0.25">
      <c r="A85" s="61">
        <v>24745</v>
      </c>
      <c r="B85" s="62">
        <v>79769.110159963195</v>
      </c>
      <c r="C85" s="64">
        <f t="shared" si="5"/>
        <v>79.769110159963191</v>
      </c>
      <c r="E85">
        <f t="shared" si="6"/>
        <v>1967</v>
      </c>
      <c r="F85">
        <f t="shared" si="7"/>
        <v>12</v>
      </c>
      <c r="G85">
        <f t="shared" si="8"/>
        <v>1967</v>
      </c>
      <c r="H85">
        <f t="shared" si="9"/>
        <v>9</v>
      </c>
    </row>
    <row r="86" spans="1:8" x14ac:dyDescent="0.25">
      <c r="A86" s="61">
        <v>24776</v>
      </c>
      <c r="B86" s="62">
        <v>88945.806993510952</v>
      </c>
      <c r="C86" s="64">
        <f t="shared" si="5"/>
        <v>88.945806993510956</v>
      </c>
      <c r="E86">
        <f t="shared" si="6"/>
        <v>1968</v>
      </c>
      <c r="F86">
        <f t="shared" si="7"/>
        <v>1</v>
      </c>
      <c r="G86">
        <f t="shared" si="8"/>
        <v>1967</v>
      </c>
      <c r="H86">
        <f t="shared" si="9"/>
        <v>10</v>
      </c>
    </row>
    <row r="87" spans="1:8" x14ac:dyDescent="0.25">
      <c r="A87" s="61">
        <v>24806</v>
      </c>
      <c r="B87" s="62">
        <v>88799.473923747137</v>
      </c>
      <c r="C87" s="64">
        <f t="shared" si="5"/>
        <v>88.799473923747144</v>
      </c>
      <c r="E87">
        <f t="shared" si="6"/>
        <v>1968</v>
      </c>
      <c r="F87">
        <f t="shared" si="7"/>
        <v>2</v>
      </c>
      <c r="G87">
        <f t="shared" si="8"/>
        <v>1967</v>
      </c>
      <c r="H87">
        <f t="shared" si="9"/>
        <v>11</v>
      </c>
    </row>
    <row r="88" spans="1:8" x14ac:dyDescent="0.25">
      <c r="A88" s="61">
        <v>24837</v>
      </c>
      <c r="B88" s="62">
        <v>92481.023662717635</v>
      </c>
      <c r="C88" s="64">
        <f t="shared" si="5"/>
        <v>92.481023662717632</v>
      </c>
      <c r="E88">
        <f t="shared" si="6"/>
        <v>1968</v>
      </c>
      <c r="F88">
        <f t="shared" si="7"/>
        <v>3</v>
      </c>
      <c r="G88">
        <f t="shared" si="8"/>
        <v>1967</v>
      </c>
      <c r="H88">
        <f t="shared" si="9"/>
        <v>12</v>
      </c>
    </row>
    <row r="89" spans="1:8" x14ac:dyDescent="0.25">
      <c r="A89" s="61">
        <v>24868</v>
      </c>
      <c r="B89" s="62">
        <v>101410.11663565392</v>
      </c>
      <c r="C89" s="64">
        <f t="shared" si="5"/>
        <v>101.41011663565392</v>
      </c>
      <c r="E89">
        <f t="shared" si="6"/>
        <v>1968</v>
      </c>
      <c r="F89">
        <f t="shared" si="7"/>
        <v>4</v>
      </c>
      <c r="G89">
        <f t="shared" si="8"/>
        <v>1968</v>
      </c>
      <c r="H89">
        <f t="shared" si="9"/>
        <v>1</v>
      </c>
    </row>
    <row r="90" spans="1:8" x14ac:dyDescent="0.25">
      <c r="A90" s="61">
        <v>24897</v>
      </c>
      <c r="B90" s="62">
        <v>154395.00694937087</v>
      </c>
      <c r="C90" s="64">
        <f t="shared" si="5"/>
        <v>154.39500694937087</v>
      </c>
      <c r="E90">
        <f t="shared" si="6"/>
        <v>1968</v>
      </c>
      <c r="F90">
        <f t="shared" si="7"/>
        <v>5</v>
      </c>
      <c r="G90">
        <f t="shared" si="8"/>
        <v>1968</v>
      </c>
      <c r="H90">
        <f t="shared" si="9"/>
        <v>2</v>
      </c>
    </row>
    <row r="91" spans="1:8" x14ac:dyDescent="0.25">
      <c r="A91" s="61">
        <v>24928</v>
      </c>
      <c r="B91" s="62">
        <v>146367.52265074733</v>
      </c>
      <c r="C91" s="64">
        <f t="shared" si="5"/>
        <v>146.36752265074733</v>
      </c>
      <c r="E91">
        <f t="shared" si="6"/>
        <v>1968</v>
      </c>
      <c r="F91">
        <f t="shared" si="7"/>
        <v>6</v>
      </c>
      <c r="G91">
        <f t="shared" si="8"/>
        <v>1968</v>
      </c>
      <c r="H91">
        <f t="shared" si="9"/>
        <v>3</v>
      </c>
    </row>
    <row r="92" spans="1:8" x14ac:dyDescent="0.25">
      <c r="A92" s="61">
        <v>24958</v>
      </c>
      <c r="B92" s="62">
        <v>105158.29872803183</v>
      </c>
      <c r="C92" s="64">
        <f t="shared" si="5"/>
        <v>105.15829872803184</v>
      </c>
      <c r="E92">
        <f t="shared" si="6"/>
        <v>1968</v>
      </c>
      <c r="F92">
        <f t="shared" si="7"/>
        <v>7</v>
      </c>
      <c r="G92">
        <f t="shared" si="8"/>
        <v>1968</v>
      </c>
      <c r="H92">
        <f t="shared" si="9"/>
        <v>4</v>
      </c>
    </row>
    <row r="93" spans="1:8" x14ac:dyDescent="0.25">
      <c r="A93" s="61">
        <v>24989</v>
      </c>
      <c r="B93" s="62">
        <v>90249.549797102489</v>
      </c>
      <c r="C93" s="64">
        <f t="shared" si="5"/>
        <v>90.249549797102489</v>
      </c>
      <c r="E93">
        <f t="shared" si="6"/>
        <v>1968</v>
      </c>
      <c r="F93">
        <f t="shared" si="7"/>
        <v>8</v>
      </c>
      <c r="G93">
        <f t="shared" si="8"/>
        <v>1968</v>
      </c>
      <c r="H93">
        <f t="shared" si="9"/>
        <v>5</v>
      </c>
    </row>
    <row r="94" spans="1:8" x14ac:dyDescent="0.25">
      <c r="A94" s="61">
        <v>25019</v>
      </c>
      <c r="B94" s="62">
        <v>69992.231498992318</v>
      </c>
      <c r="C94" s="64">
        <f t="shared" si="5"/>
        <v>69.992231498992311</v>
      </c>
      <c r="E94">
        <f t="shared" si="6"/>
        <v>1968</v>
      </c>
      <c r="F94">
        <f t="shared" si="7"/>
        <v>9</v>
      </c>
      <c r="G94">
        <f t="shared" si="8"/>
        <v>1968</v>
      </c>
      <c r="H94">
        <f t="shared" si="9"/>
        <v>6</v>
      </c>
    </row>
    <row r="95" spans="1:8" x14ac:dyDescent="0.25">
      <c r="A95" s="61">
        <v>25050</v>
      </c>
      <c r="B95" s="62">
        <v>62956.137564380158</v>
      </c>
      <c r="C95" s="64">
        <f t="shared" si="5"/>
        <v>62.956137564380157</v>
      </c>
      <c r="E95">
        <f t="shared" si="6"/>
        <v>1968</v>
      </c>
      <c r="F95">
        <f t="shared" si="7"/>
        <v>10</v>
      </c>
      <c r="G95">
        <f t="shared" si="8"/>
        <v>1968</v>
      </c>
      <c r="H95">
        <f t="shared" si="9"/>
        <v>7</v>
      </c>
    </row>
    <row r="96" spans="1:8" x14ac:dyDescent="0.25">
      <c r="A96" s="61">
        <v>25081</v>
      </c>
      <c r="B96" s="62">
        <v>76270.305174783629</v>
      </c>
      <c r="C96" s="64">
        <f t="shared" si="5"/>
        <v>76.27030517478363</v>
      </c>
      <c r="E96">
        <f t="shared" si="6"/>
        <v>1968</v>
      </c>
      <c r="F96">
        <f t="shared" si="7"/>
        <v>11</v>
      </c>
      <c r="G96">
        <f t="shared" si="8"/>
        <v>1968</v>
      </c>
      <c r="H96">
        <f t="shared" si="9"/>
        <v>8</v>
      </c>
    </row>
    <row r="97" spans="1:8" x14ac:dyDescent="0.25">
      <c r="A97" s="61">
        <v>25111</v>
      </c>
      <c r="B97" s="62">
        <v>72462.312033680922</v>
      </c>
      <c r="C97" s="64">
        <f t="shared" si="5"/>
        <v>72.462312033680917</v>
      </c>
      <c r="E97">
        <f t="shared" si="6"/>
        <v>1968</v>
      </c>
      <c r="F97">
        <f t="shared" si="7"/>
        <v>12</v>
      </c>
      <c r="G97">
        <f t="shared" si="8"/>
        <v>1968</v>
      </c>
      <c r="H97">
        <f t="shared" si="9"/>
        <v>9</v>
      </c>
    </row>
    <row r="98" spans="1:8" x14ac:dyDescent="0.25">
      <c r="A98" s="61">
        <v>25142</v>
      </c>
      <c r="B98" s="62">
        <v>76134.893496277698</v>
      </c>
      <c r="C98" s="64">
        <f t="shared" si="5"/>
        <v>76.134893496277698</v>
      </c>
      <c r="E98">
        <f t="shared" si="6"/>
        <v>1969</v>
      </c>
      <c r="F98">
        <f t="shared" si="7"/>
        <v>1</v>
      </c>
      <c r="G98">
        <f t="shared" si="8"/>
        <v>1968</v>
      </c>
      <c r="H98">
        <f t="shared" si="9"/>
        <v>10</v>
      </c>
    </row>
    <row r="99" spans="1:8" x14ac:dyDescent="0.25">
      <c r="A99" s="61">
        <v>25172</v>
      </c>
      <c r="B99" s="62">
        <v>81976.701105120024</v>
      </c>
      <c r="C99" s="64">
        <f t="shared" si="5"/>
        <v>81.976701105120029</v>
      </c>
      <c r="E99">
        <f t="shared" si="6"/>
        <v>1969</v>
      </c>
      <c r="F99">
        <f t="shared" si="7"/>
        <v>2</v>
      </c>
      <c r="G99">
        <f t="shared" si="8"/>
        <v>1968</v>
      </c>
      <c r="H99">
        <f t="shared" si="9"/>
        <v>11</v>
      </c>
    </row>
    <row r="100" spans="1:8" x14ac:dyDescent="0.25">
      <c r="A100" s="61">
        <v>25203</v>
      </c>
      <c r="B100" s="62">
        <v>82310.14143966444</v>
      </c>
      <c r="C100" s="64">
        <f t="shared" si="5"/>
        <v>82.310141439664434</v>
      </c>
      <c r="E100">
        <f t="shared" si="6"/>
        <v>1969</v>
      </c>
      <c r="F100">
        <f t="shared" si="7"/>
        <v>3</v>
      </c>
      <c r="G100">
        <f t="shared" si="8"/>
        <v>1968</v>
      </c>
      <c r="H100">
        <f t="shared" si="9"/>
        <v>12</v>
      </c>
    </row>
    <row r="101" spans="1:8" x14ac:dyDescent="0.25">
      <c r="A101" s="61">
        <v>25234</v>
      </c>
      <c r="B101" s="62">
        <v>85800.094055195601</v>
      </c>
      <c r="C101" s="64">
        <f t="shared" si="5"/>
        <v>85.800094055195601</v>
      </c>
      <c r="E101">
        <f t="shared" si="6"/>
        <v>1969</v>
      </c>
      <c r="F101">
        <f t="shared" si="7"/>
        <v>4</v>
      </c>
      <c r="G101">
        <f t="shared" si="8"/>
        <v>1969</v>
      </c>
      <c r="H101">
        <f t="shared" si="9"/>
        <v>1</v>
      </c>
    </row>
    <row r="102" spans="1:8" x14ac:dyDescent="0.25">
      <c r="A102" s="61">
        <v>25262</v>
      </c>
      <c r="B102" s="62">
        <v>103158.38613758214</v>
      </c>
      <c r="C102" s="64">
        <f t="shared" si="5"/>
        <v>103.15838613758214</v>
      </c>
      <c r="E102">
        <f t="shared" si="6"/>
        <v>1969</v>
      </c>
      <c r="F102">
        <f t="shared" si="7"/>
        <v>5</v>
      </c>
      <c r="G102">
        <f t="shared" si="8"/>
        <v>1969</v>
      </c>
      <c r="H102">
        <f t="shared" si="9"/>
        <v>2</v>
      </c>
    </row>
    <row r="103" spans="1:8" x14ac:dyDescent="0.25">
      <c r="A103" s="61">
        <v>25293</v>
      </c>
      <c r="B103" s="62">
        <v>148492.75976120148</v>
      </c>
      <c r="C103" s="64">
        <f t="shared" si="5"/>
        <v>148.49275976120148</v>
      </c>
      <c r="E103">
        <f t="shared" si="6"/>
        <v>1969</v>
      </c>
      <c r="F103">
        <f t="shared" si="7"/>
        <v>6</v>
      </c>
      <c r="G103">
        <f t="shared" si="8"/>
        <v>1969</v>
      </c>
      <c r="H103">
        <f t="shared" si="9"/>
        <v>3</v>
      </c>
    </row>
    <row r="104" spans="1:8" x14ac:dyDescent="0.25">
      <c r="A104" s="61">
        <v>25323</v>
      </c>
      <c r="B104" s="62">
        <v>327839.74720326386</v>
      </c>
      <c r="C104" s="64">
        <f t="shared" si="5"/>
        <v>327.83974720326387</v>
      </c>
      <c r="E104">
        <f t="shared" si="6"/>
        <v>1969</v>
      </c>
      <c r="F104">
        <f t="shared" si="7"/>
        <v>7</v>
      </c>
      <c r="G104">
        <f t="shared" si="8"/>
        <v>1969</v>
      </c>
      <c r="H104">
        <f t="shared" si="9"/>
        <v>4</v>
      </c>
    </row>
    <row r="105" spans="1:8" x14ac:dyDescent="0.25">
      <c r="A105" s="61">
        <v>25354</v>
      </c>
      <c r="B105" s="62">
        <v>217175.23332228116</v>
      </c>
      <c r="C105" s="64">
        <f t="shared" si="5"/>
        <v>217.17523332228114</v>
      </c>
      <c r="E105">
        <f t="shared" si="6"/>
        <v>1969</v>
      </c>
      <c r="F105">
        <f t="shared" si="7"/>
        <v>8</v>
      </c>
      <c r="G105">
        <f t="shared" si="8"/>
        <v>1969</v>
      </c>
      <c r="H105">
        <f t="shared" si="9"/>
        <v>5</v>
      </c>
    </row>
    <row r="106" spans="1:8" x14ac:dyDescent="0.25">
      <c r="A106" s="61">
        <v>25384</v>
      </c>
      <c r="B106" s="62">
        <v>123246.80948628018</v>
      </c>
      <c r="C106" s="64">
        <f t="shared" si="5"/>
        <v>123.24680948628018</v>
      </c>
      <c r="E106">
        <f t="shared" si="6"/>
        <v>1969</v>
      </c>
      <c r="F106">
        <f t="shared" si="7"/>
        <v>9</v>
      </c>
      <c r="G106">
        <f t="shared" si="8"/>
        <v>1969</v>
      </c>
      <c r="H106">
        <f t="shared" si="9"/>
        <v>6</v>
      </c>
    </row>
    <row r="107" spans="1:8" x14ac:dyDescent="0.25">
      <c r="A107" s="61">
        <v>25415</v>
      </c>
      <c r="B107" s="62">
        <v>73527.234287218729</v>
      </c>
      <c r="C107" s="64">
        <f t="shared" si="5"/>
        <v>73.527234287218732</v>
      </c>
      <c r="E107">
        <f t="shared" si="6"/>
        <v>1969</v>
      </c>
      <c r="F107">
        <f t="shared" si="7"/>
        <v>10</v>
      </c>
      <c r="G107">
        <f t="shared" si="8"/>
        <v>1969</v>
      </c>
      <c r="H107">
        <f t="shared" si="9"/>
        <v>7</v>
      </c>
    </row>
    <row r="108" spans="1:8" x14ac:dyDescent="0.25">
      <c r="A108" s="61">
        <v>25446</v>
      </c>
      <c r="B108" s="62">
        <v>67181.603149828385</v>
      </c>
      <c r="C108" s="64">
        <f t="shared" si="5"/>
        <v>67.181603149828391</v>
      </c>
      <c r="E108">
        <f t="shared" si="6"/>
        <v>1969</v>
      </c>
      <c r="F108">
        <f t="shared" si="7"/>
        <v>11</v>
      </c>
      <c r="G108">
        <f t="shared" si="8"/>
        <v>1969</v>
      </c>
      <c r="H108">
        <f t="shared" si="9"/>
        <v>8</v>
      </c>
    </row>
    <row r="109" spans="1:8" x14ac:dyDescent="0.25">
      <c r="A109" s="61">
        <v>25476</v>
      </c>
      <c r="B109" s="62">
        <v>81663.28507006228</v>
      </c>
      <c r="C109" s="64">
        <f t="shared" si="5"/>
        <v>81.663285070062287</v>
      </c>
      <c r="E109">
        <f t="shared" si="6"/>
        <v>1969</v>
      </c>
      <c r="F109">
        <f t="shared" si="7"/>
        <v>12</v>
      </c>
      <c r="G109">
        <f t="shared" si="8"/>
        <v>1969</v>
      </c>
      <c r="H109">
        <f t="shared" si="9"/>
        <v>9</v>
      </c>
    </row>
    <row r="110" spans="1:8" x14ac:dyDescent="0.25">
      <c r="A110" s="61">
        <v>25507</v>
      </c>
      <c r="B110" s="62">
        <v>83947.689631173329</v>
      </c>
      <c r="C110" s="64">
        <f t="shared" si="5"/>
        <v>83.947689631173333</v>
      </c>
      <c r="E110">
        <f t="shared" si="6"/>
        <v>1970</v>
      </c>
      <c r="F110">
        <f t="shared" si="7"/>
        <v>1</v>
      </c>
      <c r="G110">
        <f t="shared" si="8"/>
        <v>1969</v>
      </c>
      <c r="H110">
        <f t="shared" si="9"/>
        <v>10</v>
      </c>
    </row>
    <row r="111" spans="1:8" x14ac:dyDescent="0.25">
      <c r="A111" s="61">
        <v>25537</v>
      </c>
      <c r="B111" s="62">
        <v>91356.24209063845</v>
      </c>
      <c r="C111" s="64">
        <f t="shared" si="5"/>
        <v>91.356242090638446</v>
      </c>
      <c r="E111">
        <f t="shared" si="6"/>
        <v>1970</v>
      </c>
      <c r="F111">
        <f t="shared" si="7"/>
        <v>2</v>
      </c>
      <c r="G111">
        <f t="shared" si="8"/>
        <v>1969</v>
      </c>
      <c r="H111">
        <f t="shared" si="9"/>
        <v>11</v>
      </c>
    </row>
    <row r="112" spans="1:8" x14ac:dyDescent="0.25">
      <c r="A112" s="61">
        <v>25568</v>
      </c>
      <c r="B112" s="62">
        <v>121857.93174922142</v>
      </c>
      <c r="C112" s="64">
        <f t="shared" si="5"/>
        <v>121.85793174922142</v>
      </c>
      <c r="E112">
        <f t="shared" si="6"/>
        <v>1970</v>
      </c>
      <c r="F112">
        <f t="shared" si="7"/>
        <v>3</v>
      </c>
      <c r="G112">
        <f t="shared" si="8"/>
        <v>1969</v>
      </c>
      <c r="H112">
        <f t="shared" si="9"/>
        <v>12</v>
      </c>
    </row>
    <row r="113" spans="1:8" x14ac:dyDescent="0.25">
      <c r="A113" s="61">
        <v>25599</v>
      </c>
      <c r="B113" s="62">
        <v>231710.71332607829</v>
      </c>
      <c r="C113" s="64">
        <f t="shared" si="5"/>
        <v>231.71071332607829</v>
      </c>
      <c r="E113">
        <f t="shared" si="6"/>
        <v>1970</v>
      </c>
      <c r="F113">
        <f t="shared" si="7"/>
        <v>4</v>
      </c>
      <c r="G113">
        <f t="shared" si="8"/>
        <v>1970</v>
      </c>
      <c r="H113">
        <f t="shared" si="9"/>
        <v>1</v>
      </c>
    </row>
    <row r="114" spans="1:8" x14ac:dyDescent="0.25">
      <c r="A114" s="61">
        <v>25627</v>
      </c>
      <c r="B114" s="62">
        <v>195713.45454309645</v>
      </c>
      <c r="C114" s="64">
        <f t="shared" si="5"/>
        <v>195.71345454309645</v>
      </c>
      <c r="E114">
        <f t="shared" si="6"/>
        <v>1970</v>
      </c>
      <c r="F114">
        <f t="shared" si="7"/>
        <v>5</v>
      </c>
      <c r="G114">
        <f t="shared" si="8"/>
        <v>1970</v>
      </c>
      <c r="H114">
        <f t="shared" si="9"/>
        <v>2</v>
      </c>
    </row>
    <row r="115" spans="1:8" x14ac:dyDescent="0.25">
      <c r="A115" s="61">
        <v>25658</v>
      </c>
      <c r="B115" s="62">
        <v>184331.64638340467</v>
      </c>
      <c r="C115" s="64">
        <f t="shared" si="5"/>
        <v>184.33164638340466</v>
      </c>
      <c r="E115">
        <f t="shared" si="6"/>
        <v>1970</v>
      </c>
      <c r="F115">
        <f t="shared" si="7"/>
        <v>6</v>
      </c>
      <c r="G115">
        <f t="shared" si="8"/>
        <v>1970</v>
      </c>
      <c r="H115">
        <f t="shared" si="9"/>
        <v>3</v>
      </c>
    </row>
    <row r="116" spans="1:8" x14ac:dyDescent="0.25">
      <c r="A116" s="61">
        <v>25688</v>
      </c>
      <c r="B116" s="62">
        <v>121365.84400736197</v>
      </c>
      <c r="C116" s="64">
        <f t="shared" si="5"/>
        <v>121.36584400736197</v>
      </c>
      <c r="E116">
        <f t="shared" si="6"/>
        <v>1970</v>
      </c>
      <c r="F116">
        <f t="shared" si="7"/>
        <v>7</v>
      </c>
      <c r="G116">
        <f t="shared" si="8"/>
        <v>1970</v>
      </c>
      <c r="H116">
        <f t="shared" si="9"/>
        <v>4</v>
      </c>
    </row>
    <row r="117" spans="1:8" x14ac:dyDescent="0.25">
      <c r="A117" s="61">
        <v>25719</v>
      </c>
      <c r="B117" s="62">
        <v>136444.60816948538</v>
      </c>
      <c r="C117" s="64">
        <f t="shared" si="5"/>
        <v>136.44460816948538</v>
      </c>
      <c r="E117">
        <f t="shared" si="6"/>
        <v>1970</v>
      </c>
      <c r="F117">
        <f t="shared" si="7"/>
        <v>8</v>
      </c>
      <c r="G117">
        <f t="shared" si="8"/>
        <v>1970</v>
      </c>
      <c r="H117">
        <f t="shared" si="9"/>
        <v>5</v>
      </c>
    </row>
    <row r="118" spans="1:8" x14ac:dyDescent="0.25">
      <c r="A118" s="61">
        <v>25749</v>
      </c>
      <c r="B118" s="62">
        <v>104663.26091641407</v>
      </c>
      <c r="C118" s="64">
        <f t="shared" si="5"/>
        <v>104.66326091641407</v>
      </c>
      <c r="E118">
        <f t="shared" si="6"/>
        <v>1970</v>
      </c>
      <c r="F118">
        <f t="shared" si="7"/>
        <v>9</v>
      </c>
      <c r="G118">
        <f t="shared" si="8"/>
        <v>1970</v>
      </c>
      <c r="H118">
        <f t="shared" si="9"/>
        <v>6</v>
      </c>
    </row>
    <row r="119" spans="1:8" x14ac:dyDescent="0.25">
      <c r="A119" s="61">
        <v>25780</v>
      </c>
      <c r="B119" s="62">
        <v>75967.692610436163</v>
      </c>
      <c r="C119" s="64">
        <f t="shared" si="5"/>
        <v>75.96769261043616</v>
      </c>
      <c r="E119">
        <f t="shared" si="6"/>
        <v>1970</v>
      </c>
      <c r="F119">
        <f t="shared" si="7"/>
        <v>10</v>
      </c>
      <c r="G119">
        <f t="shared" si="8"/>
        <v>1970</v>
      </c>
      <c r="H119">
        <f t="shared" si="9"/>
        <v>7</v>
      </c>
    </row>
    <row r="120" spans="1:8" x14ac:dyDescent="0.25">
      <c r="A120" s="61">
        <v>25811</v>
      </c>
      <c r="B120" s="62">
        <v>70787.195450103987</v>
      </c>
      <c r="C120" s="64">
        <f t="shared" si="5"/>
        <v>70.787195450103994</v>
      </c>
      <c r="E120">
        <f t="shared" si="6"/>
        <v>1970</v>
      </c>
      <c r="F120">
        <f t="shared" si="7"/>
        <v>11</v>
      </c>
      <c r="G120">
        <f t="shared" si="8"/>
        <v>1970</v>
      </c>
      <c r="H120">
        <f t="shared" si="9"/>
        <v>8</v>
      </c>
    </row>
    <row r="121" spans="1:8" x14ac:dyDescent="0.25">
      <c r="A121" s="61">
        <v>25841</v>
      </c>
      <c r="B121" s="62">
        <v>75539.157674509057</v>
      </c>
      <c r="C121" s="64">
        <f t="shared" si="5"/>
        <v>75.539157674509056</v>
      </c>
      <c r="E121">
        <f t="shared" si="6"/>
        <v>1970</v>
      </c>
      <c r="F121">
        <f t="shared" si="7"/>
        <v>12</v>
      </c>
      <c r="G121">
        <f t="shared" si="8"/>
        <v>1970</v>
      </c>
      <c r="H121">
        <f t="shared" si="9"/>
        <v>9</v>
      </c>
    </row>
    <row r="122" spans="1:8" x14ac:dyDescent="0.25">
      <c r="A122" s="61">
        <v>25872</v>
      </c>
      <c r="B122" s="62">
        <v>78778.87693884394</v>
      </c>
      <c r="C122" s="64">
        <f t="shared" si="5"/>
        <v>78.778876938843936</v>
      </c>
      <c r="E122">
        <f t="shared" si="6"/>
        <v>1971</v>
      </c>
      <c r="F122">
        <f t="shared" si="7"/>
        <v>1</v>
      </c>
      <c r="G122">
        <f t="shared" si="8"/>
        <v>1970</v>
      </c>
      <c r="H122">
        <f t="shared" si="9"/>
        <v>10</v>
      </c>
    </row>
    <row r="123" spans="1:8" x14ac:dyDescent="0.25">
      <c r="A123" s="61">
        <v>25902</v>
      </c>
      <c r="B123" s="62">
        <v>119821.54467665387</v>
      </c>
      <c r="C123" s="64">
        <f t="shared" si="5"/>
        <v>119.82154467665387</v>
      </c>
      <c r="E123">
        <f t="shared" si="6"/>
        <v>1971</v>
      </c>
      <c r="F123">
        <f t="shared" si="7"/>
        <v>2</v>
      </c>
      <c r="G123">
        <f t="shared" si="8"/>
        <v>1970</v>
      </c>
      <c r="H123">
        <f t="shared" si="9"/>
        <v>11</v>
      </c>
    </row>
    <row r="124" spans="1:8" x14ac:dyDescent="0.25">
      <c r="A124" s="61">
        <v>25933</v>
      </c>
      <c r="B124" s="62">
        <v>136526.66338348261</v>
      </c>
      <c r="C124" s="64">
        <f t="shared" si="5"/>
        <v>136.5266633834826</v>
      </c>
      <c r="E124">
        <f t="shared" si="6"/>
        <v>1971</v>
      </c>
      <c r="F124">
        <f t="shared" si="7"/>
        <v>3</v>
      </c>
      <c r="G124">
        <f t="shared" si="8"/>
        <v>1970</v>
      </c>
      <c r="H124">
        <f t="shared" si="9"/>
        <v>12</v>
      </c>
    </row>
    <row r="125" spans="1:8" x14ac:dyDescent="0.25">
      <c r="A125" s="61">
        <v>25964</v>
      </c>
      <c r="B125" s="62">
        <v>185696.65995302633</v>
      </c>
      <c r="C125" s="64">
        <f t="shared" si="5"/>
        <v>185.69665995302634</v>
      </c>
      <c r="E125">
        <f t="shared" si="6"/>
        <v>1971</v>
      </c>
      <c r="F125">
        <f t="shared" si="7"/>
        <v>4</v>
      </c>
      <c r="G125">
        <f t="shared" si="8"/>
        <v>1971</v>
      </c>
      <c r="H125">
        <f t="shared" si="9"/>
        <v>1</v>
      </c>
    </row>
    <row r="126" spans="1:8" x14ac:dyDescent="0.25">
      <c r="A126" s="61">
        <v>25992</v>
      </c>
      <c r="B126" s="62">
        <v>161802.6104411484</v>
      </c>
      <c r="C126" s="64">
        <f t="shared" si="5"/>
        <v>161.8026104411484</v>
      </c>
      <c r="E126">
        <f t="shared" si="6"/>
        <v>1971</v>
      </c>
      <c r="F126">
        <f t="shared" si="7"/>
        <v>5</v>
      </c>
      <c r="G126">
        <f t="shared" si="8"/>
        <v>1971</v>
      </c>
      <c r="H126">
        <f t="shared" si="9"/>
        <v>2</v>
      </c>
    </row>
    <row r="127" spans="1:8" x14ac:dyDescent="0.25">
      <c r="A127" s="61">
        <v>26023</v>
      </c>
      <c r="B127" s="62">
        <v>209974.61584897063</v>
      </c>
      <c r="C127" s="64">
        <f t="shared" si="5"/>
        <v>209.97461584897061</v>
      </c>
      <c r="E127">
        <f t="shared" si="6"/>
        <v>1971</v>
      </c>
      <c r="F127">
        <f t="shared" si="7"/>
        <v>6</v>
      </c>
      <c r="G127">
        <f t="shared" si="8"/>
        <v>1971</v>
      </c>
      <c r="H127">
        <f t="shared" si="9"/>
        <v>3</v>
      </c>
    </row>
    <row r="128" spans="1:8" x14ac:dyDescent="0.25">
      <c r="A128" s="61">
        <v>26053</v>
      </c>
      <c r="B128" s="62">
        <v>285827.88860089454</v>
      </c>
      <c r="C128" s="64">
        <f t="shared" si="5"/>
        <v>285.82788860089454</v>
      </c>
      <c r="E128">
        <f t="shared" si="6"/>
        <v>1971</v>
      </c>
      <c r="F128">
        <f t="shared" si="7"/>
        <v>7</v>
      </c>
      <c r="G128">
        <f t="shared" si="8"/>
        <v>1971</v>
      </c>
      <c r="H128">
        <f t="shared" si="9"/>
        <v>4</v>
      </c>
    </row>
    <row r="129" spans="1:8" x14ac:dyDescent="0.25">
      <c r="A129" s="61">
        <v>26084</v>
      </c>
      <c r="B129" s="62">
        <v>274014.71100490593</v>
      </c>
      <c r="C129" s="64">
        <f t="shared" si="5"/>
        <v>274.01471100490591</v>
      </c>
      <c r="E129">
        <f t="shared" si="6"/>
        <v>1971</v>
      </c>
      <c r="F129">
        <f t="shared" si="7"/>
        <v>8</v>
      </c>
      <c r="G129">
        <f t="shared" si="8"/>
        <v>1971</v>
      </c>
      <c r="H129">
        <f t="shared" si="9"/>
        <v>5</v>
      </c>
    </row>
    <row r="130" spans="1:8" x14ac:dyDescent="0.25">
      <c r="A130" s="61">
        <v>26114</v>
      </c>
      <c r="B130" s="62">
        <v>183889.19294785644</v>
      </c>
      <c r="C130" s="64">
        <f t="shared" si="5"/>
        <v>183.88919294785643</v>
      </c>
      <c r="E130">
        <f t="shared" si="6"/>
        <v>1971</v>
      </c>
      <c r="F130">
        <f t="shared" si="7"/>
        <v>9</v>
      </c>
      <c r="G130">
        <f t="shared" si="8"/>
        <v>1971</v>
      </c>
      <c r="H130">
        <f t="shared" si="9"/>
        <v>6</v>
      </c>
    </row>
    <row r="131" spans="1:8" x14ac:dyDescent="0.25">
      <c r="A131" s="61">
        <v>26145</v>
      </c>
      <c r="B131" s="62">
        <v>110086.52896231961</v>
      </c>
      <c r="C131" s="64">
        <f t="shared" ref="C131:C194" si="10">B131/1000</f>
        <v>110.08652896231962</v>
      </c>
      <c r="E131">
        <f t="shared" ref="E131:E194" si="11">IF($H131&gt;9,G131+1,G131)</f>
        <v>1971</v>
      </c>
      <c r="F131">
        <f t="shared" ref="F131:F194" si="12">IF($H131&gt;9,H131-9,H131+3)</f>
        <v>10</v>
      </c>
      <c r="G131">
        <f t="shared" ref="G131:G194" si="13">YEAR($A131)</f>
        <v>1971</v>
      </c>
      <c r="H131">
        <f t="shared" ref="H131:H194" si="14">MONTH($A131)</f>
        <v>7</v>
      </c>
    </row>
    <row r="132" spans="1:8" x14ac:dyDescent="0.25">
      <c r="A132" s="61">
        <v>26176</v>
      </c>
      <c r="B132" s="62">
        <v>79966.539136769614</v>
      </c>
      <c r="C132" s="64">
        <f t="shared" si="10"/>
        <v>79.966539136769612</v>
      </c>
      <c r="E132">
        <f t="shared" si="11"/>
        <v>1971</v>
      </c>
      <c r="F132">
        <f t="shared" si="12"/>
        <v>11</v>
      </c>
      <c r="G132">
        <f t="shared" si="13"/>
        <v>1971</v>
      </c>
      <c r="H132">
        <f t="shared" si="14"/>
        <v>8</v>
      </c>
    </row>
    <row r="133" spans="1:8" x14ac:dyDescent="0.25">
      <c r="A133" s="61">
        <v>26206</v>
      </c>
      <c r="B133" s="62">
        <v>85728.44707254268</v>
      </c>
      <c r="C133" s="64">
        <f t="shared" si="10"/>
        <v>85.728447072542679</v>
      </c>
      <c r="E133">
        <f t="shared" si="11"/>
        <v>1971</v>
      </c>
      <c r="F133">
        <f t="shared" si="12"/>
        <v>12</v>
      </c>
      <c r="G133">
        <f t="shared" si="13"/>
        <v>1971</v>
      </c>
      <c r="H133">
        <f t="shared" si="14"/>
        <v>9</v>
      </c>
    </row>
    <row r="134" spans="1:8" x14ac:dyDescent="0.25">
      <c r="A134" s="61">
        <v>26237</v>
      </c>
      <c r="B134" s="62">
        <v>103882.68054019977</v>
      </c>
      <c r="C134" s="64">
        <f t="shared" si="10"/>
        <v>103.88268054019977</v>
      </c>
      <c r="E134">
        <f t="shared" si="11"/>
        <v>1972</v>
      </c>
      <c r="F134">
        <f t="shared" si="12"/>
        <v>1</v>
      </c>
      <c r="G134">
        <f t="shared" si="13"/>
        <v>1971</v>
      </c>
      <c r="H134">
        <f t="shared" si="14"/>
        <v>10</v>
      </c>
    </row>
    <row r="135" spans="1:8" x14ac:dyDescent="0.25">
      <c r="A135" s="61">
        <v>26267</v>
      </c>
      <c r="B135" s="62">
        <v>119582.9310597595</v>
      </c>
      <c r="C135" s="64">
        <f t="shared" si="10"/>
        <v>119.5829310597595</v>
      </c>
      <c r="E135">
        <f t="shared" si="11"/>
        <v>1972</v>
      </c>
      <c r="F135">
        <f t="shared" si="12"/>
        <v>2</v>
      </c>
      <c r="G135">
        <f t="shared" si="13"/>
        <v>1971</v>
      </c>
      <c r="H135">
        <f t="shared" si="14"/>
        <v>11</v>
      </c>
    </row>
    <row r="136" spans="1:8" x14ac:dyDescent="0.25">
      <c r="A136" s="61">
        <v>26298</v>
      </c>
      <c r="B136" s="62">
        <v>136865.63562770686</v>
      </c>
      <c r="C136" s="64">
        <f t="shared" si="10"/>
        <v>136.86563562770687</v>
      </c>
      <c r="E136">
        <f t="shared" si="11"/>
        <v>1972</v>
      </c>
      <c r="F136">
        <f t="shared" si="12"/>
        <v>3</v>
      </c>
      <c r="G136">
        <f t="shared" si="13"/>
        <v>1971</v>
      </c>
      <c r="H136">
        <f t="shared" si="14"/>
        <v>12</v>
      </c>
    </row>
    <row r="137" spans="1:8" x14ac:dyDescent="0.25">
      <c r="A137" s="61">
        <v>26329</v>
      </c>
      <c r="B137" s="62">
        <v>91442.775352078708</v>
      </c>
      <c r="C137" s="64">
        <f t="shared" si="10"/>
        <v>91.442775352078712</v>
      </c>
      <c r="E137">
        <f t="shared" si="11"/>
        <v>1972</v>
      </c>
      <c r="F137">
        <f t="shared" si="12"/>
        <v>4</v>
      </c>
      <c r="G137">
        <f t="shared" si="13"/>
        <v>1972</v>
      </c>
      <c r="H137">
        <f t="shared" si="14"/>
        <v>1</v>
      </c>
    </row>
    <row r="138" spans="1:8" x14ac:dyDescent="0.25">
      <c r="A138" s="61">
        <v>26358</v>
      </c>
      <c r="B138" s="62">
        <v>237410.73122940617</v>
      </c>
      <c r="C138" s="64">
        <f t="shared" si="10"/>
        <v>237.41073122940617</v>
      </c>
      <c r="E138">
        <f t="shared" si="11"/>
        <v>1972</v>
      </c>
      <c r="F138">
        <f t="shared" si="12"/>
        <v>5</v>
      </c>
      <c r="G138">
        <f t="shared" si="13"/>
        <v>1972</v>
      </c>
      <c r="H138">
        <f t="shared" si="14"/>
        <v>2</v>
      </c>
    </row>
    <row r="139" spans="1:8" x14ac:dyDescent="0.25">
      <c r="A139" s="61">
        <v>26389</v>
      </c>
      <c r="B139" s="62">
        <v>420081.95607309102</v>
      </c>
      <c r="C139" s="64">
        <f t="shared" si="10"/>
        <v>420.08195607309102</v>
      </c>
      <c r="E139">
        <f t="shared" si="11"/>
        <v>1972</v>
      </c>
      <c r="F139">
        <f t="shared" si="12"/>
        <v>6</v>
      </c>
      <c r="G139">
        <f t="shared" si="13"/>
        <v>1972</v>
      </c>
      <c r="H139">
        <f t="shared" si="14"/>
        <v>3</v>
      </c>
    </row>
    <row r="140" spans="1:8" x14ac:dyDescent="0.25">
      <c r="A140" s="61">
        <v>26419</v>
      </c>
      <c r="B140" s="62">
        <v>212676.91534061974</v>
      </c>
      <c r="C140" s="64">
        <f t="shared" si="10"/>
        <v>212.67691534061976</v>
      </c>
      <c r="E140">
        <f t="shared" si="11"/>
        <v>1972</v>
      </c>
      <c r="F140">
        <f t="shared" si="12"/>
        <v>7</v>
      </c>
      <c r="G140">
        <f t="shared" si="13"/>
        <v>1972</v>
      </c>
      <c r="H140">
        <f t="shared" si="14"/>
        <v>4</v>
      </c>
    </row>
    <row r="141" spans="1:8" x14ac:dyDescent="0.25">
      <c r="A141" s="61">
        <v>26450</v>
      </c>
      <c r="B141" s="62">
        <v>195915.44253381743</v>
      </c>
      <c r="C141" s="64">
        <f t="shared" si="10"/>
        <v>195.91544253381744</v>
      </c>
      <c r="E141">
        <f t="shared" si="11"/>
        <v>1972</v>
      </c>
      <c r="F141">
        <f t="shared" si="12"/>
        <v>8</v>
      </c>
      <c r="G141">
        <f t="shared" si="13"/>
        <v>1972</v>
      </c>
      <c r="H141">
        <f t="shared" si="14"/>
        <v>5</v>
      </c>
    </row>
    <row r="142" spans="1:8" x14ac:dyDescent="0.25">
      <c r="A142" s="61">
        <v>26480</v>
      </c>
      <c r="B142" s="62">
        <v>129080.21124540202</v>
      </c>
      <c r="C142" s="64">
        <f t="shared" si="10"/>
        <v>129.08021124540201</v>
      </c>
      <c r="E142">
        <f t="shared" si="11"/>
        <v>1972</v>
      </c>
      <c r="F142">
        <f t="shared" si="12"/>
        <v>9</v>
      </c>
      <c r="G142">
        <f t="shared" si="13"/>
        <v>1972</v>
      </c>
      <c r="H142">
        <f t="shared" si="14"/>
        <v>6</v>
      </c>
    </row>
    <row r="143" spans="1:8" x14ac:dyDescent="0.25">
      <c r="A143" s="61">
        <v>26511</v>
      </c>
      <c r="B143" s="62">
        <v>84380.836113895144</v>
      </c>
      <c r="C143" s="64">
        <f t="shared" si="10"/>
        <v>84.380836113895143</v>
      </c>
      <c r="E143">
        <f t="shared" si="11"/>
        <v>1972</v>
      </c>
      <c r="F143">
        <f t="shared" si="12"/>
        <v>10</v>
      </c>
      <c r="G143">
        <f t="shared" si="13"/>
        <v>1972</v>
      </c>
      <c r="H143">
        <f t="shared" si="14"/>
        <v>7</v>
      </c>
    </row>
    <row r="144" spans="1:8" x14ac:dyDescent="0.25">
      <c r="A144" s="61">
        <v>26542</v>
      </c>
      <c r="B144" s="62">
        <v>87590.219561682141</v>
      </c>
      <c r="C144" s="64">
        <f t="shared" si="10"/>
        <v>87.590219561682147</v>
      </c>
      <c r="E144">
        <f t="shared" si="11"/>
        <v>1972</v>
      </c>
      <c r="F144">
        <f t="shared" si="12"/>
        <v>11</v>
      </c>
      <c r="G144">
        <f t="shared" si="13"/>
        <v>1972</v>
      </c>
      <c r="H144">
        <f t="shared" si="14"/>
        <v>8</v>
      </c>
    </row>
    <row r="145" spans="1:8" x14ac:dyDescent="0.25">
      <c r="A145" s="61">
        <v>26572</v>
      </c>
      <c r="B145" s="62">
        <v>95993.361450237659</v>
      </c>
      <c r="C145" s="64">
        <f t="shared" si="10"/>
        <v>95.993361450237657</v>
      </c>
      <c r="E145">
        <f t="shared" si="11"/>
        <v>1972</v>
      </c>
      <c r="F145">
        <f t="shared" si="12"/>
        <v>12</v>
      </c>
      <c r="G145">
        <f t="shared" si="13"/>
        <v>1972</v>
      </c>
      <c r="H145">
        <f t="shared" si="14"/>
        <v>9</v>
      </c>
    </row>
    <row r="146" spans="1:8" x14ac:dyDescent="0.25">
      <c r="A146" s="61">
        <v>26603</v>
      </c>
      <c r="B146" s="62">
        <v>100502.97424409614</v>
      </c>
      <c r="C146" s="64">
        <f t="shared" si="10"/>
        <v>100.50297424409614</v>
      </c>
      <c r="E146">
        <f t="shared" si="11"/>
        <v>1973</v>
      </c>
      <c r="F146">
        <f t="shared" si="12"/>
        <v>1</v>
      </c>
      <c r="G146">
        <f t="shared" si="13"/>
        <v>1972</v>
      </c>
      <c r="H146">
        <f t="shared" si="14"/>
        <v>10</v>
      </c>
    </row>
    <row r="147" spans="1:8" x14ac:dyDescent="0.25">
      <c r="A147" s="61">
        <v>26633</v>
      </c>
      <c r="B147" s="62">
        <v>114076.32368416083</v>
      </c>
      <c r="C147" s="64">
        <f t="shared" si="10"/>
        <v>114.07632368416083</v>
      </c>
      <c r="E147">
        <f t="shared" si="11"/>
        <v>1973</v>
      </c>
      <c r="F147">
        <f t="shared" si="12"/>
        <v>2</v>
      </c>
      <c r="G147">
        <f t="shared" si="13"/>
        <v>1972</v>
      </c>
      <c r="H147">
        <f t="shared" si="14"/>
        <v>11</v>
      </c>
    </row>
    <row r="148" spans="1:8" x14ac:dyDescent="0.25">
      <c r="A148" s="61">
        <v>26664</v>
      </c>
      <c r="B148" s="62">
        <v>143018.3256898598</v>
      </c>
      <c r="C148" s="64">
        <f t="shared" si="10"/>
        <v>143.01832568985981</v>
      </c>
      <c r="E148">
        <f t="shared" si="11"/>
        <v>1973</v>
      </c>
      <c r="F148">
        <f t="shared" si="12"/>
        <v>3</v>
      </c>
      <c r="G148">
        <f t="shared" si="13"/>
        <v>1972</v>
      </c>
      <c r="H148">
        <f t="shared" si="14"/>
        <v>12</v>
      </c>
    </row>
    <row r="149" spans="1:8" x14ac:dyDescent="0.25">
      <c r="A149" s="61">
        <v>26695</v>
      </c>
      <c r="B149" s="62">
        <v>143321.16480168267</v>
      </c>
      <c r="C149" s="64">
        <f t="shared" si="10"/>
        <v>143.32116480168267</v>
      </c>
      <c r="E149">
        <f t="shared" si="11"/>
        <v>1973</v>
      </c>
      <c r="F149">
        <f t="shared" si="12"/>
        <v>4</v>
      </c>
      <c r="G149">
        <f t="shared" si="13"/>
        <v>1973</v>
      </c>
      <c r="H149">
        <f t="shared" si="14"/>
        <v>1</v>
      </c>
    </row>
    <row r="150" spans="1:8" x14ac:dyDescent="0.25">
      <c r="A150" s="61">
        <v>26723</v>
      </c>
      <c r="B150" s="62">
        <v>127520.27104175001</v>
      </c>
      <c r="C150" s="64">
        <f t="shared" si="10"/>
        <v>127.52027104175001</v>
      </c>
      <c r="E150">
        <f t="shared" si="11"/>
        <v>1973</v>
      </c>
      <c r="F150">
        <f t="shared" si="12"/>
        <v>5</v>
      </c>
      <c r="G150">
        <f t="shared" si="13"/>
        <v>1973</v>
      </c>
      <c r="H150">
        <f t="shared" si="14"/>
        <v>2</v>
      </c>
    </row>
    <row r="151" spans="1:8" x14ac:dyDescent="0.25">
      <c r="A151" s="61">
        <v>26754</v>
      </c>
      <c r="B151" s="62">
        <v>146739.07046804222</v>
      </c>
      <c r="C151" s="64">
        <f t="shared" si="10"/>
        <v>146.73907046804223</v>
      </c>
      <c r="E151">
        <f t="shared" si="11"/>
        <v>1973</v>
      </c>
      <c r="F151">
        <f t="shared" si="12"/>
        <v>6</v>
      </c>
      <c r="G151">
        <f t="shared" si="13"/>
        <v>1973</v>
      </c>
      <c r="H151">
        <f t="shared" si="14"/>
        <v>3</v>
      </c>
    </row>
    <row r="152" spans="1:8" x14ac:dyDescent="0.25">
      <c r="A152" s="61">
        <v>26784</v>
      </c>
      <c r="B152" s="62">
        <v>125878.03215588318</v>
      </c>
      <c r="C152" s="64">
        <f t="shared" si="10"/>
        <v>125.87803215588318</v>
      </c>
      <c r="E152">
        <f t="shared" si="11"/>
        <v>1973</v>
      </c>
      <c r="F152">
        <f t="shared" si="12"/>
        <v>7</v>
      </c>
      <c r="G152">
        <f t="shared" si="13"/>
        <v>1973</v>
      </c>
      <c r="H152">
        <f t="shared" si="14"/>
        <v>4</v>
      </c>
    </row>
    <row r="153" spans="1:8" x14ac:dyDescent="0.25">
      <c r="A153" s="61">
        <v>26815</v>
      </c>
      <c r="B153" s="62">
        <v>122549.63159592584</v>
      </c>
      <c r="C153" s="64">
        <f t="shared" si="10"/>
        <v>122.54963159592583</v>
      </c>
      <c r="E153">
        <f t="shared" si="11"/>
        <v>1973</v>
      </c>
      <c r="F153">
        <f t="shared" si="12"/>
        <v>8</v>
      </c>
      <c r="G153">
        <f t="shared" si="13"/>
        <v>1973</v>
      </c>
      <c r="H153">
        <f t="shared" si="14"/>
        <v>5</v>
      </c>
    </row>
    <row r="154" spans="1:8" x14ac:dyDescent="0.25">
      <c r="A154" s="61">
        <v>26845</v>
      </c>
      <c r="B154" s="62">
        <v>77987.666485398353</v>
      </c>
      <c r="C154" s="64">
        <f t="shared" si="10"/>
        <v>77.98766648539835</v>
      </c>
      <c r="E154">
        <f t="shared" si="11"/>
        <v>1973</v>
      </c>
      <c r="F154">
        <f t="shared" si="12"/>
        <v>9</v>
      </c>
      <c r="G154">
        <f t="shared" si="13"/>
        <v>1973</v>
      </c>
      <c r="H154">
        <f t="shared" si="14"/>
        <v>6</v>
      </c>
    </row>
    <row r="155" spans="1:8" x14ac:dyDescent="0.25">
      <c r="A155" s="61">
        <v>26876</v>
      </c>
      <c r="B155" s="62">
        <v>70354.064881382496</v>
      </c>
      <c r="C155" s="64">
        <f t="shared" si="10"/>
        <v>70.354064881382499</v>
      </c>
      <c r="E155">
        <f t="shared" si="11"/>
        <v>1973</v>
      </c>
      <c r="F155">
        <f t="shared" si="12"/>
        <v>10</v>
      </c>
      <c r="G155">
        <f t="shared" si="13"/>
        <v>1973</v>
      </c>
      <c r="H155">
        <f t="shared" si="14"/>
        <v>7</v>
      </c>
    </row>
    <row r="156" spans="1:8" x14ac:dyDescent="0.25">
      <c r="A156" s="61">
        <v>26907</v>
      </c>
      <c r="B156" s="62">
        <v>60125.050382508038</v>
      </c>
      <c r="C156" s="64">
        <f t="shared" si="10"/>
        <v>60.125050382508036</v>
      </c>
      <c r="E156">
        <f t="shared" si="11"/>
        <v>1973</v>
      </c>
      <c r="F156">
        <f t="shared" si="12"/>
        <v>11</v>
      </c>
      <c r="G156">
        <f t="shared" si="13"/>
        <v>1973</v>
      </c>
      <c r="H156">
        <f t="shared" si="14"/>
        <v>8</v>
      </c>
    </row>
    <row r="157" spans="1:8" x14ac:dyDescent="0.25">
      <c r="A157" s="61">
        <v>26937</v>
      </c>
      <c r="B157" s="62">
        <v>76865.873030430143</v>
      </c>
      <c r="C157" s="64">
        <f t="shared" si="10"/>
        <v>76.865873030430137</v>
      </c>
      <c r="E157">
        <f t="shared" si="11"/>
        <v>1973</v>
      </c>
      <c r="F157">
        <f t="shared" si="12"/>
        <v>12</v>
      </c>
      <c r="G157">
        <f t="shared" si="13"/>
        <v>1973</v>
      </c>
      <c r="H157">
        <f t="shared" si="14"/>
        <v>9</v>
      </c>
    </row>
    <row r="158" spans="1:8" x14ac:dyDescent="0.25">
      <c r="A158" s="61">
        <v>26968</v>
      </c>
      <c r="B158" s="62">
        <v>92607.419114409902</v>
      </c>
      <c r="C158" s="64">
        <f t="shared" si="10"/>
        <v>92.607419114409907</v>
      </c>
      <c r="E158">
        <f t="shared" si="11"/>
        <v>1974</v>
      </c>
      <c r="F158">
        <f t="shared" si="12"/>
        <v>1</v>
      </c>
      <c r="G158">
        <f t="shared" si="13"/>
        <v>1973</v>
      </c>
      <c r="H158">
        <f t="shared" si="14"/>
        <v>10</v>
      </c>
    </row>
    <row r="159" spans="1:8" x14ac:dyDescent="0.25">
      <c r="A159" s="61">
        <v>26998</v>
      </c>
      <c r="B159" s="62">
        <v>123194.78429842432</v>
      </c>
      <c r="C159" s="64">
        <f t="shared" si="10"/>
        <v>123.19478429842432</v>
      </c>
      <c r="E159">
        <f t="shared" si="11"/>
        <v>1974</v>
      </c>
      <c r="F159">
        <f t="shared" si="12"/>
        <v>2</v>
      </c>
      <c r="G159">
        <f t="shared" si="13"/>
        <v>1973</v>
      </c>
      <c r="H159">
        <f t="shared" si="14"/>
        <v>11</v>
      </c>
    </row>
    <row r="160" spans="1:8" x14ac:dyDescent="0.25">
      <c r="A160" s="61">
        <v>27029</v>
      </c>
      <c r="B160" s="62">
        <v>213710.495435352</v>
      </c>
      <c r="C160" s="64">
        <f t="shared" si="10"/>
        <v>213.71049543535199</v>
      </c>
      <c r="E160">
        <f t="shared" si="11"/>
        <v>1974</v>
      </c>
      <c r="F160">
        <f t="shared" si="12"/>
        <v>3</v>
      </c>
      <c r="G160">
        <f t="shared" si="13"/>
        <v>1973</v>
      </c>
      <c r="H160">
        <f t="shared" si="14"/>
        <v>12</v>
      </c>
    </row>
    <row r="161" spans="1:8" x14ac:dyDescent="0.25">
      <c r="A161" s="61">
        <v>27060</v>
      </c>
      <c r="B161" s="62">
        <v>214554.09591061936</v>
      </c>
      <c r="C161" s="64">
        <f t="shared" si="10"/>
        <v>214.55409591061937</v>
      </c>
      <c r="E161">
        <f t="shared" si="11"/>
        <v>1974</v>
      </c>
      <c r="F161">
        <f t="shared" si="12"/>
        <v>4</v>
      </c>
      <c r="G161">
        <f t="shared" si="13"/>
        <v>1974</v>
      </c>
      <c r="H161">
        <f t="shared" si="14"/>
        <v>1</v>
      </c>
    </row>
    <row r="162" spans="1:8" x14ac:dyDescent="0.25">
      <c r="A162" s="61">
        <v>27088</v>
      </c>
      <c r="B162" s="62">
        <v>131858.2050748214</v>
      </c>
      <c r="C162" s="64">
        <f t="shared" si="10"/>
        <v>131.8582050748214</v>
      </c>
      <c r="E162">
        <f t="shared" si="11"/>
        <v>1974</v>
      </c>
      <c r="F162">
        <f t="shared" si="12"/>
        <v>5</v>
      </c>
      <c r="G162">
        <f t="shared" si="13"/>
        <v>1974</v>
      </c>
      <c r="H162">
        <f t="shared" si="14"/>
        <v>2</v>
      </c>
    </row>
    <row r="163" spans="1:8" x14ac:dyDescent="0.25">
      <c r="A163" s="61">
        <v>27119</v>
      </c>
      <c r="B163" s="62">
        <v>282524.9160440354</v>
      </c>
      <c r="C163" s="64">
        <f t="shared" si="10"/>
        <v>282.52491604403542</v>
      </c>
      <c r="E163">
        <f t="shared" si="11"/>
        <v>1974</v>
      </c>
      <c r="F163">
        <f t="shared" si="12"/>
        <v>6</v>
      </c>
      <c r="G163">
        <f t="shared" si="13"/>
        <v>1974</v>
      </c>
      <c r="H163">
        <f t="shared" si="14"/>
        <v>3</v>
      </c>
    </row>
    <row r="164" spans="1:8" x14ac:dyDescent="0.25">
      <c r="A164" s="61">
        <v>27149</v>
      </c>
      <c r="B164" s="62">
        <v>331615.41630800476</v>
      </c>
      <c r="C164" s="64">
        <f t="shared" si="10"/>
        <v>331.61541630800474</v>
      </c>
      <c r="E164">
        <f t="shared" si="11"/>
        <v>1974</v>
      </c>
      <c r="F164">
        <f t="shared" si="12"/>
        <v>7</v>
      </c>
      <c r="G164">
        <f t="shared" si="13"/>
        <v>1974</v>
      </c>
      <c r="H164">
        <f t="shared" si="14"/>
        <v>4</v>
      </c>
    </row>
    <row r="165" spans="1:8" x14ac:dyDescent="0.25">
      <c r="A165" s="61">
        <v>27180</v>
      </c>
      <c r="B165" s="62">
        <v>225972.08919550874</v>
      </c>
      <c r="C165" s="64">
        <f t="shared" si="10"/>
        <v>225.97208919550874</v>
      </c>
      <c r="E165">
        <f t="shared" si="11"/>
        <v>1974</v>
      </c>
      <c r="F165">
        <f t="shared" si="12"/>
        <v>8</v>
      </c>
      <c r="G165">
        <f t="shared" si="13"/>
        <v>1974</v>
      </c>
      <c r="H165">
        <f t="shared" si="14"/>
        <v>5</v>
      </c>
    </row>
    <row r="166" spans="1:8" x14ac:dyDescent="0.25">
      <c r="A166" s="61">
        <v>27210</v>
      </c>
      <c r="B166" s="62">
        <v>159854.94788905658</v>
      </c>
      <c r="C166" s="64">
        <f t="shared" si="10"/>
        <v>159.85494788905658</v>
      </c>
      <c r="E166">
        <f t="shared" si="11"/>
        <v>1974</v>
      </c>
      <c r="F166">
        <f t="shared" si="12"/>
        <v>9</v>
      </c>
      <c r="G166">
        <f t="shared" si="13"/>
        <v>1974</v>
      </c>
      <c r="H166">
        <f t="shared" si="14"/>
        <v>6</v>
      </c>
    </row>
    <row r="167" spans="1:8" x14ac:dyDescent="0.25">
      <c r="A167" s="61">
        <v>27241</v>
      </c>
      <c r="B167" s="62">
        <v>104888.0942414626</v>
      </c>
      <c r="C167" s="64">
        <f t="shared" si="10"/>
        <v>104.88809424146261</v>
      </c>
      <c r="E167">
        <f t="shared" si="11"/>
        <v>1974</v>
      </c>
      <c r="F167">
        <f t="shared" si="12"/>
        <v>10</v>
      </c>
      <c r="G167">
        <f t="shared" si="13"/>
        <v>1974</v>
      </c>
      <c r="H167">
        <f t="shared" si="14"/>
        <v>7</v>
      </c>
    </row>
    <row r="168" spans="1:8" x14ac:dyDescent="0.25">
      <c r="A168" s="61">
        <v>27272</v>
      </c>
      <c r="B168" s="62">
        <v>92473.203830712693</v>
      </c>
      <c r="C168" s="64">
        <f t="shared" si="10"/>
        <v>92.473203830712691</v>
      </c>
      <c r="E168">
        <f t="shared" si="11"/>
        <v>1974</v>
      </c>
      <c r="F168">
        <f t="shared" si="12"/>
        <v>11</v>
      </c>
      <c r="G168">
        <f t="shared" si="13"/>
        <v>1974</v>
      </c>
      <c r="H168">
        <f t="shared" si="14"/>
        <v>8</v>
      </c>
    </row>
    <row r="169" spans="1:8" x14ac:dyDescent="0.25">
      <c r="A169" s="61">
        <v>27302</v>
      </c>
      <c r="B169" s="62">
        <v>87661.001315051748</v>
      </c>
      <c r="C169" s="64">
        <f t="shared" si="10"/>
        <v>87.661001315051749</v>
      </c>
      <c r="E169">
        <f t="shared" si="11"/>
        <v>1974</v>
      </c>
      <c r="F169">
        <f t="shared" si="12"/>
        <v>12</v>
      </c>
      <c r="G169">
        <f t="shared" si="13"/>
        <v>1974</v>
      </c>
      <c r="H169">
        <f t="shared" si="14"/>
        <v>9</v>
      </c>
    </row>
    <row r="170" spans="1:8" x14ac:dyDescent="0.25">
      <c r="A170" s="61">
        <v>27333</v>
      </c>
      <c r="B170" s="62">
        <v>105359.53316941508</v>
      </c>
      <c r="C170" s="64">
        <f t="shared" si="10"/>
        <v>105.35953316941509</v>
      </c>
      <c r="E170">
        <f t="shared" si="11"/>
        <v>1975</v>
      </c>
      <c r="F170">
        <f t="shared" si="12"/>
        <v>1</v>
      </c>
      <c r="G170">
        <f t="shared" si="13"/>
        <v>1974</v>
      </c>
      <c r="H170">
        <f t="shared" si="14"/>
        <v>10</v>
      </c>
    </row>
    <row r="171" spans="1:8" x14ac:dyDescent="0.25">
      <c r="A171" s="61">
        <v>27363</v>
      </c>
      <c r="B171" s="62">
        <v>107933.52750762065</v>
      </c>
      <c r="C171" s="64">
        <f t="shared" si="10"/>
        <v>107.93352750762064</v>
      </c>
      <c r="E171">
        <f t="shared" si="11"/>
        <v>1975</v>
      </c>
      <c r="F171">
        <f t="shared" si="12"/>
        <v>2</v>
      </c>
      <c r="G171">
        <f t="shared" si="13"/>
        <v>1974</v>
      </c>
      <c r="H171">
        <f t="shared" si="14"/>
        <v>11</v>
      </c>
    </row>
    <row r="172" spans="1:8" x14ac:dyDescent="0.25">
      <c r="A172" s="61">
        <v>27394</v>
      </c>
      <c r="B172" s="62">
        <v>137151.44279190246</v>
      </c>
      <c r="C172" s="64">
        <f t="shared" si="10"/>
        <v>137.15144279190247</v>
      </c>
      <c r="E172">
        <f t="shared" si="11"/>
        <v>1975</v>
      </c>
      <c r="F172">
        <f t="shared" si="12"/>
        <v>3</v>
      </c>
      <c r="G172">
        <f t="shared" si="13"/>
        <v>1974</v>
      </c>
      <c r="H172">
        <f t="shared" si="14"/>
        <v>12</v>
      </c>
    </row>
    <row r="173" spans="1:8" x14ac:dyDescent="0.25">
      <c r="A173" s="61">
        <v>27425</v>
      </c>
      <c r="B173" s="62">
        <v>135498.41994447962</v>
      </c>
      <c r="C173" s="64">
        <f t="shared" si="10"/>
        <v>135.49841994447962</v>
      </c>
      <c r="E173">
        <f t="shared" si="11"/>
        <v>1975</v>
      </c>
      <c r="F173">
        <f t="shared" si="12"/>
        <v>4</v>
      </c>
      <c r="G173">
        <f t="shared" si="13"/>
        <v>1975</v>
      </c>
      <c r="H173">
        <f t="shared" si="14"/>
        <v>1</v>
      </c>
    </row>
    <row r="174" spans="1:8" x14ac:dyDescent="0.25">
      <c r="A174" s="61">
        <v>27453</v>
      </c>
      <c r="B174" s="62">
        <v>133668.60908543746</v>
      </c>
      <c r="C174" s="64">
        <f t="shared" si="10"/>
        <v>133.66860908543745</v>
      </c>
      <c r="E174">
        <f t="shared" si="11"/>
        <v>1975</v>
      </c>
      <c r="F174">
        <f t="shared" si="12"/>
        <v>5</v>
      </c>
      <c r="G174">
        <f t="shared" si="13"/>
        <v>1975</v>
      </c>
      <c r="H174">
        <f t="shared" si="14"/>
        <v>2</v>
      </c>
    </row>
    <row r="175" spans="1:8" x14ac:dyDescent="0.25">
      <c r="A175" s="61">
        <v>27484</v>
      </c>
      <c r="B175" s="62">
        <v>237175.60873622991</v>
      </c>
      <c r="C175" s="64">
        <f t="shared" si="10"/>
        <v>237.17560873622992</v>
      </c>
      <c r="E175">
        <f t="shared" si="11"/>
        <v>1975</v>
      </c>
      <c r="F175">
        <f t="shared" si="12"/>
        <v>6</v>
      </c>
      <c r="G175">
        <f t="shared" si="13"/>
        <v>1975</v>
      </c>
      <c r="H175">
        <f t="shared" si="14"/>
        <v>3</v>
      </c>
    </row>
    <row r="176" spans="1:8" x14ac:dyDescent="0.25">
      <c r="A176" s="61">
        <v>27514</v>
      </c>
      <c r="B176" s="62">
        <v>215071.88116119429</v>
      </c>
      <c r="C176" s="64">
        <f t="shared" si="10"/>
        <v>215.07188116119428</v>
      </c>
      <c r="E176">
        <f t="shared" si="11"/>
        <v>1975</v>
      </c>
      <c r="F176">
        <f t="shared" si="12"/>
        <v>7</v>
      </c>
      <c r="G176">
        <f t="shared" si="13"/>
        <v>1975</v>
      </c>
      <c r="H176">
        <f t="shared" si="14"/>
        <v>4</v>
      </c>
    </row>
    <row r="177" spans="1:8" x14ac:dyDescent="0.25">
      <c r="A177" s="61">
        <v>27545</v>
      </c>
      <c r="B177" s="62">
        <v>249230.2472614015</v>
      </c>
      <c r="C177" s="64">
        <f t="shared" si="10"/>
        <v>249.2302472614015</v>
      </c>
      <c r="E177">
        <f t="shared" si="11"/>
        <v>1975</v>
      </c>
      <c r="F177">
        <f t="shared" si="12"/>
        <v>8</v>
      </c>
      <c r="G177">
        <f t="shared" si="13"/>
        <v>1975</v>
      </c>
      <c r="H177">
        <f t="shared" si="14"/>
        <v>5</v>
      </c>
    </row>
    <row r="178" spans="1:8" x14ac:dyDescent="0.25">
      <c r="A178" s="61">
        <v>27575</v>
      </c>
      <c r="B178" s="62">
        <v>164777.83501473346</v>
      </c>
      <c r="C178" s="64">
        <f t="shared" si="10"/>
        <v>164.77783501473345</v>
      </c>
      <c r="E178">
        <f t="shared" si="11"/>
        <v>1975</v>
      </c>
      <c r="F178">
        <f t="shared" si="12"/>
        <v>9</v>
      </c>
      <c r="G178">
        <f t="shared" si="13"/>
        <v>1975</v>
      </c>
      <c r="H178">
        <f t="shared" si="14"/>
        <v>6</v>
      </c>
    </row>
    <row r="179" spans="1:8" x14ac:dyDescent="0.25">
      <c r="A179" s="61">
        <v>27606</v>
      </c>
      <c r="B179" s="62">
        <v>109747.30171746152</v>
      </c>
      <c r="C179" s="64">
        <f t="shared" si="10"/>
        <v>109.74730171746153</v>
      </c>
      <c r="E179">
        <f t="shared" si="11"/>
        <v>1975</v>
      </c>
      <c r="F179">
        <f t="shared" si="12"/>
        <v>10</v>
      </c>
      <c r="G179">
        <f t="shared" si="13"/>
        <v>1975</v>
      </c>
      <c r="H179">
        <f t="shared" si="14"/>
        <v>7</v>
      </c>
    </row>
    <row r="180" spans="1:8" x14ac:dyDescent="0.25">
      <c r="A180" s="61">
        <v>27637</v>
      </c>
      <c r="B180" s="62">
        <v>91162.078620089975</v>
      </c>
      <c r="C180" s="64">
        <f t="shared" si="10"/>
        <v>91.162078620089972</v>
      </c>
      <c r="E180">
        <f t="shared" si="11"/>
        <v>1975</v>
      </c>
      <c r="F180">
        <f t="shared" si="12"/>
        <v>11</v>
      </c>
      <c r="G180">
        <f t="shared" si="13"/>
        <v>1975</v>
      </c>
      <c r="H180">
        <f t="shared" si="14"/>
        <v>8</v>
      </c>
    </row>
    <row r="181" spans="1:8" x14ac:dyDescent="0.25">
      <c r="A181" s="61">
        <v>27667</v>
      </c>
      <c r="B181" s="62">
        <v>93992.774719677807</v>
      </c>
      <c r="C181" s="64">
        <f t="shared" si="10"/>
        <v>93.992774719677811</v>
      </c>
      <c r="E181">
        <f t="shared" si="11"/>
        <v>1975</v>
      </c>
      <c r="F181">
        <f t="shared" si="12"/>
        <v>12</v>
      </c>
      <c r="G181">
        <f t="shared" si="13"/>
        <v>1975</v>
      </c>
      <c r="H181">
        <f t="shared" si="14"/>
        <v>9</v>
      </c>
    </row>
    <row r="182" spans="1:8" x14ac:dyDescent="0.25">
      <c r="A182" s="61">
        <v>27698</v>
      </c>
      <c r="B182" s="62">
        <v>94675.000637346093</v>
      </c>
      <c r="C182" s="64">
        <f t="shared" si="10"/>
        <v>94.675000637346088</v>
      </c>
      <c r="E182">
        <f t="shared" si="11"/>
        <v>1976</v>
      </c>
      <c r="F182">
        <f t="shared" si="12"/>
        <v>1</v>
      </c>
      <c r="G182">
        <f t="shared" si="13"/>
        <v>1975</v>
      </c>
      <c r="H182">
        <f t="shared" si="14"/>
        <v>10</v>
      </c>
    </row>
    <row r="183" spans="1:8" x14ac:dyDescent="0.25">
      <c r="A183" s="61">
        <v>27728</v>
      </c>
      <c r="B183" s="62">
        <v>122331.28065705561</v>
      </c>
      <c r="C183" s="64">
        <f t="shared" si="10"/>
        <v>122.33128065705561</v>
      </c>
      <c r="E183">
        <f t="shared" si="11"/>
        <v>1976</v>
      </c>
      <c r="F183">
        <f t="shared" si="12"/>
        <v>2</v>
      </c>
      <c r="G183">
        <f t="shared" si="13"/>
        <v>1975</v>
      </c>
      <c r="H183">
        <f t="shared" si="14"/>
        <v>11</v>
      </c>
    </row>
    <row r="184" spans="1:8" x14ac:dyDescent="0.25">
      <c r="A184" s="61">
        <v>27759</v>
      </c>
      <c r="B184" s="62">
        <v>177364.69489919953</v>
      </c>
      <c r="C184" s="64">
        <f t="shared" si="10"/>
        <v>177.36469489919952</v>
      </c>
      <c r="E184">
        <f t="shared" si="11"/>
        <v>1976</v>
      </c>
      <c r="F184">
        <f t="shared" si="12"/>
        <v>3</v>
      </c>
      <c r="G184">
        <f t="shared" si="13"/>
        <v>1975</v>
      </c>
      <c r="H184">
        <f t="shared" si="14"/>
        <v>12</v>
      </c>
    </row>
    <row r="185" spans="1:8" x14ac:dyDescent="0.25">
      <c r="A185" s="61">
        <v>27790</v>
      </c>
      <c r="B185" s="62">
        <v>164010.26004020392</v>
      </c>
      <c r="C185" s="64">
        <f t="shared" si="10"/>
        <v>164.01026004020392</v>
      </c>
      <c r="E185">
        <f t="shared" si="11"/>
        <v>1976</v>
      </c>
      <c r="F185">
        <f t="shared" si="12"/>
        <v>4</v>
      </c>
      <c r="G185">
        <f t="shared" si="13"/>
        <v>1976</v>
      </c>
      <c r="H185">
        <f t="shared" si="14"/>
        <v>1</v>
      </c>
    </row>
    <row r="186" spans="1:8" x14ac:dyDescent="0.25">
      <c r="A186" s="61">
        <v>27819</v>
      </c>
      <c r="B186" s="62">
        <v>111762.47310269494</v>
      </c>
      <c r="C186" s="64">
        <f t="shared" si="10"/>
        <v>111.76247310269494</v>
      </c>
      <c r="E186">
        <f t="shared" si="11"/>
        <v>1976</v>
      </c>
      <c r="F186">
        <f t="shared" si="12"/>
        <v>5</v>
      </c>
      <c r="G186">
        <f t="shared" si="13"/>
        <v>1976</v>
      </c>
      <c r="H186">
        <f t="shared" si="14"/>
        <v>2</v>
      </c>
    </row>
    <row r="187" spans="1:8" x14ac:dyDescent="0.25">
      <c r="A187" s="61">
        <v>27850</v>
      </c>
      <c r="B187" s="62">
        <v>180437.52262059684</v>
      </c>
      <c r="C187" s="64">
        <f t="shared" si="10"/>
        <v>180.43752262059684</v>
      </c>
      <c r="E187">
        <f t="shared" si="11"/>
        <v>1976</v>
      </c>
      <c r="F187">
        <f t="shared" si="12"/>
        <v>6</v>
      </c>
      <c r="G187">
        <f t="shared" si="13"/>
        <v>1976</v>
      </c>
      <c r="H187">
        <f t="shared" si="14"/>
        <v>3</v>
      </c>
    </row>
    <row r="188" spans="1:8" x14ac:dyDescent="0.25">
      <c r="A188" s="61">
        <v>27880</v>
      </c>
      <c r="B188" s="62">
        <v>157378.07321229199</v>
      </c>
      <c r="C188" s="64">
        <f t="shared" si="10"/>
        <v>157.37807321229198</v>
      </c>
      <c r="E188">
        <f t="shared" si="11"/>
        <v>1976</v>
      </c>
      <c r="F188">
        <f t="shared" si="12"/>
        <v>7</v>
      </c>
      <c r="G188">
        <f t="shared" si="13"/>
        <v>1976</v>
      </c>
      <c r="H188">
        <f t="shared" si="14"/>
        <v>4</v>
      </c>
    </row>
    <row r="189" spans="1:8" x14ac:dyDescent="0.25">
      <c r="A189" s="61">
        <v>27911</v>
      </c>
      <c r="B189" s="62">
        <v>147581.82875707716</v>
      </c>
      <c r="C189" s="64">
        <f t="shared" si="10"/>
        <v>147.58182875707718</v>
      </c>
      <c r="E189">
        <f t="shared" si="11"/>
        <v>1976</v>
      </c>
      <c r="F189">
        <f t="shared" si="12"/>
        <v>8</v>
      </c>
      <c r="G189">
        <f t="shared" si="13"/>
        <v>1976</v>
      </c>
      <c r="H189">
        <f t="shared" si="14"/>
        <v>5</v>
      </c>
    </row>
    <row r="190" spans="1:8" x14ac:dyDescent="0.25">
      <c r="A190" s="61">
        <v>27941</v>
      </c>
      <c r="B190" s="62">
        <v>113936.80856364132</v>
      </c>
      <c r="C190" s="64">
        <f t="shared" si="10"/>
        <v>113.93680856364132</v>
      </c>
      <c r="E190">
        <f t="shared" si="11"/>
        <v>1976</v>
      </c>
      <c r="F190">
        <f t="shared" si="12"/>
        <v>9</v>
      </c>
      <c r="G190">
        <f t="shared" si="13"/>
        <v>1976</v>
      </c>
      <c r="H190">
        <f t="shared" si="14"/>
        <v>6</v>
      </c>
    </row>
    <row r="191" spans="1:8" x14ac:dyDescent="0.25">
      <c r="A191" s="61">
        <v>27972</v>
      </c>
      <c r="B191" s="62">
        <v>85129.998611018498</v>
      </c>
      <c r="C191" s="64">
        <f t="shared" si="10"/>
        <v>85.129998611018493</v>
      </c>
      <c r="E191">
        <f t="shared" si="11"/>
        <v>1976</v>
      </c>
      <c r="F191">
        <f t="shared" si="12"/>
        <v>10</v>
      </c>
      <c r="G191">
        <f t="shared" si="13"/>
        <v>1976</v>
      </c>
      <c r="H191">
        <f t="shared" si="14"/>
        <v>7</v>
      </c>
    </row>
    <row r="192" spans="1:8" x14ac:dyDescent="0.25">
      <c r="A192" s="61">
        <v>28003</v>
      </c>
      <c r="B192" s="62">
        <v>109194.34746973752</v>
      </c>
      <c r="C192" s="64">
        <f t="shared" si="10"/>
        <v>109.19434746973752</v>
      </c>
      <c r="E192">
        <f t="shared" si="11"/>
        <v>1976</v>
      </c>
      <c r="F192">
        <f t="shared" si="12"/>
        <v>11</v>
      </c>
      <c r="G192">
        <f t="shared" si="13"/>
        <v>1976</v>
      </c>
      <c r="H192">
        <f t="shared" si="14"/>
        <v>8</v>
      </c>
    </row>
    <row r="193" spans="1:8" x14ac:dyDescent="0.25">
      <c r="A193" s="61">
        <v>28033</v>
      </c>
      <c r="B193" s="62">
        <v>86307.028484439958</v>
      </c>
      <c r="C193" s="64">
        <f t="shared" si="10"/>
        <v>86.307028484439954</v>
      </c>
      <c r="E193">
        <f t="shared" si="11"/>
        <v>1976</v>
      </c>
      <c r="F193">
        <f t="shared" si="12"/>
        <v>12</v>
      </c>
      <c r="G193">
        <f t="shared" si="13"/>
        <v>1976</v>
      </c>
      <c r="H193">
        <f t="shared" si="14"/>
        <v>9</v>
      </c>
    </row>
    <row r="194" spans="1:8" x14ac:dyDescent="0.25">
      <c r="A194" s="61">
        <v>28064</v>
      </c>
      <c r="B194" s="62">
        <v>88353.91404339693</v>
      </c>
      <c r="C194" s="64">
        <f t="shared" si="10"/>
        <v>88.353914043396927</v>
      </c>
      <c r="E194">
        <f t="shared" si="11"/>
        <v>1977</v>
      </c>
      <c r="F194">
        <f t="shared" si="12"/>
        <v>1</v>
      </c>
      <c r="G194">
        <f t="shared" si="13"/>
        <v>1976</v>
      </c>
      <c r="H194">
        <f t="shared" si="14"/>
        <v>10</v>
      </c>
    </row>
    <row r="195" spans="1:8" x14ac:dyDescent="0.25">
      <c r="A195" s="61">
        <v>28094</v>
      </c>
      <c r="B195" s="62">
        <v>115802.31449455443</v>
      </c>
      <c r="C195" s="64">
        <f t="shared" ref="C195:C258" si="15">B195/1000</f>
        <v>115.80231449455444</v>
      </c>
      <c r="E195">
        <f t="shared" ref="E195:E258" si="16">IF($H195&gt;9,G195+1,G195)</f>
        <v>1977</v>
      </c>
      <c r="F195">
        <f t="shared" ref="F195:F258" si="17">IF($H195&gt;9,H195-9,H195+3)</f>
        <v>2</v>
      </c>
      <c r="G195">
        <f t="shared" ref="G195:G258" si="18">YEAR($A195)</f>
        <v>1976</v>
      </c>
      <c r="H195">
        <f t="shared" ref="H195:H258" si="19">MONTH($A195)</f>
        <v>11</v>
      </c>
    </row>
    <row r="196" spans="1:8" x14ac:dyDescent="0.25">
      <c r="A196" s="61">
        <v>28125</v>
      </c>
      <c r="B196" s="62">
        <v>97121.921361707224</v>
      </c>
      <c r="C196" s="64">
        <f t="shared" si="15"/>
        <v>97.121921361707223</v>
      </c>
      <c r="E196">
        <f t="shared" si="16"/>
        <v>1977</v>
      </c>
      <c r="F196">
        <f t="shared" si="17"/>
        <v>3</v>
      </c>
      <c r="G196">
        <f t="shared" si="18"/>
        <v>1976</v>
      </c>
      <c r="H196">
        <f t="shared" si="19"/>
        <v>12</v>
      </c>
    </row>
    <row r="197" spans="1:8" x14ac:dyDescent="0.25">
      <c r="A197" s="61">
        <v>28156</v>
      </c>
      <c r="B197" s="62">
        <v>90170.8792270392</v>
      </c>
      <c r="C197" s="64">
        <f t="shared" si="15"/>
        <v>90.170879227039194</v>
      </c>
      <c r="E197">
        <f t="shared" si="16"/>
        <v>1977</v>
      </c>
      <c r="F197">
        <f t="shared" si="17"/>
        <v>4</v>
      </c>
      <c r="G197">
        <f t="shared" si="18"/>
        <v>1977</v>
      </c>
      <c r="H197">
        <f t="shared" si="19"/>
        <v>1</v>
      </c>
    </row>
    <row r="198" spans="1:8" x14ac:dyDescent="0.25">
      <c r="A198" s="61">
        <v>28184</v>
      </c>
      <c r="B198" s="62">
        <v>90360.47680001492</v>
      </c>
      <c r="C198" s="64">
        <f t="shared" si="15"/>
        <v>90.360476800014922</v>
      </c>
      <c r="E198">
        <f t="shared" si="16"/>
        <v>1977</v>
      </c>
      <c r="F198">
        <f t="shared" si="17"/>
        <v>5</v>
      </c>
      <c r="G198">
        <f t="shared" si="18"/>
        <v>1977</v>
      </c>
      <c r="H198">
        <f t="shared" si="19"/>
        <v>2</v>
      </c>
    </row>
    <row r="199" spans="1:8" x14ac:dyDescent="0.25">
      <c r="A199" s="61">
        <v>28215</v>
      </c>
      <c r="B199" s="62">
        <v>116761.05093948363</v>
      </c>
      <c r="C199" s="64">
        <f t="shared" si="15"/>
        <v>116.76105093948362</v>
      </c>
      <c r="E199">
        <f t="shared" si="16"/>
        <v>1977</v>
      </c>
      <c r="F199">
        <f t="shared" si="17"/>
        <v>6</v>
      </c>
      <c r="G199">
        <f t="shared" si="18"/>
        <v>1977</v>
      </c>
      <c r="H199">
        <f t="shared" si="19"/>
        <v>3</v>
      </c>
    </row>
    <row r="200" spans="1:8" x14ac:dyDescent="0.25">
      <c r="A200" s="61">
        <v>28245</v>
      </c>
      <c r="B200" s="62">
        <v>86370.384157177512</v>
      </c>
      <c r="C200" s="64">
        <f t="shared" si="15"/>
        <v>86.370384157177511</v>
      </c>
      <c r="E200">
        <f t="shared" si="16"/>
        <v>1977</v>
      </c>
      <c r="F200">
        <f t="shared" si="17"/>
        <v>7</v>
      </c>
      <c r="G200">
        <f t="shared" si="18"/>
        <v>1977</v>
      </c>
      <c r="H200">
        <f t="shared" si="19"/>
        <v>4</v>
      </c>
    </row>
    <row r="201" spans="1:8" x14ac:dyDescent="0.25">
      <c r="A201" s="61">
        <v>28276</v>
      </c>
      <c r="B201" s="62">
        <v>99241.167576114356</v>
      </c>
      <c r="C201" s="64">
        <f t="shared" si="15"/>
        <v>99.24116757611435</v>
      </c>
      <c r="E201">
        <f t="shared" si="16"/>
        <v>1977</v>
      </c>
      <c r="F201">
        <f t="shared" si="17"/>
        <v>8</v>
      </c>
      <c r="G201">
        <f t="shared" si="18"/>
        <v>1977</v>
      </c>
      <c r="H201">
        <f t="shared" si="19"/>
        <v>5</v>
      </c>
    </row>
    <row r="202" spans="1:8" x14ac:dyDescent="0.25">
      <c r="A202" s="61">
        <v>28306</v>
      </c>
      <c r="B202" s="62">
        <v>88441.125391074311</v>
      </c>
      <c r="C202" s="64">
        <f t="shared" si="15"/>
        <v>88.441125391074308</v>
      </c>
      <c r="E202">
        <f t="shared" si="16"/>
        <v>1977</v>
      </c>
      <c r="F202">
        <f t="shared" si="17"/>
        <v>9</v>
      </c>
      <c r="G202">
        <f t="shared" si="18"/>
        <v>1977</v>
      </c>
      <c r="H202">
        <f t="shared" si="19"/>
        <v>6</v>
      </c>
    </row>
    <row r="203" spans="1:8" x14ac:dyDescent="0.25">
      <c r="A203" s="61">
        <v>28337</v>
      </c>
      <c r="B203" s="62">
        <v>62010.909571572076</v>
      </c>
      <c r="C203" s="64">
        <f t="shared" si="15"/>
        <v>62.010909571572078</v>
      </c>
      <c r="E203">
        <f t="shared" si="16"/>
        <v>1977</v>
      </c>
      <c r="F203">
        <f t="shared" si="17"/>
        <v>10</v>
      </c>
      <c r="G203">
        <f t="shared" si="18"/>
        <v>1977</v>
      </c>
      <c r="H203">
        <f t="shared" si="19"/>
        <v>7</v>
      </c>
    </row>
    <row r="204" spans="1:8" x14ac:dyDescent="0.25">
      <c r="A204" s="61">
        <v>28368</v>
      </c>
      <c r="B204" s="62">
        <v>70504.660447685557</v>
      </c>
      <c r="C204" s="64">
        <f t="shared" si="15"/>
        <v>70.504660447685552</v>
      </c>
      <c r="E204">
        <f t="shared" si="16"/>
        <v>1977</v>
      </c>
      <c r="F204">
        <f t="shared" si="17"/>
        <v>11</v>
      </c>
      <c r="G204">
        <f t="shared" si="18"/>
        <v>1977</v>
      </c>
      <c r="H204">
        <f t="shared" si="19"/>
        <v>8</v>
      </c>
    </row>
    <row r="205" spans="1:8" x14ac:dyDescent="0.25">
      <c r="A205" s="61">
        <v>28398</v>
      </c>
      <c r="B205" s="62">
        <v>66147.898480849151</v>
      </c>
      <c r="C205" s="64">
        <f t="shared" si="15"/>
        <v>66.14789848084915</v>
      </c>
      <c r="E205">
        <f t="shared" si="16"/>
        <v>1977</v>
      </c>
      <c r="F205">
        <f t="shared" si="17"/>
        <v>12</v>
      </c>
      <c r="G205">
        <f t="shared" si="18"/>
        <v>1977</v>
      </c>
      <c r="H205">
        <f t="shared" si="19"/>
        <v>9</v>
      </c>
    </row>
    <row r="206" spans="1:8" x14ac:dyDescent="0.25">
      <c r="A206" s="61">
        <v>28429</v>
      </c>
      <c r="B206" s="62">
        <v>79715.096986913253</v>
      </c>
      <c r="C206" s="64">
        <f t="shared" si="15"/>
        <v>79.715096986913252</v>
      </c>
      <c r="E206">
        <f t="shared" si="16"/>
        <v>1978</v>
      </c>
      <c r="F206">
        <f t="shared" si="17"/>
        <v>1</v>
      </c>
      <c r="G206">
        <f t="shared" si="18"/>
        <v>1977</v>
      </c>
      <c r="H206">
        <f t="shared" si="19"/>
        <v>10</v>
      </c>
    </row>
    <row r="207" spans="1:8" x14ac:dyDescent="0.25">
      <c r="A207" s="61">
        <v>28459</v>
      </c>
      <c r="B207" s="62">
        <v>102894.37137532778</v>
      </c>
      <c r="C207" s="64">
        <f t="shared" si="15"/>
        <v>102.89437137532778</v>
      </c>
      <c r="E207">
        <f t="shared" si="16"/>
        <v>1978</v>
      </c>
      <c r="F207">
        <f t="shared" si="17"/>
        <v>2</v>
      </c>
      <c r="G207">
        <f t="shared" si="18"/>
        <v>1977</v>
      </c>
      <c r="H207">
        <f t="shared" si="19"/>
        <v>11</v>
      </c>
    </row>
    <row r="208" spans="1:8" x14ac:dyDescent="0.25">
      <c r="A208" s="61">
        <v>28490</v>
      </c>
      <c r="B208" s="62">
        <v>163561.06909480522</v>
      </c>
      <c r="C208" s="64">
        <f t="shared" si="15"/>
        <v>163.56106909480522</v>
      </c>
      <c r="E208">
        <f t="shared" si="16"/>
        <v>1978</v>
      </c>
      <c r="F208">
        <f t="shared" si="17"/>
        <v>3</v>
      </c>
      <c r="G208">
        <f t="shared" si="18"/>
        <v>1977</v>
      </c>
      <c r="H208">
        <f t="shared" si="19"/>
        <v>12</v>
      </c>
    </row>
    <row r="209" spans="1:8" x14ac:dyDescent="0.25">
      <c r="A209" s="61">
        <v>28521</v>
      </c>
      <c r="B209" s="62">
        <v>191629.93883458799</v>
      </c>
      <c r="C209" s="64">
        <f t="shared" si="15"/>
        <v>191.62993883458799</v>
      </c>
      <c r="E209">
        <f t="shared" si="16"/>
        <v>1978</v>
      </c>
      <c r="F209">
        <f t="shared" si="17"/>
        <v>4</v>
      </c>
      <c r="G209">
        <f t="shared" si="18"/>
        <v>1978</v>
      </c>
      <c r="H209">
        <f t="shared" si="19"/>
        <v>1</v>
      </c>
    </row>
    <row r="210" spans="1:8" x14ac:dyDescent="0.25">
      <c r="A210" s="61">
        <v>28549</v>
      </c>
      <c r="B210" s="62">
        <v>160519.34914702494</v>
      </c>
      <c r="C210" s="64">
        <f t="shared" si="15"/>
        <v>160.51934914702494</v>
      </c>
      <c r="E210">
        <f t="shared" si="16"/>
        <v>1978</v>
      </c>
      <c r="F210">
        <f t="shared" si="17"/>
        <v>5</v>
      </c>
      <c r="G210">
        <f t="shared" si="18"/>
        <v>1978</v>
      </c>
      <c r="H210">
        <f t="shared" si="19"/>
        <v>2</v>
      </c>
    </row>
    <row r="211" spans="1:8" x14ac:dyDescent="0.25">
      <c r="A211" s="61">
        <v>28580</v>
      </c>
      <c r="B211" s="62">
        <v>193692.52854866284</v>
      </c>
      <c r="C211" s="64">
        <f t="shared" si="15"/>
        <v>193.69252854866284</v>
      </c>
      <c r="E211">
        <f t="shared" si="16"/>
        <v>1978</v>
      </c>
      <c r="F211">
        <f t="shared" si="17"/>
        <v>6</v>
      </c>
      <c r="G211">
        <f t="shared" si="18"/>
        <v>1978</v>
      </c>
      <c r="H211">
        <f t="shared" si="19"/>
        <v>3</v>
      </c>
    </row>
    <row r="212" spans="1:8" x14ac:dyDescent="0.25">
      <c r="A212" s="61">
        <v>28610</v>
      </c>
      <c r="B212" s="62">
        <v>197074.89035273754</v>
      </c>
      <c r="C212" s="64">
        <f t="shared" si="15"/>
        <v>197.07489035273753</v>
      </c>
      <c r="E212">
        <f t="shared" si="16"/>
        <v>1978</v>
      </c>
      <c r="F212">
        <f t="shared" si="17"/>
        <v>7</v>
      </c>
      <c r="G212">
        <f t="shared" si="18"/>
        <v>1978</v>
      </c>
      <c r="H212">
        <f t="shared" si="19"/>
        <v>4</v>
      </c>
    </row>
    <row r="213" spans="1:8" x14ac:dyDescent="0.25">
      <c r="A213" s="61">
        <v>28641</v>
      </c>
      <c r="B213" s="62">
        <v>157410.45779209462</v>
      </c>
      <c r="C213" s="64">
        <f t="shared" si="15"/>
        <v>157.4104577920946</v>
      </c>
      <c r="E213">
        <f t="shared" si="16"/>
        <v>1978</v>
      </c>
      <c r="F213">
        <f t="shared" si="17"/>
        <v>8</v>
      </c>
      <c r="G213">
        <f t="shared" si="18"/>
        <v>1978</v>
      </c>
      <c r="H213">
        <f t="shared" si="19"/>
        <v>5</v>
      </c>
    </row>
    <row r="214" spans="1:8" x14ac:dyDescent="0.25">
      <c r="A214" s="61">
        <v>28671</v>
      </c>
      <c r="B214" s="62">
        <v>103269.42629170963</v>
      </c>
      <c r="C214" s="64">
        <f t="shared" si="15"/>
        <v>103.26942629170964</v>
      </c>
      <c r="E214">
        <f t="shared" si="16"/>
        <v>1978</v>
      </c>
      <c r="F214">
        <f t="shared" si="17"/>
        <v>9</v>
      </c>
      <c r="G214">
        <f t="shared" si="18"/>
        <v>1978</v>
      </c>
      <c r="H214">
        <f t="shared" si="19"/>
        <v>6</v>
      </c>
    </row>
    <row r="215" spans="1:8" x14ac:dyDescent="0.25">
      <c r="A215" s="61">
        <v>28702</v>
      </c>
      <c r="B215" s="62">
        <v>99207.876861494035</v>
      </c>
      <c r="C215" s="64">
        <f t="shared" si="15"/>
        <v>99.207876861494029</v>
      </c>
      <c r="E215">
        <f t="shared" si="16"/>
        <v>1978</v>
      </c>
      <c r="F215">
        <f t="shared" si="17"/>
        <v>10</v>
      </c>
      <c r="G215">
        <f t="shared" si="18"/>
        <v>1978</v>
      </c>
      <c r="H215">
        <f t="shared" si="19"/>
        <v>7</v>
      </c>
    </row>
    <row r="216" spans="1:8" x14ac:dyDescent="0.25">
      <c r="A216" s="61">
        <v>28733</v>
      </c>
      <c r="B216" s="62">
        <v>72669.536516980952</v>
      </c>
      <c r="C216" s="64">
        <f t="shared" si="15"/>
        <v>72.669536516980955</v>
      </c>
      <c r="E216">
        <f t="shared" si="16"/>
        <v>1978</v>
      </c>
      <c r="F216">
        <f t="shared" si="17"/>
        <v>11</v>
      </c>
      <c r="G216">
        <f t="shared" si="18"/>
        <v>1978</v>
      </c>
      <c r="H216">
        <f t="shared" si="19"/>
        <v>8</v>
      </c>
    </row>
    <row r="217" spans="1:8" x14ac:dyDescent="0.25">
      <c r="A217" s="61">
        <v>28763</v>
      </c>
      <c r="B217" s="62">
        <v>92925.279541301948</v>
      </c>
      <c r="C217" s="64">
        <f t="shared" si="15"/>
        <v>92.925279541301947</v>
      </c>
      <c r="E217">
        <f t="shared" si="16"/>
        <v>1978</v>
      </c>
      <c r="F217">
        <f t="shared" si="17"/>
        <v>12</v>
      </c>
      <c r="G217">
        <f t="shared" si="18"/>
        <v>1978</v>
      </c>
      <c r="H217">
        <f t="shared" si="19"/>
        <v>9</v>
      </c>
    </row>
    <row r="218" spans="1:8" x14ac:dyDescent="0.25">
      <c r="A218" s="61">
        <v>28794</v>
      </c>
      <c r="B218" s="62">
        <v>93147.214806645279</v>
      </c>
      <c r="C218" s="64">
        <f t="shared" si="15"/>
        <v>93.14721480664528</v>
      </c>
      <c r="E218">
        <f t="shared" si="16"/>
        <v>1979</v>
      </c>
      <c r="F218">
        <f t="shared" si="17"/>
        <v>1</v>
      </c>
      <c r="G218">
        <f t="shared" si="18"/>
        <v>1978</v>
      </c>
      <c r="H218">
        <f t="shared" si="19"/>
        <v>10</v>
      </c>
    </row>
    <row r="219" spans="1:8" x14ac:dyDescent="0.25">
      <c r="A219" s="61">
        <v>28824</v>
      </c>
      <c r="B219" s="62">
        <v>65368.049500560621</v>
      </c>
      <c r="C219" s="64">
        <f t="shared" si="15"/>
        <v>65.368049500560616</v>
      </c>
      <c r="E219">
        <f t="shared" si="16"/>
        <v>1979</v>
      </c>
      <c r="F219">
        <f t="shared" si="17"/>
        <v>2</v>
      </c>
      <c r="G219">
        <f t="shared" si="18"/>
        <v>1978</v>
      </c>
      <c r="H219">
        <f t="shared" si="19"/>
        <v>11</v>
      </c>
    </row>
    <row r="220" spans="1:8" x14ac:dyDescent="0.25">
      <c r="A220" s="61">
        <v>28855</v>
      </c>
      <c r="B220" s="62">
        <v>98729.664402101189</v>
      </c>
      <c r="C220" s="64">
        <f t="shared" si="15"/>
        <v>98.729664402101193</v>
      </c>
      <c r="E220">
        <f t="shared" si="16"/>
        <v>1979</v>
      </c>
      <c r="F220">
        <f t="shared" si="17"/>
        <v>3</v>
      </c>
      <c r="G220">
        <f t="shared" si="18"/>
        <v>1978</v>
      </c>
      <c r="H220">
        <f t="shared" si="19"/>
        <v>12</v>
      </c>
    </row>
    <row r="221" spans="1:8" x14ac:dyDescent="0.25">
      <c r="A221" s="61">
        <v>28886</v>
      </c>
      <c r="B221" s="62">
        <v>102638.59484510892</v>
      </c>
      <c r="C221" s="64">
        <f t="shared" si="15"/>
        <v>102.63859484510893</v>
      </c>
      <c r="E221">
        <f t="shared" si="16"/>
        <v>1979</v>
      </c>
      <c r="F221">
        <f t="shared" si="17"/>
        <v>4</v>
      </c>
      <c r="G221">
        <f t="shared" si="18"/>
        <v>1979</v>
      </c>
      <c r="H221">
        <f t="shared" si="19"/>
        <v>1</v>
      </c>
    </row>
    <row r="222" spans="1:8" x14ac:dyDescent="0.25">
      <c r="A222" s="61">
        <v>28914</v>
      </c>
      <c r="B222" s="62">
        <v>104059.96422025989</v>
      </c>
      <c r="C222" s="64">
        <f t="shared" si="15"/>
        <v>104.05996422025989</v>
      </c>
      <c r="E222">
        <f t="shared" si="16"/>
        <v>1979</v>
      </c>
      <c r="F222">
        <f t="shared" si="17"/>
        <v>5</v>
      </c>
      <c r="G222">
        <f t="shared" si="18"/>
        <v>1979</v>
      </c>
      <c r="H222">
        <f t="shared" si="19"/>
        <v>2</v>
      </c>
    </row>
    <row r="223" spans="1:8" x14ac:dyDescent="0.25">
      <c r="A223" s="61">
        <v>28945</v>
      </c>
      <c r="B223" s="62">
        <v>157445.34540915384</v>
      </c>
      <c r="C223" s="64">
        <f t="shared" si="15"/>
        <v>157.44534540915384</v>
      </c>
      <c r="E223">
        <f t="shared" si="16"/>
        <v>1979</v>
      </c>
      <c r="F223">
        <f t="shared" si="17"/>
        <v>6</v>
      </c>
      <c r="G223">
        <f t="shared" si="18"/>
        <v>1979</v>
      </c>
      <c r="H223">
        <f t="shared" si="19"/>
        <v>3</v>
      </c>
    </row>
    <row r="224" spans="1:8" x14ac:dyDescent="0.25">
      <c r="A224" s="61">
        <v>28975</v>
      </c>
      <c r="B224" s="62">
        <v>108975.70577039757</v>
      </c>
      <c r="C224" s="64">
        <f t="shared" si="15"/>
        <v>108.97570577039757</v>
      </c>
      <c r="E224">
        <f t="shared" si="16"/>
        <v>1979</v>
      </c>
      <c r="F224">
        <f t="shared" si="17"/>
        <v>7</v>
      </c>
      <c r="G224">
        <f t="shared" si="18"/>
        <v>1979</v>
      </c>
      <c r="H224">
        <f t="shared" si="19"/>
        <v>4</v>
      </c>
    </row>
    <row r="225" spans="1:8" x14ac:dyDescent="0.25">
      <c r="A225" s="61">
        <v>29006</v>
      </c>
      <c r="B225" s="62">
        <v>139817.36959305534</v>
      </c>
      <c r="C225" s="64">
        <f t="shared" si="15"/>
        <v>139.81736959305533</v>
      </c>
      <c r="E225">
        <f t="shared" si="16"/>
        <v>1979</v>
      </c>
      <c r="F225">
        <f t="shared" si="17"/>
        <v>8</v>
      </c>
      <c r="G225">
        <f t="shared" si="18"/>
        <v>1979</v>
      </c>
      <c r="H225">
        <f t="shared" si="19"/>
        <v>5</v>
      </c>
    </row>
    <row r="226" spans="1:8" x14ac:dyDescent="0.25">
      <c r="A226" s="61">
        <v>29036</v>
      </c>
      <c r="B226" s="62">
        <v>75800.250128956206</v>
      </c>
      <c r="C226" s="64">
        <f t="shared" si="15"/>
        <v>75.800250128956208</v>
      </c>
      <c r="E226">
        <f t="shared" si="16"/>
        <v>1979</v>
      </c>
      <c r="F226">
        <f t="shared" si="17"/>
        <v>9</v>
      </c>
      <c r="G226">
        <f t="shared" si="18"/>
        <v>1979</v>
      </c>
      <c r="H226">
        <f t="shared" si="19"/>
        <v>6</v>
      </c>
    </row>
    <row r="227" spans="1:8" x14ac:dyDescent="0.25">
      <c r="A227" s="61">
        <v>29067</v>
      </c>
      <c r="B227" s="62">
        <v>62090.766633948049</v>
      </c>
      <c r="C227" s="64">
        <f t="shared" si="15"/>
        <v>62.09076663394805</v>
      </c>
      <c r="E227">
        <f t="shared" si="16"/>
        <v>1979</v>
      </c>
      <c r="F227">
        <f t="shared" si="17"/>
        <v>10</v>
      </c>
      <c r="G227">
        <f t="shared" si="18"/>
        <v>1979</v>
      </c>
      <c r="H227">
        <f t="shared" si="19"/>
        <v>7</v>
      </c>
    </row>
    <row r="228" spans="1:8" x14ac:dyDescent="0.25">
      <c r="A228" s="61">
        <v>29098</v>
      </c>
      <c r="B228" s="62">
        <v>47546.58533380663</v>
      </c>
      <c r="C228" s="64">
        <f t="shared" si="15"/>
        <v>47.546585333806632</v>
      </c>
      <c r="E228">
        <f t="shared" si="16"/>
        <v>1979</v>
      </c>
      <c r="F228">
        <f t="shared" si="17"/>
        <v>11</v>
      </c>
      <c r="G228">
        <f t="shared" si="18"/>
        <v>1979</v>
      </c>
      <c r="H228">
        <f t="shared" si="19"/>
        <v>8</v>
      </c>
    </row>
    <row r="229" spans="1:8" x14ac:dyDescent="0.25">
      <c r="A229" s="61">
        <v>29128</v>
      </c>
      <c r="B229" s="62">
        <v>76926.137437144032</v>
      </c>
      <c r="C229" s="64">
        <f t="shared" si="15"/>
        <v>76.926137437144035</v>
      </c>
      <c r="E229">
        <f t="shared" si="16"/>
        <v>1979</v>
      </c>
      <c r="F229">
        <f t="shared" si="17"/>
        <v>12</v>
      </c>
      <c r="G229">
        <f t="shared" si="18"/>
        <v>1979</v>
      </c>
      <c r="H229">
        <f t="shared" si="19"/>
        <v>9</v>
      </c>
    </row>
    <row r="230" spans="1:8" x14ac:dyDescent="0.25">
      <c r="A230" s="61">
        <v>29159</v>
      </c>
      <c r="B230" s="62">
        <v>72847.71650592392</v>
      </c>
      <c r="C230" s="64">
        <f t="shared" si="15"/>
        <v>72.847716505923913</v>
      </c>
      <c r="E230">
        <f t="shared" si="16"/>
        <v>1980</v>
      </c>
      <c r="F230">
        <f t="shared" si="17"/>
        <v>1</v>
      </c>
      <c r="G230">
        <f t="shared" si="18"/>
        <v>1979</v>
      </c>
      <c r="H230">
        <f t="shared" si="19"/>
        <v>10</v>
      </c>
    </row>
    <row r="231" spans="1:8" x14ac:dyDescent="0.25">
      <c r="A231" s="61">
        <v>29189</v>
      </c>
      <c r="B231" s="62">
        <v>83017.924958154414</v>
      </c>
      <c r="C231" s="64">
        <f t="shared" si="15"/>
        <v>83.01792495815441</v>
      </c>
      <c r="E231">
        <f t="shared" si="16"/>
        <v>1980</v>
      </c>
      <c r="F231">
        <f t="shared" si="17"/>
        <v>2</v>
      </c>
      <c r="G231">
        <f t="shared" si="18"/>
        <v>1979</v>
      </c>
      <c r="H231">
        <f t="shared" si="19"/>
        <v>11</v>
      </c>
    </row>
    <row r="232" spans="1:8" x14ac:dyDescent="0.25">
      <c r="A232" s="61">
        <v>29220</v>
      </c>
      <c r="B232" s="62">
        <v>99484.639900192618</v>
      </c>
      <c r="C232" s="64">
        <f t="shared" si="15"/>
        <v>99.484639900192619</v>
      </c>
      <c r="E232">
        <f t="shared" si="16"/>
        <v>1980</v>
      </c>
      <c r="F232">
        <f t="shared" si="17"/>
        <v>3</v>
      </c>
      <c r="G232">
        <f t="shared" si="18"/>
        <v>1979</v>
      </c>
      <c r="H232">
        <f t="shared" si="19"/>
        <v>12</v>
      </c>
    </row>
    <row r="233" spans="1:8" x14ac:dyDescent="0.25">
      <c r="A233" s="61">
        <v>29251</v>
      </c>
      <c r="B233" s="62">
        <v>165434.68444637052</v>
      </c>
      <c r="C233" s="64">
        <f t="shared" si="15"/>
        <v>165.43468444637051</v>
      </c>
      <c r="E233">
        <f t="shared" si="16"/>
        <v>1980</v>
      </c>
      <c r="F233">
        <f t="shared" si="17"/>
        <v>4</v>
      </c>
      <c r="G233">
        <f t="shared" si="18"/>
        <v>1980</v>
      </c>
      <c r="H233">
        <f t="shared" si="19"/>
        <v>1</v>
      </c>
    </row>
    <row r="234" spans="1:8" x14ac:dyDescent="0.25">
      <c r="A234" s="61">
        <v>29280</v>
      </c>
      <c r="B234" s="62">
        <v>152034.77904479942</v>
      </c>
      <c r="C234" s="64">
        <f t="shared" si="15"/>
        <v>152.03477904479942</v>
      </c>
      <c r="E234">
        <f t="shared" si="16"/>
        <v>1980</v>
      </c>
      <c r="F234">
        <f t="shared" si="17"/>
        <v>5</v>
      </c>
      <c r="G234">
        <f t="shared" si="18"/>
        <v>1980</v>
      </c>
      <c r="H234">
        <f t="shared" si="19"/>
        <v>2</v>
      </c>
    </row>
    <row r="235" spans="1:8" x14ac:dyDescent="0.25">
      <c r="A235" s="61">
        <v>29311</v>
      </c>
      <c r="B235" s="62">
        <v>156926.22212254509</v>
      </c>
      <c r="C235" s="64">
        <f t="shared" si="15"/>
        <v>156.92622212254508</v>
      </c>
      <c r="E235">
        <f t="shared" si="16"/>
        <v>1980</v>
      </c>
      <c r="F235">
        <f t="shared" si="17"/>
        <v>6</v>
      </c>
      <c r="G235">
        <f t="shared" si="18"/>
        <v>1980</v>
      </c>
      <c r="H235">
        <f t="shared" si="19"/>
        <v>3</v>
      </c>
    </row>
    <row r="236" spans="1:8" x14ac:dyDescent="0.25">
      <c r="A236" s="61">
        <v>29341</v>
      </c>
      <c r="B236" s="62">
        <v>137253.66532609798</v>
      </c>
      <c r="C236" s="64">
        <f t="shared" si="15"/>
        <v>137.25366532609797</v>
      </c>
      <c r="E236">
        <f t="shared" si="16"/>
        <v>1980</v>
      </c>
      <c r="F236">
        <f t="shared" si="17"/>
        <v>7</v>
      </c>
      <c r="G236">
        <f t="shared" si="18"/>
        <v>1980</v>
      </c>
      <c r="H236">
        <f t="shared" si="19"/>
        <v>4</v>
      </c>
    </row>
    <row r="237" spans="1:8" x14ac:dyDescent="0.25">
      <c r="A237" s="61">
        <v>29372</v>
      </c>
      <c r="B237" s="62">
        <v>140456.15096412244</v>
      </c>
      <c r="C237" s="64">
        <f t="shared" si="15"/>
        <v>140.45615096412243</v>
      </c>
      <c r="E237">
        <f t="shared" si="16"/>
        <v>1980</v>
      </c>
      <c r="F237">
        <f t="shared" si="17"/>
        <v>8</v>
      </c>
      <c r="G237">
        <f t="shared" si="18"/>
        <v>1980</v>
      </c>
      <c r="H237">
        <f t="shared" si="19"/>
        <v>5</v>
      </c>
    </row>
    <row r="238" spans="1:8" x14ac:dyDescent="0.25">
      <c r="A238" s="61">
        <v>29402</v>
      </c>
      <c r="B238" s="62">
        <v>86283.657247520838</v>
      </c>
      <c r="C238" s="64">
        <f t="shared" si="15"/>
        <v>86.283657247520836</v>
      </c>
      <c r="E238">
        <f t="shared" si="16"/>
        <v>1980</v>
      </c>
      <c r="F238">
        <f t="shared" si="17"/>
        <v>9</v>
      </c>
      <c r="G238">
        <f t="shared" si="18"/>
        <v>1980</v>
      </c>
      <c r="H238">
        <f t="shared" si="19"/>
        <v>6</v>
      </c>
    </row>
    <row r="239" spans="1:8" x14ac:dyDescent="0.25">
      <c r="A239" s="61">
        <v>29433</v>
      </c>
      <c r="B239" s="62">
        <v>68595.0499374387</v>
      </c>
      <c r="C239" s="64">
        <f t="shared" si="15"/>
        <v>68.595049937438702</v>
      </c>
      <c r="E239">
        <f t="shared" si="16"/>
        <v>1980</v>
      </c>
      <c r="F239">
        <f t="shared" si="17"/>
        <v>10</v>
      </c>
      <c r="G239">
        <f t="shared" si="18"/>
        <v>1980</v>
      </c>
      <c r="H239">
        <f t="shared" si="19"/>
        <v>7</v>
      </c>
    </row>
    <row r="240" spans="1:8" x14ac:dyDescent="0.25">
      <c r="A240" s="61">
        <v>29464</v>
      </c>
      <c r="B240" s="62">
        <v>56635.141362899602</v>
      </c>
      <c r="C240" s="64">
        <f t="shared" si="15"/>
        <v>56.635141362899603</v>
      </c>
      <c r="E240">
        <f t="shared" si="16"/>
        <v>1980</v>
      </c>
      <c r="F240">
        <f t="shared" si="17"/>
        <v>11</v>
      </c>
      <c r="G240">
        <f t="shared" si="18"/>
        <v>1980</v>
      </c>
      <c r="H240">
        <f t="shared" si="19"/>
        <v>8</v>
      </c>
    </row>
    <row r="241" spans="1:8" x14ac:dyDescent="0.25">
      <c r="A241" s="61">
        <v>29494</v>
      </c>
      <c r="B241" s="62">
        <v>70049.073039333147</v>
      </c>
      <c r="C241" s="64">
        <f t="shared" si="15"/>
        <v>70.049073039333152</v>
      </c>
      <c r="E241">
        <f t="shared" si="16"/>
        <v>1980</v>
      </c>
      <c r="F241">
        <f t="shared" si="17"/>
        <v>12</v>
      </c>
      <c r="G241">
        <f t="shared" si="18"/>
        <v>1980</v>
      </c>
      <c r="H241">
        <f t="shared" si="19"/>
        <v>9</v>
      </c>
    </row>
    <row r="242" spans="1:8" x14ac:dyDescent="0.25">
      <c r="A242" s="61">
        <v>29525</v>
      </c>
      <c r="B242" s="62">
        <v>65927.555558171938</v>
      </c>
      <c r="C242" s="64">
        <f t="shared" si="15"/>
        <v>65.927555558171932</v>
      </c>
      <c r="E242">
        <f t="shared" si="16"/>
        <v>1981</v>
      </c>
      <c r="F242">
        <f t="shared" si="17"/>
        <v>1</v>
      </c>
      <c r="G242">
        <f t="shared" si="18"/>
        <v>1980</v>
      </c>
      <c r="H242">
        <f t="shared" si="19"/>
        <v>10</v>
      </c>
    </row>
    <row r="243" spans="1:8" x14ac:dyDescent="0.25">
      <c r="A243" s="61">
        <v>29555</v>
      </c>
      <c r="B243" s="62">
        <v>94460.071356459404</v>
      </c>
      <c r="C243" s="64">
        <f t="shared" si="15"/>
        <v>94.460071356459409</v>
      </c>
      <c r="E243">
        <f t="shared" si="16"/>
        <v>1981</v>
      </c>
      <c r="F243">
        <f t="shared" si="17"/>
        <v>2</v>
      </c>
      <c r="G243">
        <f t="shared" si="18"/>
        <v>1980</v>
      </c>
      <c r="H243">
        <f t="shared" si="19"/>
        <v>11</v>
      </c>
    </row>
    <row r="244" spans="1:8" x14ac:dyDescent="0.25">
      <c r="A244" s="61">
        <v>29586</v>
      </c>
      <c r="B244" s="62">
        <v>98742.847544132092</v>
      </c>
      <c r="C244" s="64">
        <f t="shared" si="15"/>
        <v>98.74284754413209</v>
      </c>
      <c r="E244">
        <f t="shared" si="16"/>
        <v>1981</v>
      </c>
      <c r="F244">
        <f t="shared" si="17"/>
        <v>3</v>
      </c>
      <c r="G244">
        <f t="shared" si="18"/>
        <v>1980</v>
      </c>
      <c r="H244">
        <f t="shared" si="19"/>
        <v>12</v>
      </c>
    </row>
    <row r="245" spans="1:8" x14ac:dyDescent="0.25">
      <c r="A245" s="61">
        <v>29617</v>
      </c>
      <c r="B245" s="62">
        <v>96156.679406607131</v>
      </c>
      <c r="C245" s="64">
        <f t="shared" si="15"/>
        <v>96.156679406607125</v>
      </c>
      <c r="E245">
        <f t="shared" si="16"/>
        <v>1981</v>
      </c>
      <c r="F245">
        <f t="shared" si="17"/>
        <v>4</v>
      </c>
      <c r="G245">
        <f t="shared" si="18"/>
        <v>1981</v>
      </c>
      <c r="H245">
        <f t="shared" si="19"/>
        <v>1</v>
      </c>
    </row>
    <row r="246" spans="1:8" x14ac:dyDescent="0.25">
      <c r="A246" s="61">
        <v>29645</v>
      </c>
      <c r="B246" s="62">
        <v>114851.49688272495</v>
      </c>
      <c r="C246" s="64">
        <f t="shared" si="15"/>
        <v>114.85149688272496</v>
      </c>
      <c r="E246">
        <f t="shared" si="16"/>
        <v>1981</v>
      </c>
      <c r="F246">
        <f t="shared" si="17"/>
        <v>5</v>
      </c>
      <c r="G246">
        <f t="shared" si="18"/>
        <v>1981</v>
      </c>
      <c r="H246">
        <f t="shared" si="19"/>
        <v>2</v>
      </c>
    </row>
    <row r="247" spans="1:8" x14ac:dyDescent="0.25">
      <c r="A247" s="61">
        <v>29676</v>
      </c>
      <c r="B247" s="62">
        <v>107032.29252143105</v>
      </c>
      <c r="C247" s="64">
        <f t="shared" si="15"/>
        <v>107.03229252143105</v>
      </c>
      <c r="E247">
        <f t="shared" si="16"/>
        <v>1981</v>
      </c>
      <c r="F247">
        <f t="shared" si="17"/>
        <v>6</v>
      </c>
      <c r="G247">
        <f t="shared" si="18"/>
        <v>1981</v>
      </c>
      <c r="H247">
        <f t="shared" si="19"/>
        <v>3</v>
      </c>
    </row>
    <row r="248" spans="1:8" x14ac:dyDescent="0.25">
      <c r="A248" s="61">
        <v>29706</v>
      </c>
      <c r="B248" s="62">
        <v>122131.13040637536</v>
      </c>
      <c r="C248" s="64">
        <f t="shared" si="15"/>
        <v>122.13113040637536</v>
      </c>
      <c r="E248">
        <f t="shared" si="16"/>
        <v>1981</v>
      </c>
      <c r="F248">
        <f t="shared" si="17"/>
        <v>7</v>
      </c>
      <c r="G248">
        <f t="shared" si="18"/>
        <v>1981</v>
      </c>
      <c r="H248">
        <f t="shared" si="19"/>
        <v>4</v>
      </c>
    </row>
    <row r="249" spans="1:8" x14ac:dyDescent="0.25">
      <c r="A249" s="61">
        <v>29737</v>
      </c>
      <c r="B249" s="62">
        <v>110016.80807853816</v>
      </c>
      <c r="C249" s="64">
        <f t="shared" si="15"/>
        <v>110.01680807853816</v>
      </c>
      <c r="E249">
        <f t="shared" si="16"/>
        <v>1981</v>
      </c>
      <c r="F249">
        <f t="shared" si="17"/>
        <v>8</v>
      </c>
      <c r="G249">
        <f t="shared" si="18"/>
        <v>1981</v>
      </c>
      <c r="H249">
        <f t="shared" si="19"/>
        <v>5</v>
      </c>
    </row>
    <row r="250" spans="1:8" x14ac:dyDescent="0.25">
      <c r="A250" s="61">
        <v>29767</v>
      </c>
      <c r="B250" s="62">
        <v>79533.426996912007</v>
      </c>
      <c r="C250" s="64">
        <f t="shared" si="15"/>
        <v>79.533426996912013</v>
      </c>
      <c r="E250">
        <f t="shared" si="16"/>
        <v>1981</v>
      </c>
      <c r="F250">
        <f t="shared" si="17"/>
        <v>9</v>
      </c>
      <c r="G250">
        <f t="shared" si="18"/>
        <v>1981</v>
      </c>
      <c r="H250">
        <f t="shared" si="19"/>
        <v>6</v>
      </c>
    </row>
    <row r="251" spans="1:8" x14ac:dyDescent="0.25">
      <c r="A251" s="61">
        <v>29798</v>
      </c>
      <c r="B251" s="62">
        <v>58936.663470810468</v>
      </c>
      <c r="C251" s="64">
        <f t="shared" si="15"/>
        <v>58.936663470810466</v>
      </c>
      <c r="E251">
        <f t="shared" si="16"/>
        <v>1981</v>
      </c>
      <c r="F251">
        <f t="shared" si="17"/>
        <v>10</v>
      </c>
      <c r="G251">
        <f t="shared" si="18"/>
        <v>1981</v>
      </c>
      <c r="H251">
        <f t="shared" si="19"/>
        <v>7</v>
      </c>
    </row>
    <row r="252" spans="1:8" x14ac:dyDescent="0.25">
      <c r="A252" s="61">
        <v>29829</v>
      </c>
      <c r="B252" s="62">
        <v>56702.25843854226</v>
      </c>
      <c r="C252" s="64">
        <f t="shared" si="15"/>
        <v>56.702258438542259</v>
      </c>
      <c r="E252">
        <f t="shared" si="16"/>
        <v>1981</v>
      </c>
      <c r="F252">
        <f t="shared" si="17"/>
        <v>11</v>
      </c>
      <c r="G252">
        <f t="shared" si="18"/>
        <v>1981</v>
      </c>
      <c r="H252">
        <f t="shared" si="19"/>
        <v>8</v>
      </c>
    </row>
    <row r="253" spans="1:8" x14ac:dyDescent="0.25">
      <c r="A253" s="61">
        <v>29859</v>
      </c>
      <c r="B253" s="62">
        <v>63140.810475361963</v>
      </c>
      <c r="C253" s="64">
        <f t="shared" si="15"/>
        <v>63.14081047536196</v>
      </c>
      <c r="E253">
        <f t="shared" si="16"/>
        <v>1981</v>
      </c>
      <c r="F253">
        <f t="shared" si="17"/>
        <v>12</v>
      </c>
      <c r="G253">
        <f t="shared" si="18"/>
        <v>1981</v>
      </c>
      <c r="H253">
        <f t="shared" si="19"/>
        <v>9</v>
      </c>
    </row>
    <row r="254" spans="1:8" x14ac:dyDescent="0.25">
      <c r="A254" s="61">
        <v>29890</v>
      </c>
      <c r="B254" s="62">
        <v>72178.917150835841</v>
      </c>
      <c r="C254" s="64">
        <f t="shared" si="15"/>
        <v>72.178917150835844</v>
      </c>
      <c r="E254">
        <f t="shared" si="16"/>
        <v>1982</v>
      </c>
      <c r="F254">
        <f t="shared" si="17"/>
        <v>1</v>
      </c>
      <c r="G254">
        <f t="shared" si="18"/>
        <v>1981</v>
      </c>
      <c r="H254">
        <f t="shared" si="19"/>
        <v>10</v>
      </c>
    </row>
    <row r="255" spans="1:8" x14ac:dyDescent="0.25">
      <c r="A255" s="61">
        <v>29920</v>
      </c>
      <c r="B255" s="62">
        <v>92021.548495017167</v>
      </c>
      <c r="C255" s="64">
        <f t="shared" si="15"/>
        <v>92.021548495017171</v>
      </c>
      <c r="E255">
        <f t="shared" si="16"/>
        <v>1982</v>
      </c>
      <c r="F255">
        <f t="shared" si="17"/>
        <v>2</v>
      </c>
      <c r="G255">
        <f t="shared" si="18"/>
        <v>1981</v>
      </c>
      <c r="H255">
        <f t="shared" si="19"/>
        <v>11</v>
      </c>
    </row>
    <row r="256" spans="1:8" x14ac:dyDescent="0.25">
      <c r="A256" s="61">
        <v>29951</v>
      </c>
      <c r="B256" s="62">
        <v>202929.55847904595</v>
      </c>
      <c r="C256" s="64">
        <f t="shared" si="15"/>
        <v>202.92955847904597</v>
      </c>
      <c r="E256">
        <f t="shared" si="16"/>
        <v>1982</v>
      </c>
      <c r="F256">
        <f t="shared" si="17"/>
        <v>3</v>
      </c>
      <c r="G256">
        <f t="shared" si="18"/>
        <v>1981</v>
      </c>
      <c r="H256">
        <f t="shared" si="19"/>
        <v>12</v>
      </c>
    </row>
    <row r="257" spans="1:8" x14ac:dyDescent="0.25">
      <c r="A257" s="61">
        <v>29982</v>
      </c>
      <c r="B257" s="62">
        <v>139817.79131012509</v>
      </c>
      <c r="C257" s="64">
        <f t="shared" si="15"/>
        <v>139.8177913101251</v>
      </c>
      <c r="E257">
        <f t="shared" si="16"/>
        <v>1982</v>
      </c>
      <c r="F257">
        <f t="shared" si="17"/>
        <v>4</v>
      </c>
      <c r="G257">
        <f t="shared" si="18"/>
        <v>1982</v>
      </c>
      <c r="H257">
        <f t="shared" si="19"/>
        <v>1</v>
      </c>
    </row>
    <row r="258" spans="1:8" x14ac:dyDescent="0.25">
      <c r="A258" s="61">
        <v>30010</v>
      </c>
      <c r="B258" s="62">
        <v>265823.04264559748</v>
      </c>
      <c r="C258" s="64">
        <f t="shared" si="15"/>
        <v>265.82304264559747</v>
      </c>
      <c r="E258">
        <f t="shared" si="16"/>
        <v>1982</v>
      </c>
      <c r="F258">
        <f t="shared" si="17"/>
        <v>5</v>
      </c>
      <c r="G258">
        <f t="shared" si="18"/>
        <v>1982</v>
      </c>
      <c r="H258">
        <f t="shared" si="19"/>
        <v>2</v>
      </c>
    </row>
    <row r="259" spans="1:8" x14ac:dyDescent="0.25">
      <c r="A259" s="61">
        <v>30041</v>
      </c>
      <c r="B259" s="62">
        <v>291165.89977371704</v>
      </c>
      <c r="C259" s="64">
        <f t="shared" ref="C259:C322" si="20">B259/1000</f>
        <v>291.16589977371706</v>
      </c>
      <c r="E259">
        <f t="shared" ref="E259:E322" si="21">IF($H259&gt;9,G259+1,G259)</f>
        <v>1982</v>
      </c>
      <c r="F259">
        <f t="shared" ref="F259:F322" si="22">IF($H259&gt;9,H259-9,H259+3)</f>
        <v>6</v>
      </c>
      <c r="G259">
        <f t="shared" ref="G259:G322" si="23">YEAR($A259)</f>
        <v>1982</v>
      </c>
      <c r="H259">
        <f t="shared" ref="H259:H322" si="24">MONTH($A259)</f>
        <v>3</v>
      </c>
    </row>
    <row r="260" spans="1:8" x14ac:dyDescent="0.25">
      <c r="A260" s="61">
        <v>30071</v>
      </c>
      <c r="B260" s="62">
        <v>261156.55371382373</v>
      </c>
      <c r="C260" s="64">
        <f t="shared" si="20"/>
        <v>261.15655371382371</v>
      </c>
      <c r="E260">
        <f t="shared" si="21"/>
        <v>1982</v>
      </c>
      <c r="F260">
        <f t="shared" si="22"/>
        <v>7</v>
      </c>
      <c r="G260">
        <f t="shared" si="23"/>
        <v>1982</v>
      </c>
      <c r="H260">
        <f t="shared" si="24"/>
        <v>4</v>
      </c>
    </row>
    <row r="261" spans="1:8" x14ac:dyDescent="0.25">
      <c r="A261" s="61">
        <v>30102</v>
      </c>
      <c r="B261" s="62">
        <v>242302.44205335001</v>
      </c>
      <c r="C261" s="64">
        <f t="shared" si="20"/>
        <v>242.30244205335001</v>
      </c>
      <c r="E261">
        <f t="shared" si="21"/>
        <v>1982</v>
      </c>
      <c r="F261">
        <f t="shared" si="22"/>
        <v>8</v>
      </c>
      <c r="G261">
        <f t="shared" si="23"/>
        <v>1982</v>
      </c>
      <c r="H261">
        <f t="shared" si="24"/>
        <v>5</v>
      </c>
    </row>
    <row r="262" spans="1:8" x14ac:dyDescent="0.25">
      <c r="A262" s="61">
        <v>30132</v>
      </c>
      <c r="B262" s="62">
        <v>149347.83775760108</v>
      </c>
      <c r="C262" s="64">
        <f t="shared" si="20"/>
        <v>149.34783775760107</v>
      </c>
      <c r="E262">
        <f t="shared" si="21"/>
        <v>1982</v>
      </c>
      <c r="F262">
        <f t="shared" si="22"/>
        <v>9</v>
      </c>
      <c r="G262">
        <f t="shared" si="23"/>
        <v>1982</v>
      </c>
      <c r="H262">
        <f t="shared" si="24"/>
        <v>6</v>
      </c>
    </row>
    <row r="263" spans="1:8" x14ac:dyDescent="0.25">
      <c r="A263" s="61">
        <v>30163</v>
      </c>
      <c r="B263" s="62">
        <v>110525.05254748814</v>
      </c>
      <c r="C263" s="64">
        <f t="shared" si="20"/>
        <v>110.52505254748814</v>
      </c>
      <c r="E263">
        <f t="shared" si="21"/>
        <v>1982</v>
      </c>
      <c r="F263">
        <f t="shared" si="22"/>
        <v>10</v>
      </c>
      <c r="G263">
        <f t="shared" si="23"/>
        <v>1982</v>
      </c>
      <c r="H263">
        <f t="shared" si="24"/>
        <v>7</v>
      </c>
    </row>
    <row r="264" spans="1:8" x14ac:dyDescent="0.25">
      <c r="A264" s="61">
        <v>30194</v>
      </c>
      <c r="B264" s="62">
        <v>81229.40307402474</v>
      </c>
      <c r="C264" s="64">
        <f t="shared" si="20"/>
        <v>81.229403074024745</v>
      </c>
      <c r="E264">
        <f t="shared" si="21"/>
        <v>1982</v>
      </c>
      <c r="F264">
        <f t="shared" si="22"/>
        <v>11</v>
      </c>
      <c r="G264">
        <f t="shared" si="23"/>
        <v>1982</v>
      </c>
      <c r="H264">
        <f t="shared" si="24"/>
        <v>8</v>
      </c>
    </row>
    <row r="265" spans="1:8" x14ac:dyDescent="0.25">
      <c r="A265" s="61">
        <v>30224</v>
      </c>
      <c r="B265" s="62">
        <v>97027.419665359877</v>
      </c>
      <c r="C265" s="64">
        <f t="shared" si="20"/>
        <v>97.027419665359872</v>
      </c>
      <c r="E265">
        <f t="shared" si="21"/>
        <v>1982</v>
      </c>
      <c r="F265">
        <f t="shared" si="22"/>
        <v>12</v>
      </c>
      <c r="G265">
        <f t="shared" si="23"/>
        <v>1982</v>
      </c>
      <c r="H265">
        <f t="shared" si="24"/>
        <v>9</v>
      </c>
    </row>
    <row r="266" spans="1:8" x14ac:dyDescent="0.25">
      <c r="A266" s="61">
        <v>30255</v>
      </c>
      <c r="B266" s="62">
        <v>82171.952729856508</v>
      </c>
      <c r="C266" s="64">
        <f t="shared" si="20"/>
        <v>82.171952729856514</v>
      </c>
      <c r="E266">
        <f t="shared" si="21"/>
        <v>1983</v>
      </c>
      <c r="F266">
        <f t="shared" si="22"/>
        <v>1</v>
      </c>
      <c r="G266">
        <f t="shared" si="23"/>
        <v>1982</v>
      </c>
      <c r="H266">
        <f t="shared" si="24"/>
        <v>10</v>
      </c>
    </row>
    <row r="267" spans="1:8" x14ac:dyDescent="0.25">
      <c r="A267" s="61">
        <v>30285</v>
      </c>
      <c r="B267" s="62">
        <v>119125.01131644825</v>
      </c>
      <c r="C267" s="64">
        <f t="shared" si="20"/>
        <v>119.12501131644825</v>
      </c>
      <c r="E267">
        <f t="shared" si="21"/>
        <v>1983</v>
      </c>
      <c r="F267">
        <f t="shared" si="22"/>
        <v>2</v>
      </c>
      <c r="G267">
        <f t="shared" si="23"/>
        <v>1982</v>
      </c>
      <c r="H267">
        <f t="shared" si="24"/>
        <v>11</v>
      </c>
    </row>
    <row r="268" spans="1:8" x14ac:dyDescent="0.25">
      <c r="A268" s="61">
        <v>30316</v>
      </c>
      <c r="B268" s="62">
        <v>135800.33463423894</v>
      </c>
      <c r="C268" s="64">
        <f t="shared" si="20"/>
        <v>135.80033463423894</v>
      </c>
      <c r="E268">
        <f t="shared" si="21"/>
        <v>1983</v>
      </c>
      <c r="F268">
        <f t="shared" si="22"/>
        <v>3</v>
      </c>
      <c r="G268">
        <f t="shared" si="23"/>
        <v>1982</v>
      </c>
      <c r="H268">
        <f t="shared" si="24"/>
        <v>12</v>
      </c>
    </row>
    <row r="269" spans="1:8" x14ac:dyDescent="0.25">
      <c r="A269" s="61">
        <v>30347</v>
      </c>
      <c r="B269" s="62">
        <v>145396.83196889304</v>
      </c>
      <c r="C269" s="64">
        <f t="shared" si="20"/>
        <v>145.39683196889303</v>
      </c>
      <c r="E269">
        <f t="shared" si="21"/>
        <v>1983</v>
      </c>
      <c r="F269">
        <f t="shared" si="22"/>
        <v>4</v>
      </c>
      <c r="G269">
        <f t="shared" si="23"/>
        <v>1983</v>
      </c>
      <c r="H269">
        <f t="shared" si="24"/>
        <v>1</v>
      </c>
    </row>
    <row r="270" spans="1:8" x14ac:dyDescent="0.25">
      <c r="A270" s="61">
        <v>30375</v>
      </c>
      <c r="B270" s="62">
        <v>176665.09378468085</v>
      </c>
      <c r="C270" s="64">
        <f t="shared" si="20"/>
        <v>176.66509378468086</v>
      </c>
      <c r="E270">
        <f t="shared" si="21"/>
        <v>1983</v>
      </c>
      <c r="F270">
        <f t="shared" si="22"/>
        <v>5</v>
      </c>
      <c r="G270">
        <f t="shared" si="23"/>
        <v>1983</v>
      </c>
      <c r="H270">
        <f t="shared" si="24"/>
        <v>2</v>
      </c>
    </row>
    <row r="271" spans="1:8" x14ac:dyDescent="0.25">
      <c r="A271" s="61">
        <v>30406</v>
      </c>
      <c r="B271" s="62">
        <v>313440.60719539027</v>
      </c>
      <c r="C271" s="64">
        <f t="shared" si="20"/>
        <v>313.44060719539027</v>
      </c>
      <c r="E271">
        <f t="shared" si="21"/>
        <v>1983</v>
      </c>
      <c r="F271">
        <f t="shared" si="22"/>
        <v>6</v>
      </c>
      <c r="G271">
        <f t="shared" si="23"/>
        <v>1983</v>
      </c>
      <c r="H271">
        <f t="shared" si="24"/>
        <v>3</v>
      </c>
    </row>
    <row r="272" spans="1:8" x14ac:dyDescent="0.25">
      <c r="A272" s="61">
        <v>30436</v>
      </c>
      <c r="B272" s="62">
        <v>270313.72178730281</v>
      </c>
      <c r="C272" s="64">
        <f t="shared" si="20"/>
        <v>270.31372178730282</v>
      </c>
      <c r="E272">
        <f t="shared" si="21"/>
        <v>1983</v>
      </c>
      <c r="F272">
        <f t="shared" si="22"/>
        <v>7</v>
      </c>
      <c r="G272">
        <f t="shared" si="23"/>
        <v>1983</v>
      </c>
      <c r="H272">
        <f t="shared" si="24"/>
        <v>4</v>
      </c>
    </row>
    <row r="273" spans="1:8" x14ac:dyDescent="0.25">
      <c r="A273" s="61">
        <v>30467</v>
      </c>
      <c r="B273" s="62">
        <v>278437.00348164217</v>
      </c>
      <c r="C273" s="64">
        <f t="shared" si="20"/>
        <v>278.43700348164219</v>
      </c>
      <c r="E273">
        <f t="shared" si="21"/>
        <v>1983</v>
      </c>
      <c r="F273">
        <f t="shared" si="22"/>
        <v>8</v>
      </c>
      <c r="G273">
        <f t="shared" si="23"/>
        <v>1983</v>
      </c>
      <c r="H273">
        <f t="shared" si="24"/>
        <v>5</v>
      </c>
    </row>
    <row r="274" spans="1:8" x14ac:dyDescent="0.25">
      <c r="A274" s="61">
        <v>30497</v>
      </c>
      <c r="B274" s="62">
        <v>207861.43445565601</v>
      </c>
      <c r="C274" s="64">
        <f t="shared" si="20"/>
        <v>207.86143445565602</v>
      </c>
      <c r="E274">
        <f t="shared" si="21"/>
        <v>1983</v>
      </c>
      <c r="F274">
        <f t="shared" si="22"/>
        <v>9</v>
      </c>
      <c r="G274">
        <f t="shared" si="23"/>
        <v>1983</v>
      </c>
      <c r="H274">
        <f t="shared" si="24"/>
        <v>6</v>
      </c>
    </row>
    <row r="275" spans="1:8" x14ac:dyDescent="0.25">
      <c r="A275" s="61">
        <v>30528</v>
      </c>
      <c r="B275" s="62">
        <v>134595.883739474</v>
      </c>
      <c r="C275" s="64">
        <f t="shared" si="20"/>
        <v>134.595883739474</v>
      </c>
      <c r="E275">
        <f t="shared" si="21"/>
        <v>1983</v>
      </c>
      <c r="F275">
        <f t="shared" si="22"/>
        <v>10</v>
      </c>
      <c r="G275">
        <f t="shared" si="23"/>
        <v>1983</v>
      </c>
      <c r="H275">
        <f t="shared" si="24"/>
        <v>7</v>
      </c>
    </row>
    <row r="276" spans="1:8" x14ac:dyDescent="0.25">
      <c r="A276" s="61">
        <v>30559</v>
      </c>
      <c r="B276" s="62">
        <v>100669.45144596003</v>
      </c>
      <c r="C276" s="64">
        <f t="shared" si="20"/>
        <v>100.66945144596004</v>
      </c>
      <c r="E276">
        <f t="shared" si="21"/>
        <v>1983</v>
      </c>
      <c r="F276">
        <f t="shared" si="22"/>
        <v>11</v>
      </c>
      <c r="G276">
        <f t="shared" si="23"/>
        <v>1983</v>
      </c>
      <c r="H276">
        <f t="shared" si="24"/>
        <v>8</v>
      </c>
    </row>
    <row r="277" spans="1:8" x14ac:dyDescent="0.25">
      <c r="A277" s="61">
        <v>30589</v>
      </c>
      <c r="B277" s="62">
        <v>117392.4662135192</v>
      </c>
      <c r="C277" s="64">
        <f t="shared" si="20"/>
        <v>117.3924662135192</v>
      </c>
      <c r="E277">
        <f t="shared" si="21"/>
        <v>1983</v>
      </c>
      <c r="F277">
        <f t="shared" si="22"/>
        <v>12</v>
      </c>
      <c r="G277">
        <f t="shared" si="23"/>
        <v>1983</v>
      </c>
      <c r="H277">
        <f t="shared" si="24"/>
        <v>9</v>
      </c>
    </row>
    <row r="278" spans="1:8" x14ac:dyDescent="0.25">
      <c r="A278" s="61">
        <v>30620</v>
      </c>
      <c r="B278" s="62">
        <v>76503.852339182369</v>
      </c>
      <c r="C278" s="64">
        <f t="shared" si="20"/>
        <v>76.503852339182373</v>
      </c>
      <c r="E278">
        <f t="shared" si="21"/>
        <v>1984</v>
      </c>
      <c r="F278">
        <f t="shared" si="22"/>
        <v>1</v>
      </c>
      <c r="G278">
        <f t="shared" si="23"/>
        <v>1983</v>
      </c>
      <c r="H278">
        <f t="shared" si="24"/>
        <v>10</v>
      </c>
    </row>
    <row r="279" spans="1:8" x14ac:dyDescent="0.25">
      <c r="A279" s="61">
        <v>30650</v>
      </c>
      <c r="B279" s="62">
        <v>138571.10039245573</v>
      </c>
      <c r="C279" s="64">
        <f t="shared" si="20"/>
        <v>138.57110039245572</v>
      </c>
      <c r="E279">
        <f t="shared" si="21"/>
        <v>1984</v>
      </c>
      <c r="F279">
        <f t="shared" si="22"/>
        <v>2</v>
      </c>
      <c r="G279">
        <f t="shared" si="23"/>
        <v>1983</v>
      </c>
      <c r="H279">
        <f t="shared" si="24"/>
        <v>11</v>
      </c>
    </row>
    <row r="280" spans="1:8" x14ac:dyDescent="0.25">
      <c r="A280" s="61">
        <v>30681</v>
      </c>
      <c r="B280" s="62">
        <v>200996.03020423502</v>
      </c>
      <c r="C280" s="64">
        <f t="shared" si="20"/>
        <v>200.99603020423501</v>
      </c>
      <c r="E280">
        <f t="shared" si="21"/>
        <v>1984</v>
      </c>
      <c r="F280">
        <f t="shared" si="22"/>
        <v>3</v>
      </c>
      <c r="G280">
        <f t="shared" si="23"/>
        <v>1983</v>
      </c>
      <c r="H280">
        <f t="shared" si="24"/>
        <v>12</v>
      </c>
    </row>
    <row r="281" spans="1:8" x14ac:dyDescent="0.25">
      <c r="A281" s="61">
        <v>30712</v>
      </c>
      <c r="B281" s="62">
        <v>145596.13992716253</v>
      </c>
      <c r="C281" s="64">
        <f t="shared" si="20"/>
        <v>145.59613992716254</v>
      </c>
      <c r="E281">
        <f t="shared" si="21"/>
        <v>1984</v>
      </c>
      <c r="F281">
        <f t="shared" si="22"/>
        <v>4</v>
      </c>
      <c r="G281">
        <f t="shared" si="23"/>
        <v>1984</v>
      </c>
      <c r="H281">
        <f t="shared" si="24"/>
        <v>1</v>
      </c>
    </row>
    <row r="282" spans="1:8" x14ac:dyDescent="0.25">
      <c r="A282" s="61">
        <v>30741</v>
      </c>
      <c r="B282" s="62">
        <v>133354.72873000035</v>
      </c>
      <c r="C282" s="64">
        <f t="shared" si="20"/>
        <v>133.35472873000035</v>
      </c>
      <c r="E282">
        <f t="shared" si="21"/>
        <v>1984</v>
      </c>
      <c r="F282">
        <f t="shared" si="22"/>
        <v>5</v>
      </c>
      <c r="G282">
        <f t="shared" si="23"/>
        <v>1984</v>
      </c>
      <c r="H282">
        <f t="shared" si="24"/>
        <v>2</v>
      </c>
    </row>
    <row r="283" spans="1:8" x14ac:dyDescent="0.25">
      <c r="A283" s="61">
        <v>30772</v>
      </c>
      <c r="B283" s="62">
        <v>292439.57287558238</v>
      </c>
      <c r="C283" s="64">
        <f t="shared" si="20"/>
        <v>292.43957287558237</v>
      </c>
      <c r="E283">
        <f t="shared" si="21"/>
        <v>1984</v>
      </c>
      <c r="F283">
        <f t="shared" si="22"/>
        <v>6</v>
      </c>
      <c r="G283">
        <f t="shared" si="23"/>
        <v>1984</v>
      </c>
      <c r="H283">
        <f t="shared" si="24"/>
        <v>3</v>
      </c>
    </row>
    <row r="284" spans="1:8" x14ac:dyDescent="0.25">
      <c r="A284" s="61">
        <v>30802</v>
      </c>
      <c r="B284" s="62">
        <v>241430.52681325068</v>
      </c>
      <c r="C284" s="64">
        <f t="shared" si="20"/>
        <v>241.43052681325068</v>
      </c>
      <c r="E284">
        <f t="shared" si="21"/>
        <v>1984</v>
      </c>
      <c r="F284">
        <f t="shared" si="22"/>
        <v>7</v>
      </c>
      <c r="G284">
        <f t="shared" si="23"/>
        <v>1984</v>
      </c>
      <c r="H284">
        <f t="shared" si="24"/>
        <v>4</v>
      </c>
    </row>
    <row r="285" spans="1:8" x14ac:dyDescent="0.25">
      <c r="A285" s="61">
        <v>30833</v>
      </c>
      <c r="B285" s="62">
        <v>270393.92293858586</v>
      </c>
      <c r="C285" s="64">
        <f t="shared" si="20"/>
        <v>270.39392293858589</v>
      </c>
      <c r="E285">
        <f t="shared" si="21"/>
        <v>1984</v>
      </c>
      <c r="F285">
        <f t="shared" si="22"/>
        <v>8</v>
      </c>
      <c r="G285">
        <f t="shared" si="23"/>
        <v>1984</v>
      </c>
      <c r="H285">
        <f t="shared" si="24"/>
        <v>5</v>
      </c>
    </row>
    <row r="286" spans="1:8" x14ac:dyDescent="0.25">
      <c r="A286" s="61">
        <v>30863</v>
      </c>
      <c r="B286" s="62">
        <v>181376.90031507029</v>
      </c>
      <c r="C286" s="64">
        <f t="shared" si="20"/>
        <v>181.37690031507029</v>
      </c>
      <c r="E286">
        <f t="shared" si="21"/>
        <v>1984</v>
      </c>
      <c r="F286">
        <f t="shared" si="22"/>
        <v>9</v>
      </c>
      <c r="G286">
        <f t="shared" si="23"/>
        <v>1984</v>
      </c>
      <c r="H286">
        <f t="shared" si="24"/>
        <v>6</v>
      </c>
    </row>
    <row r="287" spans="1:8" x14ac:dyDescent="0.25">
      <c r="A287" s="61">
        <v>30894</v>
      </c>
      <c r="B287" s="62">
        <v>109162.21163341691</v>
      </c>
      <c r="C287" s="64">
        <f t="shared" si="20"/>
        <v>109.16221163341692</v>
      </c>
      <c r="E287">
        <f t="shared" si="21"/>
        <v>1984</v>
      </c>
      <c r="F287">
        <f t="shared" si="22"/>
        <v>10</v>
      </c>
      <c r="G287">
        <f t="shared" si="23"/>
        <v>1984</v>
      </c>
      <c r="H287">
        <f t="shared" si="24"/>
        <v>7</v>
      </c>
    </row>
    <row r="288" spans="1:8" x14ac:dyDescent="0.25">
      <c r="A288" s="61">
        <v>30925</v>
      </c>
      <c r="B288" s="62">
        <v>97735.659048463713</v>
      </c>
      <c r="C288" s="64">
        <f t="shared" si="20"/>
        <v>97.735659048463717</v>
      </c>
      <c r="E288">
        <f t="shared" si="21"/>
        <v>1984</v>
      </c>
      <c r="F288">
        <f t="shared" si="22"/>
        <v>11</v>
      </c>
      <c r="G288">
        <f t="shared" si="23"/>
        <v>1984</v>
      </c>
      <c r="H288">
        <f t="shared" si="24"/>
        <v>8</v>
      </c>
    </row>
    <row r="289" spans="1:8" x14ac:dyDescent="0.25">
      <c r="A289" s="61">
        <v>30955</v>
      </c>
      <c r="B289" s="62">
        <v>98960.322058290782</v>
      </c>
      <c r="C289" s="64">
        <f t="shared" si="20"/>
        <v>98.960322058290785</v>
      </c>
      <c r="E289">
        <f t="shared" si="21"/>
        <v>1984</v>
      </c>
      <c r="F289">
        <f t="shared" si="22"/>
        <v>12</v>
      </c>
      <c r="G289">
        <f t="shared" si="23"/>
        <v>1984</v>
      </c>
      <c r="H289">
        <f t="shared" si="24"/>
        <v>9</v>
      </c>
    </row>
    <row r="290" spans="1:8" x14ac:dyDescent="0.25">
      <c r="A290" s="61">
        <v>30986</v>
      </c>
      <c r="B290" s="62">
        <v>99700.023467765641</v>
      </c>
      <c r="C290" s="64">
        <f t="shared" si="20"/>
        <v>99.700023467765647</v>
      </c>
      <c r="E290">
        <f t="shared" si="21"/>
        <v>1985</v>
      </c>
      <c r="F290">
        <f t="shared" si="22"/>
        <v>1</v>
      </c>
      <c r="G290">
        <f t="shared" si="23"/>
        <v>1984</v>
      </c>
      <c r="H290">
        <f t="shared" si="24"/>
        <v>10</v>
      </c>
    </row>
    <row r="291" spans="1:8" x14ac:dyDescent="0.25">
      <c r="A291" s="61">
        <v>31016</v>
      </c>
      <c r="B291" s="62">
        <v>157239.2691304058</v>
      </c>
      <c r="C291" s="64">
        <f t="shared" si="20"/>
        <v>157.2392691304058</v>
      </c>
      <c r="E291">
        <f t="shared" si="21"/>
        <v>1985</v>
      </c>
      <c r="F291">
        <f t="shared" si="22"/>
        <v>2</v>
      </c>
      <c r="G291">
        <f t="shared" si="23"/>
        <v>1984</v>
      </c>
      <c r="H291">
        <f t="shared" si="24"/>
        <v>11</v>
      </c>
    </row>
    <row r="292" spans="1:8" x14ac:dyDescent="0.25">
      <c r="A292" s="61">
        <v>31047</v>
      </c>
      <c r="B292" s="62">
        <v>123454.31820239432</v>
      </c>
      <c r="C292" s="64">
        <f t="shared" si="20"/>
        <v>123.45431820239432</v>
      </c>
      <c r="E292">
        <f t="shared" si="21"/>
        <v>1985</v>
      </c>
      <c r="F292">
        <f t="shared" si="22"/>
        <v>3</v>
      </c>
      <c r="G292">
        <f t="shared" si="23"/>
        <v>1984</v>
      </c>
      <c r="H292">
        <f t="shared" si="24"/>
        <v>12</v>
      </c>
    </row>
    <row r="293" spans="1:8" x14ac:dyDescent="0.25">
      <c r="A293" s="61">
        <v>31078</v>
      </c>
      <c r="B293" s="62">
        <v>112233.83182952575</v>
      </c>
      <c r="C293" s="64">
        <f t="shared" si="20"/>
        <v>112.23383182952576</v>
      </c>
      <c r="E293">
        <f t="shared" si="21"/>
        <v>1985</v>
      </c>
      <c r="F293">
        <f t="shared" si="22"/>
        <v>4</v>
      </c>
      <c r="G293">
        <f t="shared" si="23"/>
        <v>1985</v>
      </c>
      <c r="H293">
        <f t="shared" si="24"/>
        <v>1</v>
      </c>
    </row>
    <row r="294" spans="1:8" x14ac:dyDescent="0.25">
      <c r="A294" s="61">
        <v>31106</v>
      </c>
      <c r="B294" s="62">
        <v>101486.70392261419</v>
      </c>
      <c r="C294" s="64">
        <f t="shared" si="20"/>
        <v>101.4867039226142</v>
      </c>
      <c r="E294">
        <f t="shared" si="21"/>
        <v>1985</v>
      </c>
      <c r="F294">
        <f t="shared" si="22"/>
        <v>5</v>
      </c>
      <c r="G294">
        <f t="shared" si="23"/>
        <v>1985</v>
      </c>
      <c r="H294">
        <f t="shared" si="24"/>
        <v>2</v>
      </c>
    </row>
    <row r="295" spans="1:8" x14ac:dyDescent="0.25">
      <c r="A295" s="61">
        <v>31137</v>
      </c>
      <c r="B295" s="62">
        <v>156043.19879104526</v>
      </c>
      <c r="C295" s="64">
        <f t="shared" si="20"/>
        <v>156.04319879104526</v>
      </c>
      <c r="E295">
        <f t="shared" si="21"/>
        <v>1985</v>
      </c>
      <c r="F295">
        <f t="shared" si="22"/>
        <v>6</v>
      </c>
      <c r="G295">
        <f t="shared" si="23"/>
        <v>1985</v>
      </c>
      <c r="H295">
        <f t="shared" si="24"/>
        <v>3</v>
      </c>
    </row>
    <row r="296" spans="1:8" x14ac:dyDescent="0.25">
      <c r="A296" s="61">
        <v>31167</v>
      </c>
      <c r="B296" s="62">
        <v>262287.13024715433</v>
      </c>
      <c r="C296" s="64">
        <f t="shared" si="20"/>
        <v>262.28713024715432</v>
      </c>
      <c r="E296">
        <f t="shared" si="21"/>
        <v>1985</v>
      </c>
      <c r="F296">
        <f t="shared" si="22"/>
        <v>7</v>
      </c>
      <c r="G296">
        <f t="shared" si="23"/>
        <v>1985</v>
      </c>
      <c r="H296">
        <f t="shared" si="24"/>
        <v>4</v>
      </c>
    </row>
    <row r="297" spans="1:8" x14ac:dyDescent="0.25">
      <c r="A297" s="61">
        <v>31198</v>
      </c>
      <c r="B297" s="62">
        <v>143281.96758586317</v>
      </c>
      <c r="C297" s="64">
        <f t="shared" si="20"/>
        <v>143.28196758586316</v>
      </c>
      <c r="E297">
        <f t="shared" si="21"/>
        <v>1985</v>
      </c>
      <c r="F297">
        <f t="shared" si="22"/>
        <v>8</v>
      </c>
      <c r="G297">
        <f t="shared" si="23"/>
        <v>1985</v>
      </c>
      <c r="H297">
        <f t="shared" si="24"/>
        <v>5</v>
      </c>
    </row>
    <row r="298" spans="1:8" x14ac:dyDescent="0.25">
      <c r="A298" s="61">
        <v>31228</v>
      </c>
      <c r="B298" s="62">
        <v>109891.97084938806</v>
      </c>
      <c r="C298" s="64">
        <f t="shared" si="20"/>
        <v>109.89197084938806</v>
      </c>
      <c r="E298">
        <f t="shared" si="21"/>
        <v>1985</v>
      </c>
      <c r="F298">
        <f t="shared" si="22"/>
        <v>9</v>
      </c>
      <c r="G298">
        <f t="shared" si="23"/>
        <v>1985</v>
      </c>
      <c r="H298">
        <f t="shared" si="24"/>
        <v>6</v>
      </c>
    </row>
    <row r="299" spans="1:8" x14ac:dyDescent="0.25">
      <c r="A299" s="61">
        <v>31259</v>
      </c>
      <c r="B299" s="62">
        <v>69909.850750728976</v>
      </c>
      <c r="C299" s="64">
        <f t="shared" si="20"/>
        <v>69.909850750728978</v>
      </c>
      <c r="E299">
        <f t="shared" si="21"/>
        <v>1985</v>
      </c>
      <c r="F299">
        <f t="shared" si="22"/>
        <v>10</v>
      </c>
      <c r="G299">
        <f t="shared" si="23"/>
        <v>1985</v>
      </c>
      <c r="H299">
        <f t="shared" si="24"/>
        <v>7</v>
      </c>
    </row>
    <row r="300" spans="1:8" x14ac:dyDescent="0.25">
      <c r="A300" s="61">
        <v>31290</v>
      </c>
      <c r="B300" s="62">
        <v>89377.140106521532</v>
      </c>
      <c r="C300" s="64">
        <f t="shared" si="20"/>
        <v>89.377140106521537</v>
      </c>
      <c r="E300">
        <f t="shared" si="21"/>
        <v>1985</v>
      </c>
      <c r="F300">
        <f t="shared" si="22"/>
        <v>11</v>
      </c>
      <c r="G300">
        <f t="shared" si="23"/>
        <v>1985</v>
      </c>
      <c r="H300">
        <f t="shared" si="24"/>
        <v>8</v>
      </c>
    </row>
    <row r="301" spans="1:8" x14ac:dyDescent="0.25">
      <c r="A301" s="61">
        <v>31320</v>
      </c>
      <c r="B301" s="62">
        <v>103403.23489479502</v>
      </c>
      <c r="C301" s="64">
        <f t="shared" si="20"/>
        <v>103.40323489479502</v>
      </c>
      <c r="E301">
        <f t="shared" si="21"/>
        <v>1985</v>
      </c>
      <c r="F301">
        <f t="shared" si="22"/>
        <v>12</v>
      </c>
      <c r="G301">
        <f t="shared" si="23"/>
        <v>1985</v>
      </c>
      <c r="H301">
        <f t="shared" si="24"/>
        <v>9</v>
      </c>
    </row>
    <row r="302" spans="1:8" x14ac:dyDescent="0.25">
      <c r="A302" s="61">
        <v>31351</v>
      </c>
      <c r="B302" s="62">
        <v>84821.784367217973</v>
      </c>
      <c r="C302" s="64">
        <f t="shared" si="20"/>
        <v>84.821784367217973</v>
      </c>
      <c r="E302">
        <f t="shared" si="21"/>
        <v>1986</v>
      </c>
      <c r="F302">
        <f t="shared" si="22"/>
        <v>1</v>
      </c>
      <c r="G302">
        <f t="shared" si="23"/>
        <v>1985</v>
      </c>
      <c r="H302">
        <f t="shared" si="24"/>
        <v>10</v>
      </c>
    </row>
    <row r="303" spans="1:8" x14ac:dyDescent="0.25">
      <c r="A303" s="61">
        <v>31381</v>
      </c>
      <c r="B303" s="62">
        <v>100313.90164630761</v>
      </c>
      <c r="C303" s="64">
        <f t="shared" si="20"/>
        <v>100.31390164630761</v>
      </c>
      <c r="E303">
        <f t="shared" si="21"/>
        <v>1986</v>
      </c>
      <c r="F303">
        <f t="shared" si="22"/>
        <v>2</v>
      </c>
      <c r="G303">
        <f t="shared" si="23"/>
        <v>1985</v>
      </c>
      <c r="H303">
        <f t="shared" si="24"/>
        <v>11</v>
      </c>
    </row>
    <row r="304" spans="1:8" x14ac:dyDescent="0.25">
      <c r="A304" s="61">
        <v>31412</v>
      </c>
      <c r="B304" s="62">
        <v>96839.636030900656</v>
      </c>
      <c r="C304" s="64">
        <f t="shared" si="20"/>
        <v>96.83963603090065</v>
      </c>
      <c r="E304">
        <f t="shared" si="21"/>
        <v>1986</v>
      </c>
      <c r="F304">
        <f t="shared" si="22"/>
        <v>3</v>
      </c>
      <c r="G304">
        <f t="shared" si="23"/>
        <v>1985</v>
      </c>
      <c r="H304">
        <f t="shared" si="24"/>
        <v>12</v>
      </c>
    </row>
    <row r="305" spans="1:8" x14ac:dyDescent="0.25">
      <c r="A305" s="61">
        <v>31443</v>
      </c>
      <c r="B305" s="62">
        <v>119542.7130497958</v>
      </c>
      <c r="C305" s="64">
        <f t="shared" si="20"/>
        <v>119.54271304979579</v>
      </c>
      <c r="E305">
        <f t="shared" si="21"/>
        <v>1986</v>
      </c>
      <c r="F305">
        <f t="shared" si="22"/>
        <v>4</v>
      </c>
      <c r="G305">
        <f t="shared" si="23"/>
        <v>1986</v>
      </c>
      <c r="H305">
        <f t="shared" si="24"/>
        <v>1</v>
      </c>
    </row>
    <row r="306" spans="1:8" x14ac:dyDescent="0.25">
      <c r="A306" s="61">
        <v>31471</v>
      </c>
      <c r="B306" s="62">
        <v>264081.61377737916</v>
      </c>
      <c r="C306" s="64">
        <f t="shared" si="20"/>
        <v>264.08161377737918</v>
      </c>
      <c r="E306">
        <f t="shared" si="21"/>
        <v>1986</v>
      </c>
      <c r="F306">
        <f t="shared" si="22"/>
        <v>5</v>
      </c>
      <c r="G306">
        <f t="shared" si="23"/>
        <v>1986</v>
      </c>
      <c r="H306">
        <f t="shared" si="24"/>
        <v>2</v>
      </c>
    </row>
    <row r="307" spans="1:8" x14ac:dyDescent="0.25">
      <c r="A307" s="61">
        <v>31502</v>
      </c>
      <c r="B307" s="62">
        <v>322796.01422835572</v>
      </c>
      <c r="C307" s="64">
        <f t="shared" si="20"/>
        <v>322.79601422835572</v>
      </c>
      <c r="E307">
        <f t="shared" si="21"/>
        <v>1986</v>
      </c>
      <c r="F307">
        <f t="shared" si="22"/>
        <v>6</v>
      </c>
      <c r="G307">
        <f t="shared" si="23"/>
        <v>1986</v>
      </c>
      <c r="H307">
        <f t="shared" si="24"/>
        <v>3</v>
      </c>
    </row>
    <row r="308" spans="1:8" x14ac:dyDescent="0.25">
      <c r="A308" s="61">
        <v>31532</v>
      </c>
      <c r="B308" s="62">
        <v>185420.65205667508</v>
      </c>
      <c r="C308" s="64">
        <f t="shared" si="20"/>
        <v>185.4206520566751</v>
      </c>
      <c r="E308">
        <f t="shared" si="21"/>
        <v>1986</v>
      </c>
      <c r="F308">
        <f t="shared" si="22"/>
        <v>7</v>
      </c>
      <c r="G308">
        <f t="shared" si="23"/>
        <v>1986</v>
      </c>
      <c r="H308">
        <f t="shared" si="24"/>
        <v>4</v>
      </c>
    </row>
    <row r="309" spans="1:8" x14ac:dyDescent="0.25">
      <c r="A309" s="61">
        <v>31563</v>
      </c>
      <c r="B309" s="62">
        <v>162080.08896398649</v>
      </c>
      <c r="C309" s="64">
        <f t="shared" si="20"/>
        <v>162.0800889639865</v>
      </c>
      <c r="E309">
        <f t="shared" si="21"/>
        <v>1986</v>
      </c>
      <c r="F309">
        <f t="shared" si="22"/>
        <v>8</v>
      </c>
      <c r="G309">
        <f t="shared" si="23"/>
        <v>1986</v>
      </c>
      <c r="H309">
        <f t="shared" si="24"/>
        <v>5</v>
      </c>
    </row>
    <row r="310" spans="1:8" x14ac:dyDescent="0.25">
      <c r="A310" s="61">
        <v>31593</v>
      </c>
      <c r="B310" s="62">
        <v>118739.57077126752</v>
      </c>
      <c r="C310" s="64">
        <f t="shared" si="20"/>
        <v>118.73957077126752</v>
      </c>
      <c r="E310">
        <f t="shared" si="21"/>
        <v>1986</v>
      </c>
      <c r="F310">
        <f t="shared" si="22"/>
        <v>9</v>
      </c>
      <c r="G310">
        <f t="shared" si="23"/>
        <v>1986</v>
      </c>
      <c r="H310">
        <f t="shared" si="24"/>
        <v>6</v>
      </c>
    </row>
    <row r="311" spans="1:8" x14ac:dyDescent="0.25">
      <c r="A311" s="61">
        <v>31624</v>
      </c>
      <c r="B311" s="62">
        <v>80073.404829280975</v>
      </c>
      <c r="C311" s="64">
        <f t="shared" si="20"/>
        <v>80.073404829280975</v>
      </c>
      <c r="E311">
        <f t="shared" si="21"/>
        <v>1986</v>
      </c>
      <c r="F311">
        <f t="shared" si="22"/>
        <v>10</v>
      </c>
      <c r="G311">
        <f t="shared" si="23"/>
        <v>1986</v>
      </c>
      <c r="H311">
        <f t="shared" si="24"/>
        <v>7</v>
      </c>
    </row>
    <row r="312" spans="1:8" x14ac:dyDescent="0.25">
      <c r="A312" s="61">
        <v>31655</v>
      </c>
      <c r="B312" s="62">
        <v>65247.283064613686</v>
      </c>
      <c r="C312" s="64">
        <f t="shared" si="20"/>
        <v>65.247283064613683</v>
      </c>
      <c r="E312">
        <f t="shared" si="21"/>
        <v>1986</v>
      </c>
      <c r="F312">
        <f t="shared" si="22"/>
        <v>11</v>
      </c>
      <c r="G312">
        <f t="shared" si="23"/>
        <v>1986</v>
      </c>
      <c r="H312">
        <f t="shared" si="24"/>
        <v>8</v>
      </c>
    </row>
    <row r="313" spans="1:8" x14ac:dyDescent="0.25">
      <c r="A313" s="61">
        <v>31685</v>
      </c>
      <c r="B313" s="62">
        <v>94498.26356752553</v>
      </c>
      <c r="C313" s="64">
        <f t="shared" si="20"/>
        <v>94.498263567525527</v>
      </c>
      <c r="E313">
        <f t="shared" si="21"/>
        <v>1986</v>
      </c>
      <c r="F313">
        <f t="shared" si="22"/>
        <v>12</v>
      </c>
      <c r="G313">
        <f t="shared" si="23"/>
        <v>1986</v>
      </c>
      <c r="H313">
        <f t="shared" si="24"/>
        <v>9</v>
      </c>
    </row>
    <row r="314" spans="1:8" x14ac:dyDescent="0.25">
      <c r="A314" s="61">
        <v>31716</v>
      </c>
      <c r="B314" s="62">
        <v>80666.023230540683</v>
      </c>
      <c r="C314" s="64">
        <f t="shared" si="20"/>
        <v>80.666023230540688</v>
      </c>
      <c r="E314">
        <f t="shared" si="21"/>
        <v>1987</v>
      </c>
      <c r="F314">
        <f t="shared" si="22"/>
        <v>1</v>
      </c>
      <c r="G314">
        <f t="shared" si="23"/>
        <v>1986</v>
      </c>
      <c r="H314">
        <f t="shared" si="24"/>
        <v>10</v>
      </c>
    </row>
    <row r="315" spans="1:8" x14ac:dyDescent="0.25">
      <c r="A315" s="61">
        <v>31746</v>
      </c>
      <c r="B315" s="62">
        <v>95620.379315879749</v>
      </c>
      <c r="C315" s="64">
        <f t="shared" si="20"/>
        <v>95.620379315879745</v>
      </c>
      <c r="E315">
        <f t="shared" si="21"/>
        <v>1987</v>
      </c>
      <c r="F315">
        <f t="shared" si="22"/>
        <v>2</v>
      </c>
      <c r="G315">
        <f t="shared" si="23"/>
        <v>1986</v>
      </c>
      <c r="H315">
        <f t="shared" si="24"/>
        <v>11</v>
      </c>
    </row>
    <row r="316" spans="1:8" x14ac:dyDescent="0.25">
      <c r="A316" s="61">
        <v>31777</v>
      </c>
      <c r="B316" s="62">
        <v>93929.560640232143</v>
      </c>
      <c r="C316" s="64">
        <f t="shared" si="20"/>
        <v>93.92956064023214</v>
      </c>
      <c r="E316">
        <f t="shared" si="21"/>
        <v>1987</v>
      </c>
      <c r="F316">
        <f t="shared" si="22"/>
        <v>3</v>
      </c>
      <c r="G316">
        <f t="shared" si="23"/>
        <v>1986</v>
      </c>
      <c r="H316">
        <f t="shared" si="24"/>
        <v>12</v>
      </c>
    </row>
    <row r="317" spans="1:8" x14ac:dyDescent="0.25">
      <c r="A317" s="61">
        <v>31808</v>
      </c>
      <c r="B317" s="62">
        <v>96647.844958662216</v>
      </c>
      <c r="C317" s="64">
        <f t="shared" si="20"/>
        <v>96.647844958662219</v>
      </c>
      <c r="E317">
        <f t="shared" si="21"/>
        <v>1987</v>
      </c>
      <c r="F317">
        <f t="shared" si="22"/>
        <v>4</v>
      </c>
      <c r="G317">
        <f t="shared" si="23"/>
        <v>1987</v>
      </c>
      <c r="H317">
        <f t="shared" si="24"/>
        <v>1</v>
      </c>
    </row>
    <row r="318" spans="1:8" x14ac:dyDescent="0.25">
      <c r="A318" s="61">
        <v>31836</v>
      </c>
      <c r="B318" s="62">
        <v>120563.47555516734</v>
      </c>
      <c r="C318" s="64">
        <f t="shared" si="20"/>
        <v>120.56347555516734</v>
      </c>
      <c r="E318">
        <f t="shared" si="21"/>
        <v>1987</v>
      </c>
      <c r="F318">
        <f t="shared" si="22"/>
        <v>5</v>
      </c>
      <c r="G318">
        <f t="shared" si="23"/>
        <v>1987</v>
      </c>
      <c r="H318">
        <f t="shared" si="24"/>
        <v>2</v>
      </c>
    </row>
    <row r="319" spans="1:8" x14ac:dyDescent="0.25">
      <c r="A319" s="61">
        <v>31867</v>
      </c>
      <c r="B319" s="62">
        <v>152604.05680562285</v>
      </c>
      <c r="C319" s="64">
        <f t="shared" si="20"/>
        <v>152.60405680562286</v>
      </c>
      <c r="E319">
        <f t="shared" si="21"/>
        <v>1987</v>
      </c>
      <c r="F319">
        <f t="shared" si="22"/>
        <v>6</v>
      </c>
      <c r="G319">
        <f t="shared" si="23"/>
        <v>1987</v>
      </c>
      <c r="H319">
        <f t="shared" si="24"/>
        <v>3</v>
      </c>
    </row>
    <row r="320" spans="1:8" x14ac:dyDescent="0.25">
      <c r="A320" s="61">
        <v>31897</v>
      </c>
      <c r="B320" s="62">
        <v>112512.69125081954</v>
      </c>
      <c r="C320" s="64">
        <f t="shared" si="20"/>
        <v>112.51269125081954</v>
      </c>
      <c r="E320">
        <f t="shared" si="21"/>
        <v>1987</v>
      </c>
      <c r="F320">
        <f t="shared" si="22"/>
        <v>7</v>
      </c>
      <c r="G320">
        <f t="shared" si="23"/>
        <v>1987</v>
      </c>
      <c r="H320">
        <f t="shared" si="24"/>
        <v>4</v>
      </c>
    </row>
    <row r="321" spans="1:8" x14ac:dyDescent="0.25">
      <c r="A321" s="61">
        <v>31928</v>
      </c>
      <c r="B321" s="62">
        <v>121861.58176627335</v>
      </c>
      <c r="C321" s="64">
        <f t="shared" si="20"/>
        <v>121.86158176627335</v>
      </c>
      <c r="E321">
        <f t="shared" si="21"/>
        <v>1987</v>
      </c>
      <c r="F321">
        <f t="shared" si="22"/>
        <v>8</v>
      </c>
      <c r="G321">
        <f t="shared" si="23"/>
        <v>1987</v>
      </c>
      <c r="H321">
        <f t="shared" si="24"/>
        <v>5</v>
      </c>
    </row>
    <row r="322" spans="1:8" x14ac:dyDescent="0.25">
      <c r="A322" s="61">
        <v>31958</v>
      </c>
      <c r="B322" s="62">
        <v>88081.498128411025</v>
      </c>
      <c r="C322" s="64">
        <f t="shared" si="20"/>
        <v>88.081498128411027</v>
      </c>
      <c r="E322">
        <f t="shared" si="21"/>
        <v>1987</v>
      </c>
      <c r="F322">
        <f t="shared" si="22"/>
        <v>9</v>
      </c>
      <c r="G322">
        <f t="shared" si="23"/>
        <v>1987</v>
      </c>
      <c r="H322">
        <f t="shared" si="24"/>
        <v>6</v>
      </c>
    </row>
    <row r="323" spans="1:8" x14ac:dyDescent="0.25">
      <c r="A323" s="61">
        <v>31989</v>
      </c>
      <c r="B323" s="62">
        <v>79935.109718602354</v>
      </c>
      <c r="C323" s="64">
        <f t="shared" ref="C323:C386" si="25">B323/1000</f>
        <v>79.935109718602348</v>
      </c>
      <c r="E323">
        <f t="shared" ref="E323:E386" si="26">IF($H323&gt;9,G323+1,G323)</f>
        <v>1987</v>
      </c>
      <c r="F323">
        <f t="shared" ref="F323:F386" si="27">IF($H323&gt;9,H323-9,H323+3)</f>
        <v>10</v>
      </c>
      <c r="G323">
        <f t="shared" ref="G323:G386" si="28">YEAR($A323)</f>
        <v>1987</v>
      </c>
      <c r="H323">
        <f t="shared" ref="H323:H386" si="29">MONTH($A323)</f>
        <v>7</v>
      </c>
    </row>
    <row r="324" spans="1:8" x14ac:dyDescent="0.25">
      <c r="A324" s="61">
        <v>32020</v>
      </c>
      <c r="B324" s="62">
        <v>55761.64803710179</v>
      </c>
      <c r="C324" s="64">
        <f t="shared" si="25"/>
        <v>55.761648037101793</v>
      </c>
      <c r="E324">
        <f t="shared" si="26"/>
        <v>1987</v>
      </c>
      <c r="F324">
        <f t="shared" si="27"/>
        <v>11</v>
      </c>
      <c r="G324">
        <f t="shared" si="28"/>
        <v>1987</v>
      </c>
      <c r="H324">
        <f t="shared" si="29"/>
        <v>8</v>
      </c>
    </row>
    <row r="325" spans="1:8" x14ac:dyDescent="0.25">
      <c r="A325" s="61">
        <v>32050</v>
      </c>
      <c r="B325" s="62">
        <v>77249.576396592893</v>
      </c>
      <c r="C325" s="64">
        <f t="shared" si="25"/>
        <v>77.249576396592886</v>
      </c>
      <c r="E325">
        <f t="shared" si="26"/>
        <v>1987</v>
      </c>
      <c r="F325">
        <f t="shared" si="27"/>
        <v>12</v>
      </c>
      <c r="G325">
        <f t="shared" si="28"/>
        <v>1987</v>
      </c>
      <c r="H325">
        <f t="shared" si="29"/>
        <v>9</v>
      </c>
    </row>
    <row r="326" spans="1:8" x14ac:dyDescent="0.25">
      <c r="A326" s="61">
        <v>32081</v>
      </c>
      <c r="B326" s="62">
        <v>68476.714330288887</v>
      </c>
      <c r="C326" s="64">
        <f t="shared" si="25"/>
        <v>68.476714330288885</v>
      </c>
      <c r="E326">
        <f t="shared" si="26"/>
        <v>1988</v>
      </c>
      <c r="F326">
        <f t="shared" si="27"/>
        <v>1</v>
      </c>
      <c r="G326">
        <f t="shared" si="28"/>
        <v>1987</v>
      </c>
      <c r="H326">
        <f t="shared" si="29"/>
        <v>10</v>
      </c>
    </row>
    <row r="327" spans="1:8" x14ac:dyDescent="0.25">
      <c r="A327" s="61">
        <v>32111</v>
      </c>
      <c r="B327" s="62">
        <v>55789.970781703407</v>
      </c>
      <c r="C327" s="64">
        <f t="shared" si="25"/>
        <v>55.78997078170341</v>
      </c>
      <c r="E327">
        <f t="shared" si="26"/>
        <v>1988</v>
      </c>
      <c r="F327">
        <f t="shared" si="27"/>
        <v>2</v>
      </c>
      <c r="G327">
        <f t="shared" si="28"/>
        <v>1987</v>
      </c>
      <c r="H327">
        <f t="shared" si="29"/>
        <v>11</v>
      </c>
    </row>
    <row r="328" spans="1:8" x14ac:dyDescent="0.25">
      <c r="A328" s="61">
        <v>32142</v>
      </c>
      <c r="B328" s="62">
        <v>110456.1824422108</v>
      </c>
      <c r="C328" s="64">
        <f t="shared" si="25"/>
        <v>110.4561824422108</v>
      </c>
      <c r="E328">
        <f t="shared" si="26"/>
        <v>1988</v>
      </c>
      <c r="F328">
        <f t="shared" si="27"/>
        <v>3</v>
      </c>
      <c r="G328">
        <f t="shared" si="28"/>
        <v>1987</v>
      </c>
      <c r="H328">
        <f t="shared" si="29"/>
        <v>12</v>
      </c>
    </row>
    <row r="329" spans="1:8" x14ac:dyDescent="0.25">
      <c r="A329" s="61">
        <v>32173</v>
      </c>
      <c r="B329" s="62">
        <v>88452.06658299455</v>
      </c>
      <c r="C329" s="64">
        <f t="shared" si="25"/>
        <v>88.452066582994547</v>
      </c>
      <c r="E329">
        <f t="shared" si="26"/>
        <v>1988</v>
      </c>
      <c r="F329">
        <f t="shared" si="27"/>
        <v>4</v>
      </c>
      <c r="G329">
        <f t="shared" si="28"/>
        <v>1988</v>
      </c>
      <c r="H329">
        <f t="shared" si="29"/>
        <v>1</v>
      </c>
    </row>
    <row r="330" spans="1:8" x14ac:dyDescent="0.25">
      <c r="A330" s="61">
        <v>32202</v>
      </c>
      <c r="B330" s="62">
        <v>119914.25595871398</v>
      </c>
      <c r="C330" s="64">
        <f t="shared" si="25"/>
        <v>119.91425595871398</v>
      </c>
      <c r="E330">
        <f t="shared" si="26"/>
        <v>1988</v>
      </c>
      <c r="F330">
        <f t="shared" si="27"/>
        <v>5</v>
      </c>
      <c r="G330">
        <f t="shared" si="28"/>
        <v>1988</v>
      </c>
      <c r="H330">
        <f t="shared" si="29"/>
        <v>2</v>
      </c>
    </row>
    <row r="331" spans="1:8" x14ac:dyDescent="0.25">
      <c r="A331" s="61">
        <v>32233</v>
      </c>
      <c r="B331" s="62">
        <v>123268.01837183148</v>
      </c>
      <c r="C331" s="64">
        <f t="shared" si="25"/>
        <v>123.26801837183147</v>
      </c>
      <c r="E331">
        <f t="shared" si="26"/>
        <v>1988</v>
      </c>
      <c r="F331">
        <f t="shared" si="27"/>
        <v>6</v>
      </c>
      <c r="G331">
        <f t="shared" si="28"/>
        <v>1988</v>
      </c>
      <c r="H331">
        <f t="shared" si="29"/>
        <v>3</v>
      </c>
    </row>
    <row r="332" spans="1:8" x14ac:dyDescent="0.25">
      <c r="A332" s="61">
        <v>32263</v>
      </c>
      <c r="B332" s="62">
        <v>110777.49013599283</v>
      </c>
      <c r="C332" s="64">
        <f t="shared" si="25"/>
        <v>110.77749013599284</v>
      </c>
      <c r="E332">
        <f t="shared" si="26"/>
        <v>1988</v>
      </c>
      <c r="F332">
        <f t="shared" si="27"/>
        <v>7</v>
      </c>
      <c r="G332">
        <f t="shared" si="28"/>
        <v>1988</v>
      </c>
      <c r="H332">
        <f t="shared" si="29"/>
        <v>4</v>
      </c>
    </row>
    <row r="333" spans="1:8" x14ac:dyDescent="0.25">
      <c r="A333" s="61">
        <v>32294</v>
      </c>
      <c r="B333" s="62">
        <v>80755.088743718225</v>
      </c>
      <c r="C333" s="64">
        <f t="shared" si="25"/>
        <v>80.755088743718218</v>
      </c>
      <c r="E333">
        <f t="shared" si="26"/>
        <v>1988</v>
      </c>
      <c r="F333">
        <f t="shared" si="27"/>
        <v>8</v>
      </c>
      <c r="G333">
        <f t="shared" si="28"/>
        <v>1988</v>
      </c>
      <c r="H333">
        <f t="shared" si="29"/>
        <v>5</v>
      </c>
    </row>
    <row r="334" spans="1:8" x14ac:dyDescent="0.25">
      <c r="A334" s="61">
        <v>32324</v>
      </c>
      <c r="B334" s="62">
        <v>108627.96288551347</v>
      </c>
      <c r="C334" s="64">
        <f t="shared" si="25"/>
        <v>108.62796288551347</v>
      </c>
      <c r="E334">
        <f t="shared" si="26"/>
        <v>1988</v>
      </c>
      <c r="F334">
        <f t="shared" si="27"/>
        <v>9</v>
      </c>
      <c r="G334">
        <f t="shared" si="28"/>
        <v>1988</v>
      </c>
      <c r="H334">
        <f t="shared" si="29"/>
        <v>6</v>
      </c>
    </row>
    <row r="335" spans="1:8" x14ac:dyDescent="0.25">
      <c r="A335" s="61">
        <v>32355</v>
      </c>
      <c r="B335" s="62">
        <v>42487.173477382596</v>
      </c>
      <c r="C335" s="64">
        <f t="shared" si="25"/>
        <v>42.487173477382598</v>
      </c>
      <c r="E335">
        <f t="shared" si="26"/>
        <v>1988</v>
      </c>
      <c r="F335">
        <f t="shared" si="27"/>
        <v>10</v>
      </c>
      <c r="G335">
        <f t="shared" si="28"/>
        <v>1988</v>
      </c>
      <c r="H335">
        <f t="shared" si="29"/>
        <v>7</v>
      </c>
    </row>
    <row r="336" spans="1:8" x14ac:dyDescent="0.25">
      <c r="A336" s="61">
        <v>32386</v>
      </c>
      <c r="B336" s="62">
        <v>47159.308178144172</v>
      </c>
      <c r="C336" s="64">
        <f t="shared" si="25"/>
        <v>47.159308178144173</v>
      </c>
      <c r="E336">
        <f t="shared" si="26"/>
        <v>1988</v>
      </c>
      <c r="F336">
        <f t="shared" si="27"/>
        <v>11</v>
      </c>
      <c r="G336">
        <f t="shared" si="28"/>
        <v>1988</v>
      </c>
      <c r="H336">
        <f t="shared" si="29"/>
        <v>8</v>
      </c>
    </row>
    <row r="337" spans="1:8" x14ac:dyDescent="0.25">
      <c r="A337" s="61">
        <v>32416</v>
      </c>
      <c r="B337" s="62">
        <v>48414.833706951737</v>
      </c>
      <c r="C337" s="64">
        <f t="shared" si="25"/>
        <v>48.41483370695174</v>
      </c>
      <c r="E337">
        <f t="shared" si="26"/>
        <v>1988</v>
      </c>
      <c r="F337">
        <f t="shared" si="27"/>
        <v>12</v>
      </c>
      <c r="G337">
        <f t="shared" si="28"/>
        <v>1988</v>
      </c>
      <c r="H337">
        <f t="shared" si="29"/>
        <v>9</v>
      </c>
    </row>
    <row r="338" spans="1:8" x14ac:dyDescent="0.25">
      <c r="A338" s="61">
        <v>32447</v>
      </c>
      <c r="B338" s="62">
        <v>75225.808908769279</v>
      </c>
      <c r="C338" s="64">
        <f t="shared" si="25"/>
        <v>75.225808908769281</v>
      </c>
      <c r="E338">
        <f t="shared" si="26"/>
        <v>1989</v>
      </c>
      <c r="F338">
        <f t="shared" si="27"/>
        <v>1</v>
      </c>
      <c r="G338">
        <f t="shared" si="28"/>
        <v>1988</v>
      </c>
      <c r="H338">
        <f t="shared" si="29"/>
        <v>10</v>
      </c>
    </row>
    <row r="339" spans="1:8" x14ac:dyDescent="0.25">
      <c r="A339" s="61">
        <v>32477</v>
      </c>
      <c r="B339" s="62">
        <v>92646.491775741553</v>
      </c>
      <c r="C339" s="64">
        <f t="shared" si="25"/>
        <v>92.646491775741552</v>
      </c>
      <c r="E339">
        <f t="shared" si="26"/>
        <v>1989</v>
      </c>
      <c r="F339">
        <f t="shared" si="27"/>
        <v>2</v>
      </c>
      <c r="G339">
        <f t="shared" si="28"/>
        <v>1988</v>
      </c>
      <c r="H339">
        <f t="shared" si="29"/>
        <v>11</v>
      </c>
    </row>
    <row r="340" spans="1:8" x14ac:dyDescent="0.25">
      <c r="A340" s="61">
        <v>32508</v>
      </c>
      <c r="B340" s="62">
        <v>86101.754145459417</v>
      </c>
      <c r="C340" s="64">
        <f t="shared" si="25"/>
        <v>86.101754145459424</v>
      </c>
      <c r="E340">
        <f t="shared" si="26"/>
        <v>1989</v>
      </c>
      <c r="F340">
        <f t="shared" si="27"/>
        <v>3</v>
      </c>
      <c r="G340">
        <f t="shared" si="28"/>
        <v>1988</v>
      </c>
      <c r="H340">
        <f t="shared" si="29"/>
        <v>12</v>
      </c>
    </row>
    <row r="341" spans="1:8" x14ac:dyDescent="0.25">
      <c r="A341" s="61">
        <v>32539</v>
      </c>
      <c r="B341" s="62">
        <v>71091.75414733401</v>
      </c>
      <c r="C341" s="64">
        <f t="shared" si="25"/>
        <v>71.091754147334015</v>
      </c>
      <c r="E341">
        <f t="shared" si="26"/>
        <v>1989</v>
      </c>
      <c r="F341">
        <f t="shared" si="27"/>
        <v>4</v>
      </c>
      <c r="G341">
        <f t="shared" si="28"/>
        <v>1989</v>
      </c>
      <c r="H341">
        <f t="shared" si="29"/>
        <v>1</v>
      </c>
    </row>
    <row r="342" spans="1:8" x14ac:dyDescent="0.25">
      <c r="A342" s="61">
        <v>32567</v>
      </c>
      <c r="B342" s="62">
        <v>83537.385952490717</v>
      </c>
      <c r="C342" s="64">
        <f t="shared" si="25"/>
        <v>83.537385952490723</v>
      </c>
      <c r="E342">
        <f t="shared" si="26"/>
        <v>1989</v>
      </c>
      <c r="F342">
        <f t="shared" si="27"/>
        <v>5</v>
      </c>
      <c r="G342">
        <f t="shared" si="28"/>
        <v>1989</v>
      </c>
      <c r="H342">
        <f t="shared" si="29"/>
        <v>2</v>
      </c>
    </row>
    <row r="343" spans="1:8" x14ac:dyDescent="0.25">
      <c r="A343" s="61">
        <v>32598</v>
      </c>
      <c r="B343" s="62">
        <v>274812.30882958206</v>
      </c>
      <c r="C343" s="64">
        <f t="shared" si="25"/>
        <v>274.81230882958204</v>
      </c>
      <c r="E343">
        <f t="shared" si="26"/>
        <v>1989</v>
      </c>
      <c r="F343">
        <f t="shared" si="27"/>
        <v>6</v>
      </c>
      <c r="G343">
        <f t="shared" si="28"/>
        <v>1989</v>
      </c>
      <c r="H343">
        <f t="shared" si="29"/>
        <v>3</v>
      </c>
    </row>
    <row r="344" spans="1:8" x14ac:dyDescent="0.25">
      <c r="A344" s="61">
        <v>32628</v>
      </c>
      <c r="B344" s="62">
        <v>240928.24552034331</v>
      </c>
      <c r="C344" s="64">
        <f t="shared" si="25"/>
        <v>240.9282455203433</v>
      </c>
      <c r="E344">
        <f t="shared" si="26"/>
        <v>1989</v>
      </c>
      <c r="F344">
        <f t="shared" si="27"/>
        <v>7</v>
      </c>
      <c r="G344">
        <f t="shared" si="28"/>
        <v>1989</v>
      </c>
      <c r="H344">
        <f t="shared" si="29"/>
        <v>4</v>
      </c>
    </row>
    <row r="345" spans="1:8" x14ac:dyDescent="0.25">
      <c r="A345" s="61">
        <v>32659</v>
      </c>
      <c r="B345" s="62">
        <v>178304.56857397567</v>
      </c>
      <c r="C345" s="64">
        <f t="shared" si="25"/>
        <v>178.30456857397567</v>
      </c>
      <c r="E345">
        <f t="shared" si="26"/>
        <v>1989</v>
      </c>
      <c r="F345">
        <f t="shared" si="27"/>
        <v>8</v>
      </c>
      <c r="G345">
        <f t="shared" si="28"/>
        <v>1989</v>
      </c>
      <c r="H345">
        <f t="shared" si="29"/>
        <v>5</v>
      </c>
    </row>
    <row r="346" spans="1:8" x14ac:dyDescent="0.25">
      <c r="A346" s="61">
        <v>32689</v>
      </c>
      <c r="B346" s="62">
        <v>88895.287549868925</v>
      </c>
      <c r="C346" s="64">
        <f t="shared" si="25"/>
        <v>88.895287549868925</v>
      </c>
      <c r="E346">
        <f t="shared" si="26"/>
        <v>1989</v>
      </c>
      <c r="F346">
        <f t="shared" si="27"/>
        <v>9</v>
      </c>
      <c r="G346">
        <f t="shared" si="28"/>
        <v>1989</v>
      </c>
      <c r="H346">
        <f t="shared" si="29"/>
        <v>6</v>
      </c>
    </row>
    <row r="347" spans="1:8" x14ac:dyDescent="0.25">
      <c r="A347" s="61">
        <v>32720</v>
      </c>
      <c r="B347" s="62">
        <v>55193.575460202352</v>
      </c>
      <c r="C347" s="64">
        <f t="shared" si="25"/>
        <v>55.193575460202354</v>
      </c>
      <c r="E347">
        <f t="shared" si="26"/>
        <v>1989</v>
      </c>
      <c r="F347">
        <f t="shared" si="27"/>
        <v>10</v>
      </c>
      <c r="G347">
        <f t="shared" si="28"/>
        <v>1989</v>
      </c>
      <c r="H347">
        <f t="shared" si="29"/>
        <v>7</v>
      </c>
    </row>
    <row r="348" spans="1:8" x14ac:dyDescent="0.25">
      <c r="A348" s="61">
        <v>32751</v>
      </c>
      <c r="B348" s="62">
        <v>61270.851611270657</v>
      </c>
      <c r="C348" s="64">
        <f t="shared" si="25"/>
        <v>61.270851611270658</v>
      </c>
      <c r="E348">
        <f t="shared" si="26"/>
        <v>1989</v>
      </c>
      <c r="F348">
        <f t="shared" si="27"/>
        <v>11</v>
      </c>
      <c r="G348">
        <f t="shared" si="28"/>
        <v>1989</v>
      </c>
      <c r="H348">
        <f t="shared" si="29"/>
        <v>8</v>
      </c>
    </row>
    <row r="349" spans="1:8" x14ac:dyDescent="0.25">
      <c r="A349" s="61">
        <v>32781</v>
      </c>
      <c r="B349" s="62">
        <v>66934.770738157909</v>
      </c>
      <c r="C349" s="64">
        <f t="shared" si="25"/>
        <v>66.934770738157908</v>
      </c>
      <c r="E349">
        <f t="shared" si="26"/>
        <v>1989</v>
      </c>
      <c r="F349">
        <f t="shared" si="27"/>
        <v>12</v>
      </c>
      <c r="G349">
        <f t="shared" si="28"/>
        <v>1989</v>
      </c>
      <c r="H349">
        <f t="shared" si="29"/>
        <v>9</v>
      </c>
    </row>
    <row r="350" spans="1:8" x14ac:dyDescent="0.25">
      <c r="A350" s="61">
        <v>32812</v>
      </c>
      <c r="B350" s="62">
        <v>67794.41087111611</v>
      </c>
      <c r="C350" s="64">
        <f t="shared" si="25"/>
        <v>67.794410871116114</v>
      </c>
      <c r="E350">
        <f t="shared" si="26"/>
        <v>1990</v>
      </c>
      <c r="F350">
        <f t="shared" si="27"/>
        <v>1</v>
      </c>
      <c r="G350">
        <f t="shared" si="28"/>
        <v>1989</v>
      </c>
      <c r="H350">
        <f t="shared" si="29"/>
        <v>10</v>
      </c>
    </row>
    <row r="351" spans="1:8" x14ac:dyDescent="0.25">
      <c r="A351" s="61">
        <v>32842</v>
      </c>
      <c r="B351" s="62">
        <v>64697.068938188029</v>
      </c>
      <c r="C351" s="64">
        <f t="shared" si="25"/>
        <v>64.697068938188025</v>
      </c>
      <c r="E351">
        <f t="shared" si="26"/>
        <v>1990</v>
      </c>
      <c r="F351">
        <f t="shared" si="27"/>
        <v>2</v>
      </c>
      <c r="G351">
        <f t="shared" si="28"/>
        <v>1989</v>
      </c>
      <c r="H351">
        <f t="shared" si="29"/>
        <v>11</v>
      </c>
    </row>
    <row r="352" spans="1:8" x14ac:dyDescent="0.25">
      <c r="A352" s="61">
        <v>32873</v>
      </c>
      <c r="B352" s="62">
        <v>72121.23836117571</v>
      </c>
      <c r="C352" s="64">
        <f t="shared" si="25"/>
        <v>72.121238361175713</v>
      </c>
      <c r="E352">
        <f t="shared" si="26"/>
        <v>1990</v>
      </c>
      <c r="F352">
        <f t="shared" si="27"/>
        <v>3</v>
      </c>
      <c r="G352">
        <f t="shared" si="28"/>
        <v>1989</v>
      </c>
      <c r="H352">
        <f t="shared" si="29"/>
        <v>12</v>
      </c>
    </row>
    <row r="353" spans="1:8" x14ac:dyDescent="0.25">
      <c r="A353" s="61">
        <v>32904</v>
      </c>
      <c r="B353" s="62">
        <v>82170.675585602919</v>
      </c>
      <c r="C353" s="64">
        <f t="shared" si="25"/>
        <v>82.170675585602922</v>
      </c>
      <c r="E353">
        <f t="shared" si="26"/>
        <v>1990</v>
      </c>
      <c r="F353">
        <f t="shared" si="27"/>
        <v>4</v>
      </c>
      <c r="G353">
        <f t="shared" si="28"/>
        <v>1990</v>
      </c>
      <c r="H353">
        <f t="shared" si="29"/>
        <v>1</v>
      </c>
    </row>
    <row r="354" spans="1:8" x14ac:dyDescent="0.25">
      <c r="A354" s="61">
        <v>32932</v>
      </c>
      <c r="B354" s="62">
        <v>86250.408982924477</v>
      </c>
      <c r="C354" s="64">
        <f t="shared" si="25"/>
        <v>86.250408982924483</v>
      </c>
      <c r="E354">
        <f t="shared" si="26"/>
        <v>1990</v>
      </c>
      <c r="F354">
        <f t="shared" si="27"/>
        <v>5</v>
      </c>
      <c r="G354">
        <f t="shared" si="28"/>
        <v>1990</v>
      </c>
      <c r="H354">
        <f t="shared" si="29"/>
        <v>2</v>
      </c>
    </row>
    <row r="355" spans="1:8" x14ac:dyDescent="0.25">
      <c r="A355" s="61">
        <v>32963</v>
      </c>
      <c r="B355" s="62">
        <v>124568.48207670869</v>
      </c>
      <c r="C355" s="64">
        <f t="shared" si="25"/>
        <v>124.56848207670869</v>
      </c>
      <c r="E355">
        <f t="shared" si="26"/>
        <v>1990</v>
      </c>
      <c r="F355">
        <f t="shared" si="27"/>
        <v>6</v>
      </c>
      <c r="G355">
        <f t="shared" si="28"/>
        <v>1990</v>
      </c>
      <c r="H355">
        <f t="shared" si="29"/>
        <v>3</v>
      </c>
    </row>
    <row r="356" spans="1:8" x14ac:dyDescent="0.25">
      <c r="A356" s="61">
        <v>32993</v>
      </c>
      <c r="B356" s="62">
        <v>117222.11949806896</v>
      </c>
      <c r="C356" s="64">
        <f t="shared" si="25"/>
        <v>117.22211949806896</v>
      </c>
      <c r="E356">
        <f t="shared" si="26"/>
        <v>1990</v>
      </c>
      <c r="F356">
        <f t="shared" si="27"/>
        <v>7</v>
      </c>
      <c r="G356">
        <f t="shared" si="28"/>
        <v>1990</v>
      </c>
      <c r="H356">
        <f t="shared" si="29"/>
        <v>4</v>
      </c>
    </row>
    <row r="357" spans="1:8" x14ac:dyDescent="0.25">
      <c r="A357" s="61">
        <v>33024</v>
      </c>
      <c r="B357" s="62">
        <v>71447.42157534475</v>
      </c>
      <c r="C357" s="64">
        <f t="shared" si="25"/>
        <v>71.447421575344748</v>
      </c>
      <c r="E357">
        <f t="shared" si="26"/>
        <v>1990</v>
      </c>
      <c r="F357">
        <f t="shared" si="27"/>
        <v>8</v>
      </c>
      <c r="G357">
        <f t="shared" si="28"/>
        <v>1990</v>
      </c>
      <c r="H357">
        <f t="shared" si="29"/>
        <v>5</v>
      </c>
    </row>
    <row r="358" spans="1:8" x14ac:dyDescent="0.25">
      <c r="A358" s="61">
        <v>33054</v>
      </c>
      <c r="B358" s="62">
        <v>86661.782128994775</v>
      </c>
      <c r="C358" s="64">
        <f t="shared" si="25"/>
        <v>86.661782128994773</v>
      </c>
      <c r="E358">
        <f t="shared" si="26"/>
        <v>1990</v>
      </c>
      <c r="F358">
        <f t="shared" si="27"/>
        <v>9</v>
      </c>
      <c r="G358">
        <f t="shared" si="28"/>
        <v>1990</v>
      </c>
      <c r="H358">
        <f t="shared" si="29"/>
        <v>6</v>
      </c>
    </row>
    <row r="359" spans="1:8" x14ac:dyDescent="0.25">
      <c r="A359" s="61">
        <v>33085</v>
      </c>
      <c r="B359" s="62">
        <v>56603.003483346918</v>
      </c>
      <c r="C359" s="64">
        <f t="shared" si="25"/>
        <v>56.603003483346917</v>
      </c>
      <c r="E359">
        <f t="shared" si="26"/>
        <v>1990</v>
      </c>
      <c r="F359">
        <f t="shared" si="27"/>
        <v>10</v>
      </c>
      <c r="G359">
        <f t="shared" si="28"/>
        <v>1990</v>
      </c>
      <c r="H359">
        <f t="shared" si="29"/>
        <v>7</v>
      </c>
    </row>
    <row r="360" spans="1:8" x14ac:dyDescent="0.25">
      <c r="A360" s="61">
        <v>33116</v>
      </c>
      <c r="B360" s="62">
        <v>51788.60086757112</v>
      </c>
      <c r="C360" s="64">
        <f t="shared" si="25"/>
        <v>51.78860086757112</v>
      </c>
      <c r="E360">
        <f t="shared" si="26"/>
        <v>1990</v>
      </c>
      <c r="F360">
        <f t="shared" si="27"/>
        <v>11</v>
      </c>
      <c r="G360">
        <f t="shared" si="28"/>
        <v>1990</v>
      </c>
      <c r="H360">
        <f t="shared" si="29"/>
        <v>8</v>
      </c>
    </row>
    <row r="361" spans="1:8" x14ac:dyDescent="0.25">
      <c r="A361" s="61">
        <v>33146</v>
      </c>
      <c r="B361" s="62">
        <v>64925.979420227282</v>
      </c>
      <c r="C361" s="64">
        <f t="shared" si="25"/>
        <v>64.925979420227279</v>
      </c>
      <c r="E361">
        <f t="shared" si="26"/>
        <v>1990</v>
      </c>
      <c r="F361">
        <f t="shared" si="27"/>
        <v>12</v>
      </c>
      <c r="G361">
        <f t="shared" si="28"/>
        <v>1990</v>
      </c>
      <c r="H361">
        <f t="shared" si="29"/>
        <v>9</v>
      </c>
    </row>
    <row r="362" spans="1:8" x14ac:dyDescent="0.25">
      <c r="A362" s="61">
        <v>33177</v>
      </c>
      <c r="B362" s="62">
        <v>72173.757277030541</v>
      </c>
      <c r="C362" s="64">
        <f t="shared" si="25"/>
        <v>72.173757277030546</v>
      </c>
      <c r="E362">
        <f t="shared" si="26"/>
        <v>1991</v>
      </c>
      <c r="F362">
        <f t="shared" si="27"/>
        <v>1</v>
      </c>
      <c r="G362">
        <f t="shared" si="28"/>
        <v>1990</v>
      </c>
      <c r="H362">
        <f t="shared" si="29"/>
        <v>10</v>
      </c>
    </row>
    <row r="363" spans="1:8" x14ac:dyDescent="0.25">
      <c r="A363" s="61">
        <v>33207</v>
      </c>
      <c r="B363" s="62">
        <v>54887.851334652347</v>
      </c>
      <c r="C363" s="64">
        <f t="shared" si="25"/>
        <v>54.887851334652346</v>
      </c>
      <c r="E363">
        <f t="shared" si="26"/>
        <v>1991</v>
      </c>
      <c r="F363">
        <f t="shared" si="27"/>
        <v>2</v>
      </c>
      <c r="G363">
        <f t="shared" si="28"/>
        <v>1990</v>
      </c>
      <c r="H363">
        <f t="shared" si="29"/>
        <v>11</v>
      </c>
    </row>
    <row r="364" spans="1:8" x14ac:dyDescent="0.25">
      <c r="A364" s="61">
        <v>33238</v>
      </c>
      <c r="B364" s="62">
        <v>58669.11607184865</v>
      </c>
      <c r="C364" s="64">
        <f t="shared" si="25"/>
        <v>58.669116071848649</v>
      </c>
      <c r="E364">
        <f t="shared" si="26"/>
        <v>1991</v>
      </c>
      <c r="F364">
        <f t="shared" si="27"/>
        <v>3</v>
      </c>
      <c r="G364">
        <f t="shared" si="28"/>
        <v>1990</v>
      </c>
      <c r="H364">
        <f t="shared" si="29"/>
        <v>12</v>
      </c>
    </row>
    <row r="365" spans="1:8" x14ac:dyDescent="0.25">
      <c r="A365" s="61">
        <v>33269</v>
      </c>
      <c r="B365" s="62">
        <v>82624.341968309862</v>
      </c>
      <c r="C365" s="64">
        <f t="shared" si="25"/>
        <v>82.624341968309864</v>
      </c>
      <c r="E365">
        <f t="shared" si="26"/>
        <v>1991</v>
      </c>
      <c r="F365">
        <f t="shared" si="27"/>
        <v>4</v>
      </c>
      <c r="G365">
        <f t="shared" si="28"/>
        <v>1991</v>
      </c>
      <c r="H365">
        <f t="shared" si="29"/>
        <v>1</v>
      </c>
    </row>
    <row r="366" spans="1:8" x14ac:dyDescent="0.25">
      <c r="A366" s="61">
        <v>33297</v>
      </c>
      <c r="B366" s="62">
        <v>81867.879197315182</v>
      </c>
      <c r="C366" s="64">
        <f t="shared" si="25"/>
        <v>81.867879197315176</v>
      </c>
      <c r="E366">
        <f t="shared" si="26"/>
        <v>1991</v>
      </c>
      <c r="F366">
        <f t="shared" si="27"/>
        <v>5</v>
      </c>
      <c r="G366">
        <f t="shared" si="28"/>
        <v>1991</v>
      </c>
      <c r="H366">
        <f t="shared" si="29"/>
        <v>2</v>
      </c>
    </row>
    <row r="367" spans="1:8" x14ac:dyDescent="0.25">
      <c r="A367" s="61">
        <v>33328</v>
      </c>
      <c r="B367" s="62">
        <v>92533.160572950394</v>
      </c>
      <c r="C367" s="64">
        <f t="shared" si="25"/>
        <v>92.533160572950393</v>
      </c>
      <c r="E367">
        <f t="shared" si="26"/>
        <v>1991</v>
      </c>
      <c r="F367">
        <f t="shared" si="27"/>
        <v>6</v>
      </c>
      <c r="G367">
        <f t="shared" si="28"/>
        <v>1991</v>
      </c>
      <c r="H367">
        <f t="shared" si="29"/>
        <v>3</v>
      </c>
    </row>
    <row r="368" spans="1:8" x14ac:dyDescent="0.25">
      <c r="A368" s="61">
        <v>33358</v>
      </c>
      <c r="B368" s="62">
        <v>89637.773455056958</v>
      </c>
      <c r="C368" s="64">
        <f t="shared" si="25"/>
        <v>89.637773455056958</v>
      </c>
      <c r="E368">
        <f t="shared" si="26"/>
        <v>1991</v>
      </c>
      <c r="F368">
        <f t="shared" si="27"/>
        <v>7</v>
      </c>
      <c r="G368">
        <f t="shared" si="28"/>
        <v>1991</v>
      </c>
      <c r="H368">
        <f t="shared" si="29"/>
        <v>4</v>
      </c>
    </row>
    <row r="369" spans="1:8" x14ac:dyDescent="0.25">
      <c r="A369" s="61">
        <v>33389</v>
      </c>
      <c r="B369" s="62">
        <v>97366.399547113528</v>
      </c>
      <c r="C369" s="64">
        <f t="shared" si="25"/>
        <v>97.366399547113531</v>
      </c>
      <c r="E369">
        <f t="shared" si="26"/>
        <v>1991</v>
      </c>
      <c r="F369">
        <f t="shared" si="27"/>
        <v>8</v>
      </c>
      <c r="G369">
        <f t="shared" si="28"/>
        <v>1991</v>
      </c>
      <c r="H369">
        <f t="shared" si="29"/>
        <v>5</v>
      </c>
    </row>
    <row r="370" spans="1:8" x14ac:dyDescent="0.25">
      <c r="A370" s="61">
        <v>33419</v>
      </c>
      <c r="B370" s="62">
        <v>61891.382388951875</v>
      </c>
      <c r="C370" s="64">
        <f t="shared" si="25"/>
        <v>61.891382388951875</v>
      </c>
      <c r="E370">
        <f t="shared" si="26"/>
        <v>1991</v>
      </c>
      <c r="F370">
        <f t="shared" si="27"/>
        <v>9</v>
      </c>
      <c r="G370">
        <f t="shared" si="28"/>
        <v>1991</v>
      </c>
      <c r="H370">
        <f t="shared" si="29"/>
        <v>6</v>
      </c>
    </row>
    <row r="371" spans="1:8" x14ac:dyDescent="0.25">
      <c r="A371" s="61">
        <v>33450</v>
      </c>
      <c r="B371" s="62">
        <v>53296.946270741821</v>
      </c>
      <c r="C371" s="64">
        <f t="shared" si="25"/>
        <v>53.29694627074182</v>
      </c>
      <c r="E371">
        <f t="shared" si="26"/>
        <v>1991</v>
      </c>
      <c r="F371">
        <f t="shared" si="27"/>
        <v>10</v>
      </c>
      <c r="G371">
        <f t="shared" si="28"/>
        <v>1991</v>
      </c>
      <c r="H371">
        <f t="shared" si="29"/>
        <v>7</v>
      </c>
    </row>
    <row r="372" spans="1:8" x14ac:dyDescent="0.25">
      <c r="A372" s="61">
        <v>33481</v>
      </c>
      <c r="B372" s="62">
        <v>37103.438500639459</v>
      </c>
      <c r="C372" s="64">
        <f t="shared" si="25"/>
        <v>37.103438500639456</v>
      </c>
      <c r="E372">
        <f t="shared" si="26"/>
        <v>1991</v>
      </c>
      <c r="F372">
        <f t="shared" si="27"/>
        <v>11</v>
      </c>
      <c r="G372">
        <f t="shared" si="28"/>
        <v>1991</v>
      </c>
      <c r="H372">
        <f t="shared" si="29"/>
        <v>8</v>
      </c>
    </row>
    <row r="373" spans="1:8" x14ac:dyDescent="0.25">
      <c r="A373" s="61">
        <v>33511</v>
      </c>
      <c r="B373" s="62">
        <v>52706.350019712387</v>
      </c>
      <c r="C373" s="64">
        <f t="shared" si="25"/>
        <v>52.706350019712389</v>
      </c>
      <c r="E373">
        <f t="shared" si="26"/>
        <v>1991</v>
      </c>
      <c r="F373">
        <f t="shared" si="27"/>
        <v>12</v>
      </c>
      <c r="G373">
        <f t="shared" si="28"/>
        <v>1991</v>
      </c>
      <c r="H373">
        <f t="shared" si="29"/>
        <v>9</v>
      </c>
    </row>
    <row r="374" spans="1:8" x14ac:dyDescent="0.25">
      <c r="A374" s="61">
        <v>33542</v>
      </c>
      <c r="B374" s="62">
        <v>64089.819010102867</v>
      </c>
      <c r="C374" s="64">
        <f t="shared" si="25"/>
        <v>64.089819010102872</v>
      </c>
      <c r="E374">
        <f t="shared" si="26"/>
        <v>1992</v>
      </c>
      <c r="F374">
        <f t="shared" si="27"/>
        <v>1</v>
      </c>
      <c r="G374">
        <f t="shared" si="28"/>
        <v>1991</v>
      </c>
      <c r="H374">
        <f t="shared" si="29"/>
        <v>10</v>
      </c>
    </row>
    <row r="375" spans="1:8" x14ac:dyDescent="0.25">
      <c r="A375" s="61">
        <v>33572</v>
      </c>
      <c r="B375" s="62">
        <v>77681.124604422163</v>
      </c>
      <c r="C375" s="64">
        <f t="shared" si="25"/>
        <v>77.681124604422166</v>
      </c>
      <c r="E375">
        <f t="shared" si="26"/>
        <v>1992</v>
      </c>
      <c r="F375">
        <f t="shared" si="27"/>
        <v>2</v>
      </c>
      <c r="G375">
        <f t="shared" si="28"/>
        <v>1991</v>
      </c>
      <c r="H375">
        <f t="shared" si="29"/>
        <v>11</v>
      </c>
    </row>
    <row r="376" spans="1:8" x14ac:dyDescent="0.25">
      <c r="A376" s="61">
        <v>33603</v>
      </c>
      <c r="B376" s="62">
        <v>70334.686244833807</v>
      </c>
      <c r="C376" s="64">
        <f t="shared" si="25"/>
        <v>70.334686244833804</v>
      </c>
      <c r="E376">
        <f t="shared" si="26"/>
        <v>1992</v>
      </c>
      <c r="F376">
        <f t="shared" si="27"/>
        <v>3</v>
      </c>
      <c r="G376">
        <f t="shared" si="28"/>
        <v>1991</v>
      </c>
      <c r="H376">
        <f t="shared" si="29"/>
        <v>12</v>
      </c>
    </row>
    <row r="377" spans="1:8" x14ac:dyDescent="0.25">
      <c r="A377" s="61">
        <v>33634</v>
      </c>
      <c r="B377" s="62">
        <v>70828.900844899676</v>
      </c>
      <c r="C377" s="64">
        <f t="shared" si="25"/>
        <v>70.828900844899678</v>
      </c>
      <c r="E377">
        <f t="shared" si="26"/>
        <v>1992</v>
      </c>
      <c r="F377">
        <f t="shared" si="27"/>
        <v>4</v>
      </c>
      <c r="G377">
        <f t="shared" si="28"/>
        <v>1992</v>
      </c>
      <c r="H377">
        <f t="shared" si="29"/>
        <v>1</v>
      </c>
    </row>
    <row r="378" spans="1:8" x14ac:dyDescent="0.25">
      <c r="A378" s="61">
        <v>33663</v>
      </c>
      <c r="B378" s="62">
        <v>67330.10929436241</v>
      </c>
      <c r="C378" s="64">
        <f t="shared" si="25"/>
        <v>67.330109294362416</v>
      </c>
      <c r="E378">
        <f t="shared" si="26"/>
        <v>1992</v>
      </c>
      <c r="F378">
        <f t="shared" si="27"/>
        <v>5</v>
      </c>
      <c r="G378">
        <f t="shared" si="28"/>
        <v>1992</v>
      </c>
      <c r="H378">
        <f t="shared" si="29"/>
        <v>2</v>
      </c>
    </row>
    <row r="379" spans="1:8" x14ac:dyDescent="0.25">
      <c r="A379" s="61">
        <v>33694</v>
      </c>
      <c r="B379" s="62">
        <v>99785.340308489715</v>
      </c>
      <c r="C379" s="64">
        <f t="shared" si="25"/>
        <v>99.785340308489708</v>
      </c>
      <c r="E379">
        <f t="shared" si="26"/>
        <v>1992</v>
      </c>
      <c r="F379">
        <f t="shared" si="27"/>
        <v>6</v>
      </c>
      <c r="G379">
        <f t="shared" si="28"/>
        <v>1992</v>
      </c>
      <c r="H379">
        <f t="shared" si="29"/>
        <v>3</v>
      </c>
    </row>
    <row r="380" spans="1:8" x14ac:dyDescent="0.25">
      <c r="A380" s="61">
        <v>33724</v>
      </c>
      <c r="B380" s="62">
        <v>81318.368323165007</v>
      </c>
      <c r="C380" s="64">
        <f t="shared" si="25"/>
        <v>81.318368323165004</v>
      </c>
      <c r="E380">
        <f t="shared" si="26"/>
        <v>1992</v>
      </c>
      <c r="F380">
        <f t="shared" si="27"/>
        <v>7</v>
      </c>
      <c r="G380">
        <f t="shared" si="28"/>
        <v>1992</v>
      </c>
      <c r="H380">
        <f t="shared" si="29"/>
        <v>4</v>
      </c>
    </row>
    <row r="381" spans="1:8" x14ac:dyDescent="0.25">
      <c r="A381" s="61">
        <v>33755</v>
      </c>
      <c r="B381" s="62">
        <v>66184.907817078085</v>
      </c>
      <c r="C381" s="64">
        <f t="shared" si="25"/>
        <v>66.184907817078084</v>
      </c>
      <c r="E381">
        <f t="shared" si="26"/>
        <v>1992</v>
      </c>
      <c r="F381">
        <f t="shared" si="27"/>
        <v>8</v>
      </c>
      <c r="G381">
        <f t="shared" si="28"/>
        <v>1992</v>
      </c>
      <c r="H381">
        <f t="shared" si="29"/>
        <v>5</v>
      </c>
    </row>
    <row r="382" spans="1:8" x14ac:dyDescent="0.25">
      <c r="A382" s="61">
        <v>33785</v>
      </c>
      <c r="B382" s="62">
        <v>31457.384842284286</v>
      </c>
      <c r="C382" s="64">
        <f t="shared" si="25"/>
        <v>31.457384842284284</v>
      </c>
      <c r="E382">
        <f t="shared" si="26"/>
        <v>1992</v>
      </c>
      <c r="F382">
        <f t="shared" si="27"/>
        <v>9</v>
      </c>
      <c r="G382">
        <f t="shared" si="28"/>
        <v>1992</v>
      </c>
      <c r="H382">
        <f t="shared" si="29"/>
        <v>6</v>
      </c>
    </row>
    <row r="383" spans="1:8" x14ac:dyDescent="0.25">
      <c r="A383" s="61">
        <v>33816</v>
      </c>
      <c r="B383" s="62">
        <v>59168.449277467596</v>
      </c>
      <c r="C383" s="64">
        <f t="shared" si="25"/>
        <v>59.168449277467595</v>
      </c>
      <c r="E383">
        <f t="shared" si="26"/>
        <v>1992</v>
      </c>
      <c r="F383">
        <f t="shared" si="27"/>
        <v>10</v>
      </c>
      <c r="G383">
        <f t="shared" si="28"/>
        <v>1992</v>
      </c>
      <c r="H383">
        <f t="shared" si="29"/>
        <v>7</v>
      </c>
    </row>
    <row r="384" spans="1:8" x14ac:dyDescent="0.25">
      <c r="A384" s="61">
        <v>33847</v>
      </c>
      <c r="B384" s="62">
        <v>43968.533576654125</v>
      </c>
      <c r="C384" s="64">
        <f t="shared" si="25"/>
        <v>43.968533576654124</v>
      </c>
      <c r="E384">
        <f t="shared" si="26"/>
        <v>1992</v>
      </c>
      <c r="F384">
        <f t="shared" si="27"/>
        <v>11</v>
      </c>
      <c r="G384">
        <f t="shared" si="28"/>
        <v>1992</v>
      </c>
      <c r="H384">
        <f t="shared" si="29"/>
        <v>8</v>
      </c>
    </row>
    <row r="385" spans="1:8" x14ac:dyDescent="0.25">
      <c r="A385" s="61">
        <v>33877</v>
      </c>
      <c r="B385" s="62">
        <v>34828.432421124075</v>
      </c>
      <c r="C385" s="64">
        <f t="shared" si="25"/>
        <v>34.828432421124077</v>
      </c>
      <c r="E385">
        <f t="shared" si="26"/>
        <v>1992</v>
      </c>
      <c r="F385">
        <f t="shared" si="27"/>
        <v>12</v>
      </c>
      <c r="G385">
        <f t="shared" si="28"/>
        <v>1992</v>
      </c>
      <c r="H385">
        <f t="shared" si="29"/>
        <v>9</v>
      </c>
    </row>
    <row r="386" spans="1:8" x14ac:dyDescent="0.25">
      <c r="A386" s="61">
        <v>33908</v>
      </c>
      <c r="B386" s="62">
        <v>68628.827661012823</v>
      </c>
      <c r="C386" s="64">
        <f t="shared" si="25"/>
        <v>68.628827661012821</v>
      </c>
      <c r="E386">
        <f t="shared" si="26"/>
        <v>1993</v>
      </c>
      <c r="F386">
        <f t="shared" si="27"/>
        <v>1</v>
      </c>
      <c r="G386">
        <f t="shared" si="28"/>
        <v>1992</v>
      </c>
      <c r="H386">
        <f t="shared" si="29"/>
        <v>10</v>
      </c>
    </row>
    <row r="387" spans="1:8" x14ac:dyDescent="0.25">
      <c r="A387" s="61">
        <v>33938</v>
      </c>
      <c r="B387" s="62">
        <v>84844.296537241811</v>
      </c>
      <c r="C387" s="64">
        <f t="shared" ref="C387:C450" si="30">B387/1000</f>
        <v>84.844296537241817</v>
      </c>
      <c r="E387">
        <f t="shared" ref="E387:E450" si="31">IF($H387&gt;9,G387+1,G387)</f>
        <v>1993</v>
      </c>
      <c r="F387">
        <f t="shared" ref="F387:F450" si="32">IF($H387&gt;9,H387-9,H387+3)</f>
        <v>2</v>
      </c>
      <c r="G387">
        <f t="shared" ref="G387:G450" si="33">YEAR($A387)</f>
        <v>1992</v>
      </c>
      <c r="H387">
        <f t="shared" ref="H387:H450" si="34">MONTH($A387)</f>
        <v>11</v>
      </c>
    </row>
    <row r="388" spans="1:8" x14ac:dyDescent="0.25">
      <c r="A388" s="61">
        <v>33969</v>
      </c>
      <c r="B388" s="62">
        <v>65542.789012892332</v>
      </c>
      <c r="C388" s="64">
        <f t="shared" si="30"/>
        <v>65.542789012892328</v>
      </c>
      <c r="E388">
        <f t="shared" si="31"/>
        <v>1993</v>
      </c>
      <c r="F388">
        <f t="shared" si="32"/>
        <v>3</v>
      </c>
      <c r="G388">
        <f t="shared" si="33"/>
        <v>1992</v>
      </c>
      <c r="H388">
        <f t="shared" si="34"/>
        <v>12</v>
      </c>
    </row>
    <row r="389" spans="1:8" x14ac:dyDescent="0.25">
      <c r="A389" s="61">
        <v>34000</v>
      </c>
      <c r="B389" s="62">
        <v>68291.370471021495</v>
      </c>
      <c r="C389" s="64">
        <f t="shared" si="30"/>
        <v>68.291370471021494</v>
      </c>
      <c r="E389">
        <f t="shared" si="31"/>
        <v>1993</v>
      </c>
      <c r="F389">
        <f t="shared" si="32"/>
        <v>4</v>
      </c>
      <c r="G389">
        <f t="shared" si="33"/>
        <v>1993</v>
      </c>
      <c r="H389">
        <f t="shared" si="34"/>
        <v>1</v>
      </c>
    </row>
    <row r="390" spans="1:8" x14ac:dyDescent="0.25">
      <c r="A390" s="61">
        <v>34028</v>
      </c>
      <c r="B390" s="62">
        <v>74907.617691047242</v>
      </c>
      <c r="C390" s="64">
        <f t="shared" si="30"/>
        <v>74.907617691047236</v>
      </c>
      <c r="E390">
        <f t="shared" si="31"/>
        <v>1993</v>
      </c>
      <c r="F390">
        <f t="shared" si="32"/>
        <v>5</v>
      </c>
      <c r="G390">
        <f t="shared" si="33"/>
        <v>1993</v>
      </c>
      <c r="H390">
        <f t="shared" si="34"/>
        <v>2</v>
      </c>
    </row>
    <row r="391" spans="1:8" x14ac:dyDescent="0.25">
      <c r="A391" s="61">
        <v>34059</v>
      </c>
      <c r="B391" s="62">
        <v>267610.52059061115</v>
      </c>
      <c r="C391" s="64">
        <f t="shared" si="30"/>
        <v>267.61052059061115</v>
      </c>
      <c r="E391">
        <f t="shared" si="31"/>
        <v>1993</v>
      </c>
      <c r="F391">
        <f t="shared" si="32"/>
        <v>6</v>
      </c>
      <c r="G391">
        <f t="shared" si="33"/>
        <v>1993</v>
      </c>
      <c r="H391">
        <f t="shared" si="34"/>
        <v>3</v>
      </c>
    </row>
    <row r="392" spans="1:8" x14ac:dyDescent="0.25">
      <c r="A392" s="61">
        <v>34089</v>
      </c>
      <c r="B392" s="62">
        <v>288885.17240034795</v>
      </c>
      <c r="C392" s="64">
        <f t="shared" si="30"/>
        <v>288.88517240034793</v>
      </c>
      <c r="E392">
        <f t="shared" si="31"/>
        <v>1993</v>
      </c>
      <c r="F392">
        <f t="shared" si="32"/>
        <v>7</v>
      </c>
      <c r="G392">
        <f t="shared" si="33"/>
        <v>1993</v>
      </c>
      <c r="H392">
        <f t="shared" si="34"/>
        <v>4</v>
      </c>
    </row>
    <row r="393" spans="1:8" x14ac:dyDescent="0.25">
      <c r="A393" s="61">
        <v>34120</v>
      </c>
      <c r="B393" s="62">
        <v>188434.99160014713</v>
      </c>
      <c r="C393" s="64">
        <f t="shared" si="30"/>
        <v>188.43499160014713</v>
      </c>
      <c r="E393">
        <f t="shared" si="31"/>
        <v>1993</v>
      </c>
      <c r="F393">
        <f t="shared" si="32"/>
        <v>8</v>
      </c>
      <c r="G393">
        <f t="shared" si="33"/>
        <v>1993</v>
      </c>
      <c r="H393">
        <f t="shared" si="34"/>
        <v>5</v>
      </c>
    </row>
    <row r="394" spans="1:8" x14ac:dyDescent="0.25">
      <c r="A394" s="61">
        <v>34150</v>
      </c>
      <c r="B394" s="62">
        <v>156951.64209744471</v>
      </c>
      <c r="C394" s="64">
        <f t="shared" si="30"/>
        <v>156.9516420974447</v>
      </c>
      <c r="E394">
        <f t="shared" si="31"/>
        <v>1993</v>
      </c>
      <c r="F394">
        <f t="shared" si="32"/>
        <v>9</v>
      </c>
      <c r="G394">
        <f t="shared" si="33"/>
        <v>1993</v>
      </c>
      <c r="H394">
        <f t="shared" si="34"/>
        <v>6</v>
      </c>
    </row>
    <row r="395" spans="1:8" x14ac:dyDescent="0.25">
      <c r="A395" s="61">
        <v>34181</v>
      </c>
      <c r="B395" s="62">
        <v>60606.64908879788</v>
      </c>
      <c r="C395" s="64">
        <f t="shared" si="30"/>
        <v>60.60664908879788</v>
      </c>
      <c r="E395">
        <f t="shared" si="31"/>
        <v>1993</v>
      </c>
      <c r="F395">
        <f t="shared" si="32"/>
        <v>10</v>
      </c>
      <c r="G395">
        <f t="shared" si="33"/>
        <v>1993</v>
      </c>
      <c r="H395">
        <f t="shared" si="34"/>
        <v>7</v>
      </c>
    </row>
    <row r="396" spans="1:8" x14ac:dyDescent="0.25">
      <c r="A396" s="61">
        <v>34212</v>
      </c>
      <c r="B396" s="62">
        <v>58081.275297661239</v>
      </c>
      <c r="C396" s="64">
        <f t="shared" si="30"/>
        <v>58.081275297661236</v>
      </c>
      <c r="E396">
        <f t="shared" si="31"/>
        <v>1993</v>
      </c>
      <c r="F396">
        <f t="shared" si="32"/>
        <v>11</v>
      </c>
      <c r="G396">
        <f t="shared" si="33"/>
        <v>1993</v>
      </c>
      <c r="H396">
        <f t="shared" si="34"/>
        <v>8</v>
      </c>
    </row>
    <row r="397" spans="1:8" x14ac:dyDescent="0.25">
      <c r="A397" s="61">
        <v>34242</v>
      </c>
      <c r="B397" s="62">
        <v>46227.501960509871</v>
      </c>
      <c r="C397" s="64">
        <f t="shared" si="30"/>
        <v>46.227501960509869</v>
      </c>
      <c r="E397">
        <f t="shared" si="31"/>
        <v>1993</v>
      </c>
      <c r="F397">
        <f t="shared" si="32"/>
        <v>12</v>
      </c>
      <c r="G397">
        <f t="shared" si="33"/>
        <v>1993</v>
      </c>
      <c r="H397">
        <f t="shared" si="34"/>
        <v>9</v>
      </c>
    </row>
    <row r="398" spans="1:8" x14ac:dyDescent="0.25">
      <c r="A398" s="61">
        <v>34273</v>
      </c>
      <c r="B398" s="62">
        <v>84925.835446748999</v>
      </c>
      <c r="C398" s="64">
        <f t="shared" si="30"/>
        <v>84.925835446749005</v>
      </c>
      <c r="E398">
        <f t="shared" si="31"/>
        <v>1994</v>
      </c>
      <c r="F398">
        <f t="shared" si="32"/>
        <v>1</v>
      </c>
      <c r="G398">
        <f t="shared" si="33"/>
        <v>1993</v>
      </c>
      <c r="H398">
        <f t="shared" si="34"/>
        <v>10</v>
      </c>
    </row>
    <row r="399" spans="1:8" x14ac:dyDescent="0.25">
      <c r="A399" s="61">
        <v>34303</v>
      </c>
      <c r="B399" s="62">
        <v>48539.51395801732</v>
      </c>
      <c r="C399" s="64">
        <f t="shared" si="30"/>
        <v>48.539513958017316</v>
      </c>
      <c r="E399">
        <f t="shared" si="31"/>
        <v>1994</v>
      </c>
      <c r="F399">
        <f t="shared" si="32"/>
        <v>2</v>
      </c>
      <c r="G399">
        <f t="shared" si="33"/>
        <v>1993</v>
      </c>
      <c r="H399">
        <f t="shared" si="34"/>
        <v>11</v>
      </c>
    </row>
    <row r="400" spans="1:8" x14ac:dyDescent="0.25">
      <c r="A400" s="61">
        <v>34334</v>
      </c>
      <c r="B400" s="62">
        <v>63448.760817358219</v>
      </c>
      <c r="C400" s="64">
        <f t="shared" si="30"/>
        <v>63.44876081735822</v>
      </c>
      <c r="E400">
        <f t="shared" si="31"/>
        <v>1994</v>
      </c>
      <c r="F400">
        <f t="shared" si="32"/>
        <v>3</v>
      </c>
      <c r="G400">
        <f t="shared" si="33"/>
        <v>1993</v>
      </c>
      <c r="H400">
        <f t="shared" si="34"/>
        <v>12</v>
      </c>
    </row>
    <row r="401" spans="1:8" x14ac:dyDescent="0.25">
      <c r="A401" s="61">
        <v>34365</v>
      </c>
      <c r="B401" s="62">
        <v>78315.10234816825</v>
      </c>
      <c r="C401" s="64">
        <f t="shared" si="30"/>
        <v>78.315102348168253</v>
      </c>
      <c r="E401">
        <f t="shared" si="31"/>
        <v>1994</v>
      </c>
      <c r="F401">
        <f t="shared" si="32"/>
        <v>4</v>
      </c>
      <c r="G401">
        <f t="shared" si="33"/>
        <v>1994</v>
      </c>
      <c r="H401">
        <f t="shared" si="34"/>
        <v>1</v>
      </c>
    </row>
    <row r="402" spans="1:8" x14ac:dyDescent="0.25">
      <c r="A402" s="61">
        <v>34393</v>
      </c>
      <c r="B402" s="62">
        <v>56297.875387508175</v>
      </c>
      <c r="C402" s="64">
        <f t="shared" si="30"/>
        <v>56.297875387508178</v>
      </c>
      <c r="E402">
        <f t="shared" si="31"/>
        <v>1994</v>
      </c>
      <c r="F402">
        <f t="shared" si="32"/>
        <v>5</v>
      </c>
      <c r="G402">
        <f t="shared" si="33"/>
        <v>1994</v>
      </c>
      <c r="H402">
        <f t="shared" si="34"/>
        <v>2</v>
      </c>
    </row>
    <row r="403" spans="1:8" x14ac:dyDescent="0.25">
      <c r="A403" s="61">
        <v>34424</v>
      </c>
      <c r="B403" s="62">
        <v>94880.736925611884</v>
      </c>
      <c r="C403" s="64">
        <f t="shared" si="30"/>
        <v>94.880736925611885</v>
      </c>
      <c r="E403">
        <f t="shared" si="31"/>
        <v>1994</v>
      </c>
      <c r="F403">
        <f t="shared" si="32"/>
        <v>6</v>
      </c>
      <c r="G403">
        <f t="shared" si="33"/>
        <v>1994</v>
      </c>
      <c r="H403">
        <f t="shared" si="34"/>
        <v>3</v>
      </c>
    </row>
    <row r="404" spans="1:8" x14ac:dyDescent="0.25">
      <c r="A404" s="61">
        <v>34454</v>
      </c>
      <c r="B404" s="62">
        <v>93706.347784810758</v>
      </c>
      <c r="C404" s="64">
        <f t="shared" si="30"/>
        <v>93.70634778481076</v>
      </c>
      <c r="E404">
        <f t="shared" si="31"/>
        <v>1994</v>
      </c>
      <c r="F404">
        <f t="shared" si="32"/>
        <v>7</v>
      </c>
      <c r="G404">
        <f t="shared" si="33"/>
        <v>1994</v>
      </c>
      <c r="H404">
        <f t="shared" si="34"/>
        <v>4</v>
      </c>
    </row>
    <row r="405" spans="1:8" x14ac:dyDescent="0.25">
      <c r="A405" s="61">
        <v>34485</v>
      </c>
      <c r="B405" s="62">
        <v>74176.126770589355</v>
      </c>
      <c r="C405" s="64">
        <f t="shared" si="30"/>
        <v>74.176126770589349</v>
      </c>
      <c r="E405">
        <f t="shared" si="31"/>
        <v>1994</v>
      </c>
      <c r="F405">
        <f t="shared" si="32"/>
        <v>8</v>
      </c>
      <c r="G405">
        <f t="shared" si="33"/>
        <v>1994</v>
      </c>
      <c r="H405">
        <f t="shared" si="34"/>
        <v>5</v>
      </c>
    </row>
    <row r="406" spans="1:8" x14ac:dyDescent="0.25">
      <c r="A406" s="61">
        <v>34515</v>
      </c>
      <c r="B406" s="62">
        <v>58976.812314576906</v>
      </c>
      <c r="C406" s="64">
        <f t="shared" si="30"/>
        <v>58.976812314576904</v>
      </c>
      <c r="E406">
        <f t="shared" si="31"/>
        <v>1994</v>
      </c>
      <c r="F406">
        <f t="shared" si="32"/>
        <v>9</v>
      </c>
      <c r="G406">
        <f t="shared" si="33"/>
        <v>1994</v>
      </c>
      <c r="H406">
        <f t="shared" si="34"/>
        <v>6</v>
      </c>
    </row>
    <row r="407" spans="1:8" x14ac:dyDescent="0.25">
      <c r="A407" s="61">
        <v>34546</v>
      </c>
      <c r="B407" s="62">
        <v>25270.599271567091</v>
      </c>
      <c r="C407" s="64">
        <f t="shared" si="30"/>
        <v>25.27059927156709</v>
      </c>
      <c r="E407">
        <f t="shared" si="31"/>
        <v>1994</v>
      </c>
      <c r="F407">
        <f t="shared" si="32"/>
        <v>10</v>
      </c>
      <c r="G407">
        <f t="shared" si="33"/>
        <v>1994</v>
      </c>
      <c r="H407">
        <f t="shared" si="34"/>
        <v>7</v>
      </c>
    </row>
    <row r="408" spans="1:8" x14ac:dyDescent="0.25">
      <c r="A408" s="61">
        <v>34577</v>
      </c>
      <c r="B408" s="62">
        <v>47462.411085129381</v>
      </c>
      <c r="C408" s="64">
        <f t="shared" si="30"/>
        <v>47.462411085129382</v>
      </c>
      <c r="E408">
        <f t="shared" si="31"/>
        <v>1994</v>
      </c>
      <c r="F408">
        <f t="shared" si="32"/>
        <v>11</v>
      </c>
      <c r="G408">
        <f t="shared" si="33"/>
        <v>1994</v>
      </c>
      <c r="H408">
        <f t="shared" si="34"/>
        <v>8</v>
      </c>
    </row>
    <row r="409" spans="1:8" x14ac:dyDescent="0.25">
      <c r="A409" s="61">
        <v>34607</v>
      </c>
      <c r="B409" s="62">
        <v>45284.669612712525</v>
      </c>
      <c r="C409" s="64">
        <f t="shared" si="30"/>
        <v>45.284669612712527</v>
      </c>
      <c r="E409">
        <f t="shared" si="31"/>
        <v>1994</v>
      </c>
      <c r="F409">
        <f t="shared" si="32"/>
        <v>12</v>
      </c>
      <c r="G409">
        <f t="shared" si="33"/>
        <v>1994</v>
      </c>
      <c r="H409">
        <f t="shared" si="34"/>
        <v>9</v>
      </c>
    </row>
    <row r="410" spans="1:8" x14ac:dyDescent="0.25">
      <c r="A410" s="61">
        <v>34638</v>
      </c>
      <c r="B410" s="62">
        <v>52706.655702209784</v>
      </c>
      <c r="C410" s="64">
        <f t="shared" si="30"/>
        <v>52.706655702209787</v>
      </c>
      <c r="E410">
        <f t="shared" si="31"/>
        <v>1995</v>
      </c>
      <c r="F410">
        <f t="shared" si="32"/>
        <v>1</v>
      </c>
      <c r="G410">
        <f t="shared" si="33"/>
        <v>1994</v>
      </c>
      <c r="H410">
        <f t="shared" si="34"/>
        <v>10</v>
      </c>
    </row>
    <row r="411" spans="1:8" x14ac:dyDescent="0.25">
      <c r="A411" s="61">
        <v>34668</v>
      </c>
      <c r="B411" s="62">
        <v>72088.282488418539</v>
      </c>
      <c r="C411" s="64">
        <f t="shared" si="30"/>
        <v>72.088282488418542</v>
      </c>
      <c r="E411">
        <f t="shared" si="31"/>
        <v>1995</v>
      </c>
      <c r="F411">
        <f t="shared" si="32"/>
        <v>2</v>
      </c>
      <c r="G411">
        <f t="shared" si="33"/>
        <v>1994</v>
      </c>
      <c r="H411">
        <f t="shared" si="34"/>
        <v>11</v>
      </c>
    </row>
    <row r="412" spans="1:8" x14ac:dyDescent="0.25">
      <c r="A412" s="61">
        <v>34699</v>
      </c>
      <c r="B412" s="62">
        <v>70301.049187679731</v>
      </c>
      <c r="C412" s="64">
        <f t="shared" si="30"/>
        <v>70.301049187679737</v>
      </c>
      <c r="E412">
        <f t="shared" si="31"/>
        <v>1995</v>
      </c>
      <c r="F412">
        <f t="shared" si="32"/>
        <v>3</v>
      </c>
      <c r="G412">
        <f t="shared" si="33"/>
        <v>1994</v>
      </c>
      <c r="H412">
        <f t="shared" si="34"/>
        <v>12</v>
      </c>
    </row>
    <row r="413" spans="1:8" x14ac:dyDescent="0.25">
      <c r="A413" s="61">
        <v>34730</v>
      </c>
      <c r="B413" s="62">
        <v>91383.402643074864</v>
      </c>
      <c r="C413" s="64">
        <f t="shared" si="30"/>
        <v>91.383402643074859</v>
      </c>
      <c r="E413">
        <f t="shared" si="31"/>
        <v>1995</v>
      </c>
      <c r="F413">
        <f t="shared" si="32"/>
        <v>4</v>
      </c>
      <c r="G413">
        <f t="shared" si="33"/>
        <v>1995</v>
      </c>
      <c r="H413">
        <f t="shared" si="34"/>
        <v>1</v>
      </c>
    </row>
    <row r="414" spans="1:8" x14ac:dyDescent="0.25">
      <c r="A414" s="61">
        <v>34758</v>
      </c>
      <c r="B414" s="62">
        <v>149846.97395781262</v>
      </c>
      <c r="C414" s="64">
        <f t="shared" si="30"/>
        <v>149.84697395781262</v>
      </c>
      <c r="E414">
        <f t="shared" si="31"/>
        <v>1995</v>
      </c>
      <c r="F414">
        <f t="shared" si="32"/>
        <v>5</v>
      </c>
      <c r="G414">
        <f t="shared" si="33"/>
        <v>1995</v>
      </c>
      <c r="H414">
        <f t="shared" si="34"/>
        <v>2</v>
      </c>
    </row>
    <row r="415" spans="1:8" x14ac:dyDescent="0.25">
      <c r="A415" s="61">
        <v>34789</v>
      </c>
      <c r="B415" s="62">
        <v>171690.68890446416</v>
      </c>
      <c r="C415" s="64">
        <f t="shared" si="30"/>
        <v>171.69068890446417</v>
      </c>
      <c r="E415">
        <f t="shared" si="31"/>
        <v>1995</v>
      </c>
      <c r="F415">
        <f t="shared" si="32"/>
        <v>6</v>
      </c>
      <c r="G415">
        <f t="shared" si="33"/>
        <v>1995</v>
      </c>
      <c r="H415">
        <f t="shared" si="34"/>
        <v>3</v>
      </c>
    </row>
    <row r="416" spans="1:8" x14ac:dyDescent="0.25">
      <c r="A416" s="61">
        <v>34819</v>
      </c>
      <c r="B416" s="62">
        <v>152879.26321266306</v>
      </c>
      <c r="C416" s="64">
        <f t="shared" si="30"/>
        <v>152.87926321266306</v>
      </c>
      <c r="E416">
        <f t="shared" si="31"/>
        <v>1995</v>
      </c>
      <c r="F416">
        <f t="shared" si="32"/>
        <v>7</v>
      </c>
      <c r="G416">
        <f t="shared" si="33"/>
        <v>1995</v>
      </c>
      <c r="H416">
        <f t="shared" si="34"/>
        <v>4</v>
      </c>
    </row>
    <row r="417" spans="1:8" x14ac:dyDescent="0.25">
      <c r="A417" s="61">
        <v>34850</v>
      </c>
      <c r="B417" s="62">
        <v>194791.34285105177</v>
      </c>
      <c r="C417" s="64">
        <f t="shared" si="30"/>
        <v>194.79134285105178</v>
      </c>
      <c r="E417">
        <f t="shared" si="31"/>
        <v>1995</v>
      </c>
      <c r="F417">
        <f t="shared" si="32"/>
        <v>8</v>
      </c>
      <c r="G417">
        <f t="shared" si="33"/>
        <v>1995</v>
      </c>
      <c r="H417">
        <f t="shared" si="34"/>
        <v>5</v>
      </c>
    </row>
    <row r="418" spans="1:8" x14ac:dyDescent="0.25">
      <c r="A418" s="61">
        <v>34880</v>
      </c>
      <c r="B418" s="62">
        <v>124733.56584799198</v>
      </c>
      <c r="C418" s="64">
        <f t="shared" si="30"/>
        <v>124.73356584799198</v>
      </c>
      <c r="E418">
        <f t="shared" si="31"/>
        <v>1995</v>
      </c>
      <c r="F418">
        <f t="shared" si="32"/>
        <v>9</v>
      </c>
      <c r="G418">
        <f t="shared" si="33"/>
        <v>1995</v>
      </c>
      <c r="H418">
        <f t="shared" si="34"/>
        <v>6</v>
      </c>
    </row>
    <row r="419" spans="1:8" x14ac:dyDescent="0.25">
      <c r="A419" s="61">
        <v>34911</v>
      </c>
      <c r="B419" s="62">
        <v>84357.425729099516</v>
      </c>
      <c r="C419" s="64">
        <f t="shared" si="30"/>
        <v>84.357425729099518</v>
      </c>
      <c r="E419">
        <f t="shared" si="31"/>
        <v>1995</v>
      </c>
      <c r="F419">
        <f t="shared" si="32"/>
        <v>10</v>
      </c>
      <c r="G419">
        <f t="shared" si="33"/>
        <v>1995</v>
      </c>
      <c r="H419">
        <f t="shared" si="34"/>
        <v>7</v>
      </c>
    </row>
    <row r="420" spans="1:8" x14ac:dyDescent="0.25">
      <c r="A420" s="61">
        <v>34942</v>
      </c>
      <c r="B420" s="62">
        <v>43496.811023289396</v>
      </c>
      <c r="C420" s="64">
        <f t="shared" si="30"/>
        <v>43.496811023289396</v>
      </c>
      <c r="E420">
        <f t="shared" si="31"/>
        <v>1995</v>
      </c>
      <c r="F420">
        <f t="shared" si="32"/>
        <v>11</v>
      </c>
      <c r="G420">
        <f t="shared" si="33"/>
        <v>1995</v>
      </c>
      <c r="H420">
        <f t="shared" si="34"/>
        <v>8</v>
      </c>
    </row>
    <row r="421" spans="1:8" x14ac:dyDescent="0.25">
      <c r="A421" s="61">
        <v>34972</v>
      </c>
      <c r="B421" s="62">
        <v>52454.387933452439</v>
      </c>
      <c r="C421" s="64">
        <f t="shared" si="30"/>
        <v>52.454387933452438</v>
      </c>
      <c r="E421">
        <f t="shared" si="31"/>
        <v>1995</v>
      </c>
      <c r="F421">
        <f t="shared" si="32"/>
        <v>12</v>
      </c>
      <c r="G421">
        <f t="shared" si="33"/>
        <v>1995</v>
      </c>
      <c r="H421">
        <f t="shared" si="34"/>
        <v>9</v>
      </c>
    </row>
    <row r="422" spans="1:8" x14ac:dyDescent="0.25">
      <c r="A422" s="61">
        <v>35003</v>
      </c>
      <c r="B422" s="62">
        <v>61873.040186566635</v>
      </c>
      <c r="C422" s="64">
        <f t="shared" si="30"/>
        <v>61.873040186566634</v>
      </c>
      <c r="E422">
        <f t="shared" si="31"/>
        <v>1996</v>
      </c>
      <c r="F422">
        <f t="shared" si="32"/>
        <v>1</v>
      </c>
      <c r="G422">
        <f t="shared" si="33"/>
        <v>1995</v>
      </c>
      <c r="H422">
        <f t="shared" si="34"/>
        <v>10</v>
      </c>
    </row>
    <row r="423" spans="1:8" x14ac:dyDescent="0.25">
      <c r="A423" s="61">
        <v>35033</v>
      </c>
      <c r="B423" s="62">
        <v>50565.960756218745</v>
      </c>
      <c r="C423" s="64">
        <f t="shared" si="30"/>
        <v>50.565960756218743</v>
      </c>
      <c r="E423">
        <f t="shared" si="31"/>
        <v>1996</v>
      </c>
      <c r="F423">
        <f t="shared" si="32"/>
        <v>2</v>
      </c>
      <c r="G423">
        <f t="shared" si="33"/>
        <v>1995</v>
      </c>
      <c r="H423">
        <f t="shared" si="34"/>
        <v>11</v>
      </c>
    </row>
    <row r="424" spans="1:8" x14ac:dyDescent="0.25">
      <c r="A424" s="61">
        <v>35064</v>
      </c>
      <c r="B424" s="62">
        <v>137419.08801908317</v>
      </c>
      <c r="C424" s="64">
        <f t="shared" si="30"/>
        <v>137.41908801908318</v>
      </c>
      <c r="E424">
        <f t="shared" si="31"/>
        <v>1996</v>
      </c>
      <c r="F424">
        <f t="shared" si="32"/>
        <v>3</v>
      </c>
      <c r="G424">
        <f t="shared" si="33"/>
        <v>1995</v>
      </c>
      <c r="H424">
        <f t="shared" si="34"/>
        <v>12</v>
      </c>
    </row>
    <row r="425" spans="1:8" x14ac:dyDescent="0.25">
      <c r="A425" s="61">
        <v>35095</v>
      </c>
      <c r="B425" s="62">
        <v>127163.84558791626</v>
      </c>
      <c r="C425" s="64">
        <f t="shared" si="30"/>
        <v>127.16384558791627</v>
      </c>
      <c r="E425">
        <f t="shared" si="31"/>
        <v>1996</v>
      </c>
      <c r="F425">
        <f t="shared" si="32"/>
        <v>4</v>
      </c>
      <c r="G425">
        <f t="shared" si="33"/>
        <v>1996</v>
      </c>
      <c r="H425">
        <f t="shared" si="34"/>
        <v>1</v>
      </c>
    </row>
    <row r="426" spans="1:8" x14ac:dyDescent="0.25">
      <c r="A426" s="61">
        <v>35124</v>
      </c>
      <c r="B426" s="62">
        <v>283931.49143788096</v>
      </c>
      <c r="C426" s="64">
        <f t="shared" si="30"/>
        <v>283.93149143788094</v>
      </c>
      <c r="E426">
        <f t="shared" si="31"/>
        <v>1996</v>
      </c>
      <c r="F426">
        <f t="shared" si="32"/>
        <v>5</v>
      </c>
      <c r="G426">
        <f t="shared" si="33"/>
        <v>1996</v>
      </c>
      <c r="H426">
        <f t="shared" si="34"/>
        <v>2</v>
      </c>
    </row>
    <row r="427" spans="1:8" x14ac:dyDescent="0.25">
      <c r="A427" s="61">
        <v>35155</v>
      </c>
      <c r="B427" s="62">
        <v>215137.62820375583</v>
      </c>
      <c r="C427" s="64">
        <f t="shared" si="30"/>
        <v>215.13762820375584</v>
      </c>
      <c r="E427">
        <f t="shared" si="31"/>
        <v>1996</v>
      </c>
      <c r="F427">
        <f t="shared" si="32"/>
        <v>6</v>
      </c>
      <c r="G427">
        <f t="shared" si="33"/>
        <v>1996</v>
      </c>
      <c r="H427">
        <f t="shared" si="34"/>
        <v>3</v>
      </c>
    </row>
    <row r="428" spans="1:8" x14ac:dyDescent="0.25">
      <c r="A428" s="61">
        <v>35185</v>
      </c>
      <c r="B428" s="62">
        <v>209632.21055969046</v>
      </c>
      <c r="C428" s="64">
        <f t="shared" si="30"/>
        <v>209.63221055969046</v>
      </c>
      <c r="E428">
        <f t="shared" si="31"/>
        <v>1996</v>
      </c>
      <c r="F428">
        <f t="shared" si="32"/>
        <v>7</v>
      </c>
      <c r="G428">
        <f t="shared" si="33"/>
        <v>1996</v>
      </c>
      <c r="H428">
        <f t="shared" si="34"/>
        <v>4</v>
      </c>
    </row>
    <row r="429" spans="1:8" x14ac:dyDescent="0.25">
      <c r="A429" s="61">
        <v>35216</v>
      </c>
      <c r="B429" s="62">
        <v>200388.02538048269</v>
      </c>
      <c r="C429" s="64">
        <f t="shared" si="30"/>
        <v>200.3880253804827</v>
      </c>
      <c r="E429">
        <f t="shared" si="31"/>
        <v>1996</v>
      </c>
      <c r="F429">
        <f t="shared" si="32"/>
        <v>8</v>
      </c>
      <c r="G429">
        <f t="shared" si="33"/>
        <v>1996</v>
      </c>
      <c r="H429">
        <f t="shared" si="34"/>
        <v>5</v>
      </c>
    </row>
    <row r="430" spans="1:8" x14ac:dyDescent="0.25">
      <c r="A430" s="61">
        <v>35246</v>
      </c>
      <c r="B430" s="62">
        <v>105575.28930493155</v>
      </c>
      <c r="C430" s="64">
        <f t="shared" si="30"/>
        <v>105.57528930493154</v>
      </c>
      <c r="E430">
        <f t="shared" si="31"/>
        <v>1996</v>
      </c>
      <c r="F430">
        <f t="shared" si="32"/>
        <v>9</v>
      </c>
      <c r="G430">
        <f t="shared" si="33"/>
        <v>1996</v>
      </c>
      <c r="H430">
        <f t="shared" si="34"/>
        <v>6</v>
      </c>
    </row>
    <row r="431" spans="1:8" x14ac:dyDescent="0.25">
      <c r="A431" s="61">
        <v>35277</v>
      </c>
      <c r="B431" s="62">
        <v>68239.21963406296</v>
      </c>
      <c r="C431" s="64">
        <f t="shared" si="30"/>
        <v>68.239219634062962</v>
      </c>
      <c r="E431">
        <f t="shared" si="31"/>
        <v>1996</v>
      </c>
      <c r="F431">
        <f t="shared" si="32"/>
        <v>10</v>
      </c>
      <c r="G431">
        <f t="shared" si="33"/>
        <v>1996</v>
      </c>
      <c r="H431">
        <f t="shared" si="34"/>
        <v>7</v>
      </c>
    </row>
    <row r="432" spans="1:8" x14ac:dyDescent="0.25">
      <c r="A432" s="61">
        <v>35308</v>
      </c>
      <c r="B432" s="62">
        <v>72137.469054948524</v>
      </c>
      <c r="C432" s="64">
        <f t="shared" si="30"/>
        <v>72.137469054948525</v>
      </c>
      <c r="E432">
        <f t="shared" si="31"/>
        <v>1996</v>
      </c>
      <c r="F432">
        <f t="shared" si="32"/>
        <v>11</v>
      </c>
      <c r="G432">
        <f t="shared" si="33"/>
        <v>1996</v>
      </c>
      <c r="H432">
        <f t="shared" si="34"/>
        <v>8</v>
      </c>
    </row>
    <row r="433" spans="1:8" x14ac:dyDescent="0.25">
      <c r="A433" s="61">
        <v>35338</v>
      </c>
      <c r="B433" s="62">
        <v>78934.561930363925</v>
      </c>
      <c r="C433" s="64">
        <f t="shared" si="30"/>
        <v>78.934561930363927</v>
      </c>
      <c r="E433">
        <f t="shared" si="31"/>
        <v>1996</v>
      </c>
      <c r="F433">
        <f t="shared" si="32"/>
        <v>12</v>
      </c>
      <c r="G433">
        <f t="shared" si="33"/>
        <v>1996</v>
      </c>
      <c r="H433">
        <f t="shared" si="34"/>
        <v>9</v>
      </c>
    </row>
    <row r="434" spans="1:8" x14ac:dyDescent="0.25">
      <c r="A434" s="61">
        <v>35369</v>
      </c>
      <c r="B434" s="62">
        <v>100871.94893402682</v>
      </c>
      <c r="C434" s="64">
        <f t="shared" si="30"/>
        <v>100.87194893402682</v>
      </c>
      <c r="E434">
        <f t="shared" si="31"/>
        <v>1997</v>
      </c>
      <c r="F434">
        <f t="shared" si="32"/>
        <v>1</v>
      </c>
      <c r="G434">
        <f t="shared" si="33"/>
        <v>1996</v>
      </c>
      <c r="H434">
        <f t="shared" si="34"/>
        <v>10</v>
      </c>
    </row>
    <row r="435" spans="1:8" x14ac:dyDescent="0.25">
      <c r="A435" s="61">
        <v>35399</v>
      </c>
      <c r="B435" s="62">
        <v>86245.11105512685</v>
      </c>
      <c r="C435" s="64">
        <f t="shared" si="30"/>
        <v>86.245111055126856</v>
      </c>
      <c r="E435">
        <f t="shared" si="31"/>
        <v>1997</v>
      </c>
      <c r="F435">
        <f t="shared" si="32"/>
        <v>2</v>
      </c>
      <c r="G435">
        <f t="shared" si="33"/>
        <v>1996</v>
      </c>
      <c r="H435">
        <f t="shared" si="34"/>
        <v>11</v>
      </c>
    </row>
    <row r="436" spans="1:8" x14ac:dyDescent="0.25">
      <c r="A436" s="61">
        <v>35430</v>
      </c>
      <c r="B436" s="62">
        <v>145045.66974455773</v>
      </c>
      <c r="C436" s="64">
        <f t="shared" si="30"/>
        <v>145.04566974455773</v>
      </c>
      <c r="E436">
        <f t="shared" si="31"/>
        <v>1997</v>
      </c>
      <c r="F436">
        <f t="shared" si="32"/>
        <v>3</v>
      </c>
      <c r="G436">
        <f t="shared" si="33"/>
        <v>1996</v>
      </c>
      <c r="H436">
        <f t="shared" si="34"/>
        <v>12</v>
      </c>
    </row>
    <row r="437" spans="1:8" x14ac:dyDescent="0.25">
      <c r="A437" s="61">
        <v>35461</v>
      </c>
      <c r="B437" s="62">
        <v>372265.79429851181</v>
      </c>
      <c r="C437" s="64">
        <f t="shared" si="30"/>
        <v>372.26579429851182</v>
      </c>
      <c r="E437">
        <f t="shared" si="31"/>
        <v>1997</v>
      </c>
      <c r="F437">
        <f t="shared" si="32"/>
        <v>4</v>
      </c>
      <c r="G437">
        <f t="shared" si="33"/>
        <v>1997</v>
      </c>
      <c r="H437">
        <f t="shared" si="34"/>
        <v>1</v>
      </c>
    </row>
    <row r="438" spans="1:8" x14ac:dyDescent="0.25">
      <c r="A438" s="61">
        <v>35489</v>
      </c>
      <c r="B438" s="62">
        <v>211869.96122427355</v>
      </c>
      <c r="C438" s="64">
        <f t="shared" si="30"/>
        <v>211.86996122427354</v>
      </c>
      <c r="E438">
        <f t="shared" si="31"/>
        <v>1997</v>
      </c>
      <c r="F438">
        <f t="shared" si="32"/>
        <v>5</v>
      </c>
      <c r="G438">
        <f t="shared" si="33"/>
        <v>1997</v>
      </c>
      <c r="H438">
        <f t="shared" si="34"/>
        <v>2</v>
      </c>
    </row>
    <row r="439" spans="1:8" x14ac:dyDescent="0.25">
      <c r="A439" s="61">
        <v>35520</v>
      </c>
      <c r="B439" s="62">
        <v>173516.57785816741</v>
      </c>
      <c r="C439" s="64">
        <f t="shared" si="30"/>
        <v>173.51657785816741</v>
      </c>
      <c r="E439">
        <f t="shared" si="31"/>
        <v>1997</v>
      </c>
      <c r="F439">
        <f t="shared" si="32"/>
        <v>6</v>
      </c>
      <c r="G439">
        <f t="shared" si="33"/>
        <v>1997</v>
      </c>
      <c r="H439">
        <f t="shared" si="34"/>
        <v>3</v>
      </c>
    </row>
    <row r="440" spans="1:8" x14ac:dyDescent="0.25">
      <c r="A440" s="61">
        <v>35550</v>
      </c>
      <c r="B440" s="62">
        <v>174002.09303623988</v>
      </c>
      <c r="C440" s="64">
        <f t="shared" si="30"/>
        <v>174.00209303623987</v>
      </c>
      <c r="E440">
        <f t="shared" si="31"/>
        <v>1997</v>
      </c>
      <c r="F440">
        <f t="shared" si="32"/>
        <v>7</v>
      </c>
      <c r="G440">
        <f t="shared" si="33"/>
        <v>1997</v>
      </c>
      <c r="H440">
        <f t="shared" si="34"/>
        <v>4</v>
      </c>
    </row>
    <row r="441" spans="1:8" x14ac:dyDescent="0.25">
      <c r="A441" s="61">
        <v>35581</v>
      </c>
      <c r="B441" s="62">
        <v>150476.10592790594</v>
      </c>
      <c r="C441" s="64">
        <f t="shared" si="30"/>
        <v>150.47610592790593</v>
      </c>
      <c r="E441">
        <f t="shared" si="31"/>
        <v>1997</v>
      </c>
      <c r="F441">
        <f t="shared" si="32"/>
        <v>8</v>
      </c>
      <c r="G441">
        <f t="shared" si="33"/>
        <v>1997</v>
      </c>
      <c r="H441">
        <f t="shared" si="34"/>
        <v>5</v>
      </c>
    </row>
    <row r="442" spans="1:8" x14ac:dyDescent="0.25">
      <c r="A442" s="61">
        <v>35611</v>
      </c>
      <c r="B442" s="62">
        <v>90426.078241100491</v>
      </c>
      <c r="C442" s="64">
        <f t="shared" si="30"/>
        <v>90.426078241100498</v>
      </c>
      <c r="E442">
        <f t="shared" si="31"/>
        <v>1997</v>
      </c>
      <c r="F442">
        <f t="shared" si="32"/>
        <v>9</v>
      </c>
      <c r="G442">
        <f t="shared" si="33"/>
        <v>1997</v>
      </c>
      <c r="H442">
        <f t="shared" si="34"/>
        <v>6</v>
      </c>
    </row>
    <row r="443" spans="1:8" x14ac:dyDescent="0.25">
      <c r="A443" s="61">
        <v>35642</v>
      </c>
      <c r="B443" s="62">
        <v>74625.183412430546</v>
      </c>
      <c r="C443" s="64">
        <f t="shared" si="30"/>
        <v>74.625183412430545</v>
      </c>
      <c r="E443">
        <f t="shared" si="31"/>
        <v>1997</v>
      </c>
      <c r="F443">
        <f t="shared" si="32"/>
        <v>10</v>
      </c>
      <c r="G443">
        <f t="shared" si="33"/>
        <v>1997</v>
      </c>
      <c r="H443">
        <f t="shared" si="34"/>
        <v>7</v>
      </c>
    </row>
    <row r="444" spans="1:8" x14ac:dyDescent="0.25">
      <c r="A444" s="61">
        <v>35673</v>
      </c>
      <c r="B444" s="62">
        <v>75199.916604003214</v>
      </c>
      <c r="C444" s="64">
        <f t="shared" si="30"/>
        <v>75.199916604003221</v>
      </c>
      <c r="E444">
        <f t="shared" si="31"/>
        <v>1997</v>
      </c>
      <c r="F444">
        <f t="shared" si="32"/>
        <v>11</v>
      </c>
      <c r="G444">
        <f t="shared" si="33"/>
        <v>1997</v>
      </c>
      <c r="H444">
        <f t="shared" si="34"/>
        <v>8</v>
      </c>
    </row>
    <row r="445" spans="1:8" x14ac:dyDescent="0.25">
      <c r="A445" s="61">
        <v>35703</v>
      </c>
      <c r="B445" s="62">
        <v>76196.506886941148</v>
      </c>
      <c r="C445" s="64">
        <f t="shared" si="30"/>
        <v>76.196506886941151</v>
      </c>
      <c r="E445">
        <f t="shared" si="31"/>
        <v>1997</v>
      </c>
      <c r="F445">
        <f t="shared" si="32"/>
        <v>12</v>
      </c>
      <c r="G445">
        <f t="shared" si="33"/>
        <v>1997</v>
      </c>
      <c r="H445">
        <f t="shared" si="34"/>
        <v>9</v>
      </c>
    </row>
    <row r="446" spans="1:8" x14ac:dyDescent="0.25">
      <c r="A446" s="61">
        <v>35734</v>
      </c>
      <c r="B446" s="62">
        <v>95929.135660021959</v>
      </c>
      <c r="C446" s="64">
        <f t="shared" si="30"/>
        <v>95.929135660021956</v>
      </c>
      <c r="E446">
        <f t="shared" si="31"/>
        <v>1998</v>
      </c>
      <c r="F446">
        <f t="shared" si="32"/>
        <v>1</v>
      </c>
      <c r="G446">
        <f t="shared" si="33"/>
        <v>1997</v>
      </c>
      <c r="H446">
        <f t="shared" si="34"/>
        <v>10</v>
      </c>
    </row>
    <row r="447" spans="1:8" x14ac:dyDescent="0.25">
      <c r="A447" s="61">
        <v>35764</v>
      </c>
      <c r="B447" s="62">
        <v>84809.199856697349</v>
      </c>
      <c r="C447" s="64">
        <f t="shared" si="30"/>
        <v>84.809199856697347</v>
      </c>
      <c r="E447">
        <f t="shared" si="31"/>
        <v>1998</v>
      </c>
      <c r="F447">
        <f t="shared" si="32"/>
        <v>2</v>
      </c>
      <c r="G447">
        <f t="shared" si="33"/>
        <v>1997</v>
      </c>
      <c r="H447">
        <f t="shared" si="34"/>
        <v>11</v>
      </c>
    </row>
    <row r="448" spans="1:8" x14ac:dyDescent="0.25">
      <c r="A448" s="61">
        <v>35795</v>
      </c>
      <c r="B448" s="62">
        <v>71675.634829187125</v>
      </c>
      <c r="C448" s="64">
        <f t="shared" si="30"/>
        <v>71.675634829187132</v>
      </c>
      <c r="E448">
        <f t="shared" si="31"/>
        <v>1998</v>
      </c>
      <c r="F448">
        <f t="shared" si="32"/>
        <v>3</v>
      </c>
      <c r="G448">
        <f t="shared" si="33"/>
        <v>1997</v>
      </c>
      <c r="H448">
        <f t="shared" si="34"/>
        <v>12</v>
      </c>
    </row>
    <row r="449" spans="1:8" x14ac:dyDescent="0.25">
      <c r="A449" s="61">
        <v>35826</v>
      </c>
      <c r="B449" s="62">
        <v>123999.99065865829</v>
      </c>
      <c r="C449" s="64">
        <f t="shared" si="30"/>
        <v>123.99999065865829</v>
      </c>
      <c r="E449">
        <f t="shared" si="31"/>
        <v>1998</v>
      </c>
      <c r="F449">
        <f t="shared" si="32"/>
        <v>4</v>
      </c>
      <c r="G449">
        <f t="shared" si="33"/>
        <v>1998</v>
      </c>
      <c r="H449">
        <f t="shared" si="34"/>
        <v>1</v>
      </c>
    </row>
    <row r="450" spans="1:8" x14ac:dyDescent="0.25">
      <c r="A450" s="61">
        <v>35854</v>
      </c>
      <c r="B450" s="62">
        <v>162474.19801809275</v>
      </c>
      <c r="C450" s="64">
        <f t="shared" si="30"/>
        <v>162.47419801809275</v>
      </c>
      <c r="E450">
        <f t="shared" si="31"/>
        <v>1998</v>
      </c>
      <c r="F450">
        <f t="shared" si="32"/>
        <v>5</v>
      </c>
      <c r="G450">
        <f t="shared" si="33"/>
        <v>1998</v>
      </c>
      <c r="H450">
        <f t="shared" si="34"/>
        <v>2</v>
      </c>
    </row>
    <row r="451" spans="1:8" x14ac:dyDescent="0.25">
      <c r="A451" s="61">
        <v>35885</v>
      </c>
      <c r="B451" s="62">
        <v>199873.05183251033</v>
      </c>
      <c r="C451" s="64">
        <f t="shared" ref="C451:C514" si="35">B451/1000</f>
        <v>199.87305183251033</v>
      </c>
      <c r="E451">
        <f t="shared" ref="E451:E514" si="36">IF($H451&gt;9,G451+1,G451)</f>
        <v>1998</v>
      </c>
      <c r="F451">
        <f t="shared" ref="F451:F514" si="37">IF($H451&gt;9,H451-9,H451+3)</f>
        <v>6</v>
      </c>
      <c r="G451">
        <f t="shared" ref="G451:G514" si="38">YEAR($A451)</f>
        <v>1998</v>
      </c>
      <c r="H451">
        <f t="shared" ref="H451:H514" si="39">MONTH($A451)</f>
        <v>3</v>
      </c>
    </row>
    <row r="452" spans="1:8" x14ac:dyDescent="0.25">
      <c r="A452" s="61">
        <v>35915</v>
      </c>
      <c r="B452" s="62">
        <v>194987.62056317923</v>
      </c>
      <c r="C452" s="64">
        <f t="shared" si="35"/>
        <v>194.98762056317923</v>
      </c>
      <c r="E452">
        <f t="shared" si="36"/>
        <v>1998</v>
      </c>
      <c r="F452">
        <f t="shared" si="37"/>
        <v>7</v>
      </c>
      <c r="G452">
        <f t="shared" si="38"/>
        <v>1998</v>
      </c>
      <c r="H452">
        <f t="shared" si="39"/>
        <v>4</v>
      </c>
    </row>
    <row r="453" spans="1:8" x14ac:dyDescent="0.25">
      <c r="A453" s="61">
        <v>35946</v>
      </c>
      <c r="B453" s="62">
        <v>260540.32638490055</v>
      </c>
      <c r="C453" s="64">
        <f t="shared" si="35"/>
        <v>260.54032638490054</v>
      </c>
      <c r="E453">
        <f t="shared" si="36"/>
        <v>1998</v>
      </c>
      <c r="F453">
        <f t="shared" si="37"/>
        <v>8</v>
      </c>
      <c r="G453">
        <f t="shared" si="38"/>
        <v>1998</v>
      </c>
      <c r="H453">
        <f t="shared" si="39"/>
        <v>5</v>
      </c>
    </row>
    <row r="454" spans="1:8" x14ac:dyDescent="0.25">
      <c r="A454" s="61">
        <v>35976</v>
      </c>
      <c r="B454" s="62">
        <v>179079.13323945864</v>
      </c>
      <c r="C454" s="64">
        <f t="shared" si="35"/>
        <v>179.07913323945863</v>
      </c>
      <c r="E454">
        <f t="shared" si="36"/>
        <v>1998</v>
      </c>
      <c r="F454">
        <f t="shared" si="37"/>
        <v>9</v>
      </c>
      <c r="G454">
        <f t="shared" si="38"/>
        <v>1998</v>
      </c>
      <c r="H454">
        <f t="shared" si="39"/>
        <v>6</v>
      </c>
    </row>
    <row r="455" spans="1:8" x14ac:dyDescent="0.25">
      <c r="A455" s="61">
        <v>36007</v>
      </c>
      <c r="B455" s="62">
        <v>101070.66183532092</v>
      </c>
      <c r="C455" s="64">
        <f t="shared" si="35"/>
        <v>101.07066183532092</v>
      </c>
      <c r="E455">
        <f t="shared" si="36"/>
        <v>1998</v>
      </c>
      <c r="F455">
        <f t="shared" si="37"/>
        <v>10</v>
      </c>
      <c r="G455">
        <f t="shared" si="38"/>
        <v>1998</v>
      </c>
      <c r="H455">
        <f t="shared" si="39"/>
        <v>7</v>
      </c>
    </row>
    <row r="456" spans="1:8" x14ac:dyDescent="0.25">
      <c r="A456" s="61">
        <v>36038</v>
      </c>
      <c r="B456" s="62">
        <v>77003.239674894474</v>
      </c>
      <c r="C456" s="64">
        <f t="shared" si="35"/>
        <v>77.003239674894473</v>
      </c>
      <c r="E456">
        <f t="shared" si="36"/>
        <v>1998</v>
      </c>
      <c r="F456">
        <f t="shared" si="37"/>
        <v>11</v>
      </c>
      <c r="G456">
        <f t="shared" si="38"/>
        <v>1998</v>
      </c>
      <c r="H456">
        <f t="shared" si="39"/>
        <v>8</v>
      </c>
    </row>
    <row r="457" spans="1:8" x14ac:dyDescent="0.25">
      <c r="A457" s="61">
        <v>36068</v>
      </c>
      <c r="B457" s="62">
        <v>68739.400110183109</v>
      </c>
      <c r="C457" s="64">
        <f t="shared" si="35"/>
        <v>68.739400110183112</v>
      </c>
      <c r="E457">
        <f t="shared" si="36"/>
        <v>1998</v>
      </c>
      <c r="F457">
        <f t="shared" si="37"/>
        <v>12</v>
      </c>
      <c r="G457">
        <f t="shared" si="38"/>
        <v>1998</v>
      </c>
      <c r="H457">
        <f t="shared" si="39"/>
        <v>9</v>
      </c>
    </row>
    <row r="458" spans="1:8" x14ac:dyDescent="0.25">
      <c r="A458" s="61">
        <v>36099</v>
      </c>
      <c r="B458" s="62">
        <v>79865.852744177435</v>
      </c>
      <c r="C458" s="64">
        <f t="shared" si="35"/>
        <v>79.865852744177431</v>
      </c>
      <c r="E458">
        <f t="shared" si="36"/>
        <v>1999</v>
      </c>
      <c r="F458">
        <f t="shared" si="37"/>
        <v>1</v>
      </c>
      <c r="G458">
        <f t="shared" si="38"/>
        <v>1998</v>
      </c>
      <c r="H458">
        <f t="shared" si="39"/>
        <v>10</v>
      </c>
    </row>
    <row r="459" spans="1:8" x14ac:dyDescent="0.25">
      <c r="A459" s="61">
        <v>36129</v>
      </c>
      <c r="B459" s="62">
        <v>74830.659982666955</v>
      </c>
      <c r="C459" s="64">
        <f t="shared" si="35"/>
        <v>74.830659982666958</v>
      </c>
      <c r="E459">
        <f t="shared" si="36"/>
        <v>1999</v>
      </c>
      <c r="F459">
        <f t="shared" si="37"/>
        <v>2</v>
      </c>
      <c r="G459">
        <f t="shared" si="38"/>
        <v>1998</v>
      </c>
      <c r="H459">
        <f t="shared" si="39"/>
        <v>11</v>
      </c>
    </row>
    <row r="460" spans="1:8" x14ac:dyDescent="0.25">
      <c r="A460" s="61">
        <v>36160</v>
      </c>
      <c r="B460" s="62">
        <v>150286.09281406607</v>
      </c>
      <c r="C460" s="64">
        <f t="shared" si="35"/>
        <v>150.28609281406608</v>
      </c>
      <c r="E460">
        <f t="shared" si="36"/>
        <v>1999</v>
      </c>
      <c r="F460">
        <f t="shared" si="37"/>
        <v>3</v>
      </c>
      <c r="G460">
        <f t="shared" si="38"/>
        <v>1998</v>
      </c>
      <c r="H460">
        <f t="shared" si="39"/>
        <v>12</v>
      </c>
    </row>
    <row r="461" spans="1:8" x14ac:dyDescent="0.25">
      <c r="A461" s="61">
        <v>36191</v>
      </c>
      <c r="B461" s="62">
        <v>127415.57969787138</v>
      </c>
      <c r="C461" s="64">
        <f t="shared" si="35"/>
        <v>127.41557969787138</v>
      </c>
      <c r="E461">
        <f t="shared" si="36"/>
        <v>1999</v>
      </c>
      <c r="F461">
        <f t="shared" si="37"/>
        <v>4</v>
      </c>
      <c r="G461">
        <f t="shared" si="38"/>
        <v>1999</v>
      </c>
      <c r="H461">
        <f t="shared" si="39"/>
        <v>1</v>
      </c>
    </row>
    <row r="462" spans="1:8" x14ac:dyDescent="0.25">
      <c r="A462" s="61">
        <v>36219</v>
      </c>
      <c r="B462" s="62">
        <v>110500.82632266261</v>
      </c>
      <c r="C462" s="64">
        <f t="shared" si="35"/>
        <v>110.50082632266262</v>
      </c>
      <c r="E462">
        <f t="shared" si="36"/>
        <v>1999</v>
      </c>
      <c r="F462">
        <f t="shared" si="37"/>
        <v>5</v>
      </c>
      <c r="G462">
        <f t="shared" si="38"/>
        <v>1999</v>
      </c>
      <c r="H462">
        <f t="shared" si="39"/>
        <v>2</v>
      </c>
    </row>
    <row r="463" spans="1:8" x14ac:dyDescent="0.25">
      <c r="A463" s="61">
        <v>36250</v>
      </c>
      <c r="B463" s="62">
        <v>241893.77666614333</v>
      </c>
      <c r="C463" s="64">
        <f t="shared" si="35"/>
        <v>241.89377666614334</v>
      </c>
      <c r="E463">
        <f t="shared" si="36"/>
        <v>1999</v>
      </c>
      <c r="F463">
        <f t="shared" si="37"/>
        <v>6</v>
      </c>
      <c r="G463">
        <f t="shared" si="38"/>
        <v>1999</v>
      </c>
      <c r="H463">
        <f t="shared" si="39"/>
        <v>3</v>
      </c>
    </row>
    <row r="464" spans="1:8" x14ac:dyDescent="0.25">
      <c r="A464" s="61">
        <v>36280</v>
      </c>
      <c r="B464" s="62">
        <v>268860.75113718229</v>
      </c>
      <c r="C464" s="64">
        <f t="shared" si="35"/>
        <v>268.86075113718232</v>
      </c>
      <c r="E464">
        <f t="shared" si="36"/>
        <v>1999</v>
      </c>
      <c r="F464">
        <f t="shared" si="37"/>
        <v>7</v>
      </c>
      <c r="G464">
        <f t="shared" si="38"/>
        <v>1999</v>
      </c>
      <c r="H464">
        <f t="shared" si="39"/>
        <v>4</v>
      </c>
    </row>
    <row r="465" spans="1:8" x14ac:dyDescent="0.25">
      <c r="A465" s="61">
        <v>36311</v>
      </c>
      <c r="B465" s="62">
        <v>239662.40208129724</v>
      </c>
      <c r="C465" s="64">
        <f t="shared" si="35"/>
        <v>239.66240208129724</v>
      </c>
      <c r="E465">
        <f t="shared" si="36"/>
        <v>1999</v>
      </c>
      <c r="F465">
        <f t="shared" si="37"/>
        <v>8</v>
      </c>
      <c r="G465">
        <f t="shared" si="38"/>
        <v>1999</v>
      </c>
      <c r="H465">
        <f t="shared" si="39"/>
        <v>5</v>
      </c>
    </row>
    <row r="466" spans="1:8" x14ac:dyDescent="0.25">
      <c r="A466" s="61">
        <v>36341</v>
      </c>
      <c r="B466" s="62">
        <v>162964.88225468277</v>
      </c>
      <c r="C466" s="64">
        <f t="shared" si="35"/>
        <v>162.96488225468278</v>
      </c>
      <c r="E466">
        <f t="shared" si="36"/>
        <v>1999</v>
      </c>
      <c r="F466">
        <f t="shared" si="37"/>
        <v>9</v>
      </c>
      <c r="G466">
        <f t="shared" si="38"/>
        <v>1999</v>
      </c>
      <c r="H466">
        <f t="shared" si="39"/>
        <v>6</v>
      </c>
    </row>
    <row r="467" spans="1:8" x14ac:dyDescent="0.25">
      <c r="A467" s="61">
        <v>36372</v>
      </c>
      <c r="B467" s="62">
        <v>85049.154644398135</v>
      </c>
      <c r="C467" s="64">
        <f t="shared" si="35"/>
        <v>85.049154644398129</v>
      </c>
      <c r="E467">
        <f t="shared" si="36"/>
        <v>1999</v>
      </c>
      <c r="F467">
        <f t="shared" si="37"/>
        <v>10</v>
      </c>
      <c r="G467">
        <f t="shared" si="38"/>
        <v>1999</v>
      </c>
      <c r="H467">
        <f t="shared" si="39"/>
        <v>7</v>
      </c>
    </row>
    <row r="468" spans="1:8" x14ac:dyDescent="0.25">
      <c r="A468" s="61">
        <v>36403</v>
      </c>
      <c r="B468" s="62">
        <v>96370.114311115729</v>
      </c>
      <c r="C468" s="64">
        <f t="shared" si="35"/>
        <v>96.370114311115728</v>
      </c>
      <c r="E468">
        <f t="shared" si="36"/>
        <v>1999</v>
      </c>
      <c r="F468">
        <f t="shared" si="37"/>
        <v>11</v>
      </c>
      <c r="G468">
        <f t="shared" si="38"/>
        <v>1999</v>
      </c>
      <c r="H468">
        <f t="shared" si="39"/>
        <v>8</v>
      </c>
    </row>
    <row r="469" spans="1:8" x14ac:dyDescent="0.25">
      <c r="A469" s="61">
        <v>36433</v>
      </c>
      <c r="B469" s="62">
        <v>86706.525632830468</v>
      </c>
      <c r="C469" s="64">
        <f t="shared" si="35"/>
        <v>86.706525632830463</v>
      </c>
      <c r="E469">
        <f t="shared" si="36"/>
        <v>1999</v>
      </c>
      <c r="F469">
        <f t="shared" si="37"/>
        <v>12</v>
      </c>
      <c r="G469">
        <f t="shared" si="38"/>
        <v>1999</v>
      </c>
      <c r="H469">
        <f t="shared" si="39"/>
        <v>9</v>
      </c>
    </row>
    <row r="470" spans="1:8" x14ac:dyDescent="0.25">
      <c r="A470" s="61">
        <v>36464</v>
      </c>
      <c r="B470" s="62">
        <v>94714.128848846129</v>
      </c>
      <c r="C470" s="64">
        <f t="shared" si="35"/>
        <v>94.71412884884613</v>
      </c>
      <c r="E470">
        <f t="shared" si="36"/>
        <v>2000</v>
      </c>
      <c r="F470">
        <f t="shared" si="37"/>
        <v>1</v>
      </c>
      <c r="G470">
        <f t="shared" si="38"/>
        <v>1999</v>
      </c>
      <c r="H470">
        <f t="shared" si="39"/>
        <v>10</v>
      </c>
    </row>
    <row r="471" spans="1:8" x14ac:dyDescent="0.25">
      <c r="A471" s="61">
        <v>36494</v>
      </c>
      <c r="B471" s="62">
        <v>76973.577988406774</v>
      </c>
      <c r="C471" s="64">
        <f t="shared" si="35"/>
        <v>76.973577988406774</v>
      </c>
      <c r="E471">
        <f t="shared" si="36"/>
        <v>2000</v>
      </c>
      <c r="F471">
        <f t="shared" si="37"/>
        <v>2</v>
      </c>
      <c r="G471">
        <f t="shared" si="38"/>
        <v>1999</v>
      </c>
      <c r="H471">
        <f t="shared" si="39"/>
        <v>11</v>
      </c>
    </row>
    <row r="472" spans="1:8" x14ac:dyDescent="0.25">
      <c r="A472" s="61">
        <v>36525</v>
      </c>
      <c r="B472" s="62">
        <v>101077.53533681063</v>
      </c>
      <c r="C472" s="64">
        <f t="shared" si="35"/>
        <v>101.07753533681063</v>
      </c>
      <c r="E472">
        <f t="shared" si="36"/>
        <v>2000</v>
      </c>
      <c r="F472">
        <f t="shared" si="37"/>
        <v>3</v>
      </c>
      <c r="G472">
        <f t="shared" si="38"/>
        <v>1999</v>
      </c>
      <c r="H472">
        <f t="shared" si="39"/>
        <v>12</v>
      </c>
    </row>
    <row r="473" spans="1:8" x14ac:dyDescent="0.25">
      <c r="A473" s="61">
        <v>36556</v>
      </c>
      <c r="B473" s="62">
        <v>101436.02175629388</v>
      </c>
      <c r="C473" s="64">
        <f t="shared" si="35"/>
        <v>101.43602175629388</v>
      </c>
      <c r="E473">
        <f t="shared" si="36"/>
        <v>2000</v>
      </c>
      <c r="F473">
        <f t="shared" si="37"/>
        <v>4</v>
      </c>
      <c r="G473">
        <f t="shared" si="38"/>
        <v>2000</v>
      </c>
      <c r="H473">
        <f t="shared" si="39"/>
        <v>1</v>
      </c>
    </row>
    <row r="474" spans="1:8" x14ac:dyDescent="0.25">
      <c r="A474" s="61">
        <v>36585</v>
      </c>
      <c r="B474" s="62">
        <v>149713.92624338617</v>
      </c>
      <c r="C474" s="64">
        <f t="shared" si="35"/>
        <v>149.71392624338617</v>
      </c>
      <c r="E474">
        <f t="shared" si="36"/>
        <v>2000</v>
      </c>
      <c r="F474">
        <f t="shared" si="37"/>
        <v>5</v>
      </c>
      <c r="G474">
        <f t="shared" si="38"/>
        <v>2000</v>
      </c>
      <c r="H474">
        <f t="shared" si="39"/>
        <v>2</v>
      </c>
    </row>
    <row r="475" spans="1:8" x14ac:dyDescent="0.25">
      <c r="A475" s="61">
        <v>36616</v>
      </c>
      <c r="B475" s="62">
        <v>186504.74621564016</v>
      </c>
      <c r="C475" s="64">
        <f t="shared" si="35"/>
        <v>186.50474621564015</v>
      </c>
      <c r="E475">
        <f t="shared" si="36"/>
        <v>2000</v>
      </c>
      <c r="F475">
        <f t="shared" si="37"/>
        <v>6</v>
      </c>
      <c r="G475">
        <f t="shared" si="38"/>
        <v>2000</v>
      </c>
      <c r="H475">
        <f t="shared" si="39"/>
        <v>3</v>
      </c>
    </row>
    <row r="476" spans="1:8" x14ac:dyDescent="0.25">
      <c r="A476" s="61">
        <v>36646</v>
      </c>
      <c r="B476" s="62">
        <v>197722.50001076591</v>
      </c>
      <c r="C476" s="64">
        <f t="shared" si="35"/>
        <v>197.72250001076591</v>
      </c>
      <c r="E476">
        <f t="shared" si="36"/>
        <v>2000</v>
      </c>
      <c r="F476">
        <f t="shared" si="37"/>
        <v>7</v>
      </c>
      <c r="G476">
        <f t="shared" si="38"/>
        <v>2000</v>
      </c>
      <c r="H476">
        <f t="shared" si="39"/>
        <v>4</v>
      </c>
    </row>
    <row r="477" spans="1:8" x14ac:dyDescent="0.25">
      <c r="A477" s="61">
        <v>36677</v>
      </c>
      <c r="B477" s="62">
        <v>173995.06922407172</v>
      </c>
      <c r="C477" s="64">
        <f t="shared" si="35"/>
        <v>173.99506922407173</v>
      </c>
      <c r="E477">
        <f t="shared" si="36"/>
        <v>2000</v>
      </c>
      <c r="F477">
        <f t="shared" si="37"/>
        <v>8</v>
      </c>
      <c r="G477">
        <f t="shared" si="38"/>
        <v>2000</v>
      </c>
      <c r="H477">
        <f t="shared" si="39"/>
        <v>5</v>
      </c>
    </row>
    <row r="478" spans="1:8" x14ac:dyDescent="0.25">
      <c r="A478" s="61">
        <v>36707</v>
      </c>
      <c r="B478" s="62">
        <v>108236.2328048169</v>
      </c>
      <c r="C478" s="64">
        <f t="shared" si="35"/>
        <v>108.23623280481689</v>
      </c>
      <c r="E478">
        <f t="shared" si="36"/>
        <v>2000</v>
      </c>
      <c r="F478">
        <f t="shared" si="37"/>
        <v>9</v>
      </c>
      <c r="G478">
        <f t="shared" si="38"/>
        <v>2000</v>
      </c>
      <c r="H478">
        <f t="shared" si="39"/>
        <v>6</v>
      </c>
    </row>
    <row r="479" spans="1:8" x14ac:dyDescent="0.25">
      <c r="A479" s="61">
        <v>36738</v>
      </c>
      <c r="B479" s="62">
        <v>80783.755277671647</v>
      </c>
      <c r="C479" s="64">
        <f t="shared" si="35"/>
        <v>80.783755277671645</v>
      </c>
      <c r="E479">
        <f t="shared" si="36"/>
        <v>2000</v>
      </c>
      <c r="F479">
        <f t="shared" si="37"/>
        <v>10</v>
      </c>
      <c r="G479">
        <f t="shared" si="38"/>
        <v>2000</v>
      </c>
      <c r="H479">
        <f t="shared" si="39"/>
        <v>7</v>
      </c>
    </row>
    <row r="480" spans="1:8" x14ac:dyDescent="0.25">
      <c r="A480" s="61">
        <v>36769</v>
      </c>
      <c r="B480" s="62">
        <v>70366.038360625447</v>
      </c>
      <c r="C480" s="64">
        <f t="shared" si="35"/>
        <v>70.366038360625453</v>
      </c>
      <c r="E480">
        <f t="shared" si="36"/>
        <v>2000</v>
      </c>
      <c r="F480">
        <f t="shared" si="37"/>
        <v>11</v>
      </c>
      <c r="G480">
        <f t="shared" si="38"/>
        <v>2000</v>
      </c>
      <c r="H480">
        <f t="shared" si="39"/>
        <v>8</v>
      </c>
    </row>
    <row r="481" spans="1:8" x14ac:dyDescent="0.25">
      <c r="A481" s="61">
        <v>36799</v>
      </c>
      <c r="B481" s="62">
        <v>79294.405668826119</v>
      </c>
      <c r="C481" s="64">
        <f t="shared" si="35"/>
        <v>79.294405668826116</v>
      </c>
      <c r="E481">
        <f t="shared" si="36"/>
        <v>2000</v>
      </c>
      <c r="F481">
        <f t="shared" si="37"/>
        <v>12</v>
      </c>
      <c r="G481">
        <f t="shared" si="38"/>
        <v>2000</v>
      </c>
      <c r="H481">
        <f t="shared" si="39"/>
        <v>9</v>
      </c>
    </row>
    <row r="482" spans="1:8" x14ac:dyDescent="0.25">
      <c r="A482" s="61">
        <v>36830</v>
      </c>
      <c r="B482" s="62">
        <v>73962.047703305856</v>
      </c>
      <c r="C482" s="64">
        <f t="shared" si="35"/>
        <v>73.962047703305856</v>
      </c>
      <c r="E482">
        <f t="shared" si="36"/>
        <v>2001</v>
      </c>
      <c r="F482">
        <f t="shared" si="37"/>
        <v>1</v>
      </c>
      <c r="G482">
        <f t="shared" si="38"/>
        <v>2000</v>
      </c>
      <c r="H482">
        <f t="shared" si="39"/>
        <v>10</v>
      </c>
    </row>
    <row r="483" spans="1:8" x14ac:dyDescent="0.25">
      <c r="A483" s="61">
        <v>36860</v>
      </c>
      <c r="B483" s="62">
        <v>85266.750119326884</v>
      </c>
      <c r="C483" s="64">
        <f t="shared" si="35"/>
        <v>85.266750119326886</v>
      </c>
      <c r="E483">
        <f t="shared" si="36"/>
        <v>2001</v>
      </c>
      <c r="F483">
        <f t="shared" si="37"/>
        <v>2</v>
      </c>
      <c r="G483">
        <f t="shared" si="38"/>
        <v>2000</v>
      </c>
      <c r="H483">
        <f t="shared" si="39"/>
        <v>11</v>
      </c>
    </row>
    <row r="484" spans="1:8" x14ac:dyDescent="0.25">
      <c r="A484" s="61">
        <v>36891</v>
      </c>
      <c r="B484" s="62">
        <v>82390.863547930014</v>
      </c>
      <c r="C484" s="64">
        <f t="shared" si="35"/>
        <v>82.39086354793001</v>
      </c>
      <c r="E484">
        <f t="shared" si="36"/>
        <v>2001</v>
      </c>
      <c r="F484">
        <f t="shared" si="37"/>
        <v>3</v>
      </c>
      <c r="G484">
        <f t="shared" si="38"/>
        <v>2000</v>
      </c>
      <c r="H484">
        <f t="shared" si="39"/>
        <v>12</v>
      </c>
    </row>
    <row r="485" spans="1:8" x14ac:dyDescent="0.25">
      <c r="A485" s="61">
        <v>36922</v>
      </c>
      <c r="B485" s="62">
        <v>84028.034404255319</v>
      </c>
      <c r="C485" s="64">
        <f t="shared" si="35"/>
        <v>84.028034404255322</v>
      </c>
      <c r="E485">
        <f t="shared" si="36"/>
        <v>2001</v>
      </c>
      <c r="F485">
        <f t="shared" si="37"/>
        <v>4</v>
      </c>
      <c r="G485">
        <f t="shared" si="38"/>
        <v>2001</v>
      </c>
      <c r="H485">
        <f t="shared" si="39"/>
        <v>1</v>
      </c>
    </row>
    <row r="486" spans="1:8" x14ac:dyDescent="0.25">
      <c r="A486" s="61">
        <v>36950</v>
      </c>
      <c r="B486" s="62">
        <v>86680.757687671794</v>
      </c>
      <c r="C486" s="64">
        <f t="shared" si="35"/>
        <v>86.6807576876718</v>
      </c>
      <c r="E486">
        <f t="shared" si="36"/>
        <v>2001</v>
      </c>
      <c r="F486">
        <f t="shared" si="37"/>
        <v>5</v>
      </c>
      <c r="G486">
        <f t="shared" si="38"/>
        <v>2001</v>
      </c>
      <c r="H486">
        <f t="shared" si="39"/>
        <v>2</v>
      </c>
    </row>
    <row r="487" spans="1:8" x14ac:dyDescent="0.25">
      <c r="A487" s="61">
        <v>36981</v>
      </c>
      <c r="B487" s="62">
        <v>115443.2937768034</v>
      </c>
      <c r="C487" s="64">
        <f t="shared" si="35"/>
        <v>115.4432937768034</v>
      </c>
      <c r="E487">
        <f t="shared" si="36"/>
        <v>2001</v>
      </c>
      <c r="F487">
        <f t="shared" si="37"/>
        <v>6</v>
      </c>
      <c r="G487">
        <f t="shared" si="38"/>
        <v>2001</v>
      </c>
      <c r="H487">
        <f t="shared" si="39"/>
        <v>3</v>
      </c>
    </row>
    <row r="488" spans="1:8" x14ac:dyDescent="0.25">
      <c r="A488" s="61">
        <v>37011</v>
      </c>
      <c r="B488" s="62">
        <v>85425.119378198389</v>
      </c>
      <c r="C488" s="64">
        <f t="shared" si="35"/>
        <v>85.425119378198389</v>
      </c>
      <c r="E488">
        <f t="shared" si="36"/>
        <v>2001</v>
      </c>
      <c r="F488">
        <f t="shared" si="37"/>
        <v>7</v>
      </c>
      <c r="G488">
        <f t="shared" si="38"/>
        <v>2001</v>
      </c>
      <c r="H488">
        <f t="shared" si="39"/>
        <v>4</v>
      </c>
    </row>
    <row r="489" spans="1:8" x14ac:dyDescent="0.25">
      <c r="A489" s="61">
        <v>37042</v>
      </c>
      <c r="B489" s="62">
        <v>77717.744378577103</v>
      </c>
      <c r="C489" s="64">
        <f t="shared" si="35"/>
        <v>77.717744378577109</v>
      </c>
      <c r="E489">
        <f t="shared" si="36"/>
        <v>2001</v>
      </c>
      <c r="F489">
        <f t="shared" si="37"/>
        <v>8</v>
      </c>
      <c r="G489">
        <f t="shared" si="38"/>
        <v>2001</v>
      </c>
      <c r="H489">
        <f t="shared" si="39"/>
        <v>5</v>
      </c>
    </row>
    <row r="490" spans="1:8" x14ac:dyDescent="0.25">
      <c r="A490" s="61">
        <v>37072</v>
      </c>
      <c r="B490" s="62">
        <v>51674.586876069807</v>
      </c>
      <c r="C490" s="64">
        <f t="shared" si="35"/>
        <v>51.67458687606981</v>
      </c>
      <c r="E490">
        <f t="shared" si="36"/>
        <v>2001</v>
      </c>
      <c r="F490">
        <f t="shared" si="37"/>
        <v>9</v>
      </c>
      <c r="G490">
        <f t="shared" si="38"/>
        <v>2001</v>
      </c>
      <c r="H490">
        <f t="shared" si="39"/>
        <v>6</v>
      </c>
    </row>
    <row r="491" spans="1:8" x14ac:dyDescent="0.25">
      <c r="A491" s="61">
        <v>37103</v>
      </c>
      <c r="B491" s="62">
        <v>59857.265904248059</v>
      </c>
      <c r="C491" s="64">
        <f t="shared" si="35"/>
        <v>59.857265904248059</v>
      </c>
      <c r="E491">
        <f t="shared" si="36"/>
        <v>2001</v>
      </c>
      <c r="F491">
        <f t="shared" si="37"/>
        <v>10</v>
      </c>
      <c r="G491">
        <f t="shared" si="38"/>
        <v>2001</v>
      </c>
      <c r="H491">
        <f t="shared" si="39"/>
        <v>7</v>
      </c>
    </row>
    <row r="492" spans="1:8" x14ac:dyDescent="0.25">
      <c r="A492" s="61">
        <v>37134</v>
      </c>
      <c r="B492" s="62">
        <v>64659.368848593513</v>
      </c>
      <c r="C492" s="64">
        <f t="shared" si="35"/>
        <v>64.659368848593516</v>
      </c>
      <c r="E492">
        <f t="shared" si="36"/>
        <v>2001</v>
      </c>
      <c r="F492">
        <f t="shared" si="37"/>
        <v>11</v>
      </c>
      <c r="G492">
        <f t="shared" si="38"/>
        <v>2001</v>
      </c>
      <c r="H492">
        <f t="shared" si="39"/>
        <v>8</v>
      </c>
    </row>
    <row r="493" spans="1:8" x14ac:dyDescent="0.25">
      <c r="A493" s="61">
        <v>37164</v>
      </c>
      <c r="B493" s="62">
        <v>56021.94888872499</v>
      </c>
      <c r="C493" s="64">
        <f t="shared" si="35"/>
        <v>56.021948888724992</v>
      </c>
      <c r="E493">
        <f t="shared" si="36"/>
        <v>2001</v>
      </c>
      <c r="F493">
        <f t="shared" si="37"/>
        <v>12</v>
      </c>
      <c r="G493">
        <f t="shared" si="38"/>
        <v>2001</v>
      </c>
      <c r="H493">
        <f t="shared" si="39"/>
        <v>9</v>
      </c>
    </row>
    <row r="494" spans="1:8" x14ac:dyDescent="0.25">
      <c r="A494" s="61">
        <v>37195</v>
      </c>
      <c r="B494" s="62">
        <v>54937.019055864388</v>
      </c>
      <c r="C494" s="64">
        <f t="shared" si="35"/>
        <v>54.93701905586439</v>
      </c>
      <c r="E494">
        <f t="shared" si="36"/>
        <v>2002</v>
      </c>
      <c r="F494">
        <f t="shared" si="37"/>
        <v>1</v>
      </c>
      <c r="G494">
        <f t="shared" si="38"/>
        <v>2001</v>
      </c>
      <c r="H494">
        <f t="shared" si="39"/>
        <v>10</v>
      </c>
    </row>
    <row r="495" spans="1:8" x14ac:dyDescent="0.25">
      <c r="A495" s="61">
        <v>37225</v>
      </c>
      <c r="B495" s="62">
        <v>47789.382129244907</v>
      </c>
      <c r="C495" s="64">
        <f t="shared" si="35"/>
        <v>47.789382129244906</v>
      </c>
      <c r="E495">
        <f t="shared" si="36"/>
        <v>2002</v>
      </c>
      <c r="F495">
        <f t="shared" si="37"/>
        <v>2</v>
      </c>
      <c r="G495">
        <f t="shared" si="38"/>
        <v>2001</v>
      </c>
      <c r="H495">
        <f t="shared" si="39"/>
        <v>11</v>
      </c>
    </row>
    <row r="496" spans="1:8" x14ac:dyDescent="0.25">
      <c r="A496" s="61">
        <v>37256</v>
      </c>
      <c r="B496" s="62">
        <v>85987.452708243669</v>
      </c>
      <c r="C496" s="64">
        <f t="shared" si="35"/>
        <v>85.987452708243666</v>
      </c>
      <c r="E496">
        <f t="shared" si="36"/>
        <v>2002</v>
      </c>
      <c r="F496">
        <f t="shared" si="37"/>
        <v>3</v>
      </c>
      <c r="G496">
        <f t="shared" si="38"/>
        <v>2001</v>
      </c>
      <c r="H496">
        <f t="shared" si="39"/>
        <v>12</v>
      </c>
    </row>
    <row r="497" spans="1:8" x14ac:dyDescent="0.25">
      <c r="A497" s="61">
        <v>37287</v>
      </c>
      <c r="B497" s="62">
        <v>110863.59145402638</v>
      </c>
      <c r="C497" s="64">
        <f t="shared" si="35"/>
        <v>110.86359145402638</v>
      </c>
      <c r="E497">
        <f t="shared" si="36"/>
        <v>2002</v>
      </c>
      <c r="F497">
        <f t="shared" si="37"/>
        <v>4</v>
      </c>
      <c r="G497">
        <f t="shared" si="38"/>
        <v>2002</v>
      </c>
      <c r="H497">
        <f t="shared" si="39"/>
        <v>1</v>
      </c>
    </row>
    <row r="498" spans="1:8" x14ac:dyDescent="0.25">
      <c r="A498" s="61">
        <v>37315</v>
      </c>
      <c r="B498" s="62">
        <v>101455.70954312767</v>
      </c>
      <c r="C498" s="64">
        <f t="shared" si="35"/>
        <v>101.45570954312767</v>
      </c>
      <c r="E498">
        <f t="shared" si="36"/>
        <v>2002</v>
      </c>
      <c r="F498">
        <f t="shared" si="37"/>
        <v>5</v>
      </c>
      <c r="G498">
        <f t="shared" si="38"/>
        <v>2002</v>
      </c>
      <c r="H498">
        <f t="shared" si="39"/>
        <v>2</v>
      </c>
    </row>
    <row r="499" spans="1:8" x14ac:dyDescent="0.25">
      <c r="A499" s="61">
        <v>37346</v>
      </c>
      <c r="B499" s="62">
        <v>110105.83797601338</v>
      </c>
      <c r="C499" s="64">
        <f t="shared" si="35"/>
        <v>110.10583797601338</v>
      </c>
      <c r="E499">
        <f t="shared" si="36"/>
        <v>2002</v>
      </c>
      <c r="F499">
        <f t="shared" si="37"/>
        <v>6</v>
      </c>
      <c r="G499">
        <f t="shared" si="38"/>
        <v>2002</v>
      </c>
      <c r="H499">
        <f t="shared" si="39"/>
        <v>3</v>
      </c>
    </row>
    <row r="500" spans="1:8" x14ac:dyDescent="0.25">
      <c r="A500" s="61">
        <v>37376</v>
      </c>
      <c r="B500" s="62">
        <v>121866.54452909596</v>
      </c>
      <c r="C500" s="64">
        <f t="shared" si="35"/>
        <v>121.86654452909596</v>
      </c>
      <c r="E500">
        <f t="shared" si="36"/>
        <v>2002</v>
      </c>
      <c r="F500">
        <f t="shared" si="37"/>
        <v>7</v>
      </c>
      <c r="G500">
        <f t="shared" si="38"/>
        <v>2002</v>
      </c>
      <c r="H500">
        <f t="shared" si="39"/>
        <v>4</v>
      </c>
    </row>
    <row r="501" spans="1:8" x14ac:dyDescent="0.25">
      <c r="A501" s="61">
        <v>37407</v>
      </c>
      <c r="B501" s="62">
        <v>119804.36807338374</v>
      </c>
      <c r="C501" s="64">
        <f t="shared" si="35"/>
        <v>119.80436807338374</v>
      </c>
      <c r="E501">
        <f t="shared" si="36"/>
        <v>2002</v>
      </c>
      <c r="F501">
        <f t="shared" si="37"/>
        <v>8</v>
      </c>
      <c r="G501">
        <f t="shared" si="38"/>
        <v>2002</v>
      </c>
      <c r="H501">
        <f t="shared" si="39"/>
        <v>5</v>
      </c>
    </row>
    <row r="502" spans="1:8" x14ac:dyDescent="0.25">
      <c r="A502" s="61">
        <v>37437</v>
      </c>
      <c r="B502" s="62">
        <v>68522.779849551182</v>
      </c>
      <c r="C502" s="64">
        <f t="shared" si="35"/>
        <v>68.522779849551185</v>
      </c>
      <c r="E502">
        <f t="shared" si="36"/>
        <v>2002</v>
      </c>
      <c r="F502">
        <f t="shared" si="37"/>
        <v>9</v>
      </c>
      <c r="G502">
        <f t="shared" si="38"/>
        <v>2002</v>
      </c>
      <c r="H502">
        <f t="shared" si="39"/>
        <v>6</v>
      </c>
    </row>
    <row r="503" spans="1:8" x14ac:dyDescent="0.25">
      <c r="A503" s="61">
        <v>37468</v>
      </c>
      <c r="B503" s="62">
        <v>58032.568061430749</v>
      </c>
      <c r="C503" s="64">
        <f t="shared" si="35"/>
        <v>58.032568061430752</v>
      </c>
      <c r="E503">
        <f t="shared" si="36"/>
        <v>2002</v>
      </c>
      <c r="F503">
        <f t="shared" si="37"/>
        <v>10</v>
      </c>
      <c r="G503">
        <f t="shared" si="38"/>
        <v>2002</v>
      </c>
      <c r="H503">
        <f t="shared" si="39"/>
        <v>7</v>
      </c>
    </row>
    <row r="504" spans="1:8" x14ac:dyDescent="0.25">
      <c r="A504" s="61">
        <v>37499</v>
      </c>
      <c r="B504" s="62">
        <v>57599.420798620027</v>
      </c>
      <c r="C504" s="64">
        <f t="shared" si="35"/>
        <v>57.599420798620024</v>
      </c>
      <c r="E504">
        <f t="shared" si="36"/>
        <v>2002</v>
      </c>
      <c r="F504">
        <f t="shared" si="37"/>
        <v>11</v>
      </c>
      <c r="G504">
        <f t="shared" si="38"/>
        <v>2002</v>
      </c>
      <c r="H504">
        <f t="shared" si="39"/>
        <v>8</v>
      </c>
    </row>
    <row r="505" spans="1:8" x14ac:dyDescent="0.25">
      <c r="A505" s="61">
        <v>37529</v>
      </c>
      <c r="B505" s="62">
        <v>63303.94663783141</v>
      </c>
      <c r="C505" s="64">
        <f t="shared" si="35"/>
        <v>63.303946637831409</v>
      </c>
      <c r="E505">
        <f t="shared" si="36"/>
        <v>2002</v>
      </c>
      <c r="F505">
        <f t="shared" si="37"/>
        <v>12</v>
      </c>
      <c r="G505">
        <f t="shared" si="38"/>
        <v>2002</v>
      </c>
      <c r="H505">
        <f t="shared" si="39"/>
        <v>9</v>
      </c>
    </row>
    <row r="506" spans="1:8" x14ac:dyDescent="0.25">
      <c r="A506" s="61">
        <v>37560</v>
      </c>
      <c r="B506" s="62">
        <v>72556.274821523257</v>
      </c>
      <c r="C506" s="64">
        <f t="shared" si="35"/>
        <v>72.55627482152326</v>
      </c>
      <c r="E506">
        <f t="shared" si="36"/>
        <v>2003</v>
      </c>
      <c r="F506">
        <f t="shared" si="37"/>
        <v>1</v>
      </c>
      <c r="G506">
        <f t="shared" si="38"/>
        <v>2002</v>
      </c>
      <c r="H506">
        <f t="shared" si="39"/>
        <v>10</v>
      </c>
    </row>
    <row r="507" spans="1:8" x14ac:dyDescent="0.25">
      <c r="A507" s="61">
        <v>37590</v>
      </c>
      <c r="B507" s="62">
        <v>64997.381258645168</v>
      </c>
      <c r="C507" s="64">
        <f t="shared" si="35"/>
        <v>64.997381258645163</v>
      </c>
      <c r="E507">
        <f t="shared" si="36"/>
        <v>2003</v>
      </c>
      <c r="F507">
        <f t="shared" si="37"/>
        <v>2</v>
      </c>
      <c r="G507">
        <f t="shared" si="38"/>
        <v>2002</v>
      </c>
      <c r="H507">
        <f t="shared" si="39"/>
        <v>11</v>
      </c>
    </row>
    <row r="508" spans="1:8" x14ac:dyDescent="0.25">
      <c r="A508" s="61">
        <v>37621</v>
      </c>
      <c r="B508" s="62">
        <v>56875.465306309001</v>
      </c>
      <c r="C508" s="64">
        <f t="shared" si="35"/>
        <v>56.875465306309003</v>
      </c>
      <c r="E508">
        <f t="shared" si="36"/>
        <v>2003</v>
      </c>
      <c r="F508">
        <f t="shared" si="37"/>
        <v>3</v>
      </c>
      <c r="G508">
        <f t="shared" si="38"/>
        <v>2002</v>
      </c>
      <c r="H508">
        <f t="shared" si="39"/>
        <v>12</v>
      </c>
    </row>
    <row r="509" spans="1:8" x14ac:dyDescent="0.25">
      <c r="A509" s="61">
        <v>37652</v>
      </c>
      <c r="B509" s="62">
        <v>104113.75659045325</v>
      </c>
      <c r="C509" s="64">
        <f t="shared" si="35"/>
        <v>104.11375659045325</v>
      </c>
      <c r="E509">
        <f t="shared" si="36"/>
        <v>2003</v>
      </c>
      <c r="F509">
        <f t="shared" si="37"/>
        <v>4</v>
      </c>
      <c r="G509">
        <f t="shared" si="38"/>
        <v>2003</v>
      </c>
      <c r="H509">
        <f t="shared" si="39"/>
        <v>1</v>
      </c>
    </row>
    <row r="510" spans="1:8" x14ac:dyDescent="0.25">
      <c r="A510" s="61">
        <v>37680</v>
      </c>
      <c r="B510" s="62">
        <v>110738.10281124464</v>
      </c>
      <c r="C510" s="64">
        <f t="shared" si="35"/>
        <v>110.73810281124463</v>
      </c>
      <c r="E510">
        <f t="shared" si="36"/>
        <v>2003</v>
      </c>
      <c r="F510">
        <f t="shared" si="37"/>
        <v>5</v>
      </c>
      <c r="G510">
        <f t="shared" si="38"/>
        <v>2003</v>
      </c>
      <c r="H510">
        <f t="shared" si="39"/>
        <v>2</v>
      </c>
    </row>
    <row r="511" spans="1:8" x14ac:dyDescent="0.25">
      <c r="A511" s="61">
        <v>37711</v>
      </c>
      <c r="B511" s="62">
        <v>110152.0345474991</v>
      </c>
      <c r="C511" s="64">
        <f t="shared" si="35"/>
        <v>110.1520345474991</v>
      </c>
      <c r="E511">
        <f t="shared" si="36"/>
        <v>2003</v>
      </c>
      <c r="F511">
        <f t="shared" si="37"/>
        <v>6</v>
      </c>
      <c r="G511">
        <f t="shared" si="38"/>
        <v>2003</v>
      </c>
      <c r="H511">
        <f t="shared" si="39"/>
        <v>3</v>
      </c>
    </row>
    <row r="512" spans="1:8" x14ac:dyDescent="0.25">
      <c r="A512" s="61">
        <v>37741</v>
      </c>
      <c r="B512" s="62">
        <v>115510.63371602923</v>
      </c>
      <c r="C512" s="64">
        <f t="shared" si="35"/>
        <v>115.51063371602923</v>
      </c>
      <c r="E512">
        <f t="shared" si="36"/>
        <v>2003</v>
      </c>
      <c r="F512">
        <f t="shared" si="37"/>
        <v>7</v>
      </c>
      <c r="G512">
        <f t="shared" si="38"/>
        <v>2003</v>
      </c>
      <c r="H512">
        <f t="shared" si="39"/>
        <v>4</v>
      </c>
    </row>
    <row r="513" spans="1:8" x14ac:dyDescent="0.25">
      <c r="A513" s="61">
        <v>37772</v>
      </c>
      <c r="B513" s="62">
        <v>130008.19928973512</v>
      </c>
      <c r="C513" s="64">
        <f t="shared" si="35"/>
        <v>130.0081992897351</v>
      </c>
      <c r="E513">
        <f t="shared" si="36"/>
        <v>2003</v>
      </c>
      <c r="F513">
        <f t="shared" si="37"/>
        <v>8</v>
      </c>
      <c r="G513">
        <f t="shared" si="38"/>
        <v>2003</v>
      </c>
      <c r="H513">
        <f t="shared" si="39"/>
        <v>5</v>
      </c>
    </row>
    <row r="514" spans="1:8" x14ac:dyDescent="0.25">
      <c r="A514" s="61">
        <v>37802</v>
      </c>
      <c r="B514" s="62">
        <v>72473.280069596876</v>
      </c>
      <c r="C514" s="64">
        <f t="shared" si="35"/>
        <v>72.473280069596882</v>
      </c>
      <c r="E514">
        <f t="shared" si="36"/>
        <v>2003</v>
      </c>
      <c r="F514">
        <f t="shared" si="37"/>
        <v>9</v>
      </c>
      <c r="G514">
        <f t="shared" si="38"/>
        <v>2003</v>
      </c>
      <c r="H514">
        <f t="shared" si="39"/>
        <v>6</v>
      </c>
    </row>
    <row r="515" spans="1:8" x14ac:dyDescent="0.25">
      <c r="A515" s="61">
        <v>37833</v>
      </c>
      <c r="B515" s="62">
        <v>59726.677577251088</v>
      </c>
      <c r="C515" s="64">
        <f t="shared" ref="C515:C578" si="40">B515/1000</f>
        <v>59.726677577251088</v>
      </c>
      <c r="E515">
        <f t="shared" ref="E515:E578" si="41">IF($H515&gt;9,G515+1,G515)</f>
        <v>2003</v>
      </c>
      <c r="F515">
        <f t="shared" ref="F515:F578" si="42">IF($H515&gt;9,H515-9,H515+3)</f>
        <v>10</v>
      </c>
      <c r="G515">
        <f t="shared" ref="G515:G578" si="43">YEAR($A515)</f>
        <v>2003</v>
      </c>
      <c r="H515">
        <f t="shared" ref="H515:H578" si="44">MONTH($A515)</f>
        <v>7</v>
      </c>
    </row>
    <row r="516" spans="1:8" x14ac:dyDescent="0.25">
      <c r="A516" s="61">
        <v>37864</v>
      </c>
      <c r="B516" s="62">
        <v>55787.974796181115</v>
      </c>
      <c r="C516" s="64">
        <f t="shared" si="40"/>
        <v>55.787974796181118</v>
      </c>
      <c r="E516">
        <f t="shared" si="41"/>
        <v>2003</v>
      </c>
      <c r="F516">
        <f t="shared" si="42"/>
        <v>11</v>
      </c>
      <c r="G516">
        <f t="shared" si="43"/>
        <v>2003</v>
      </c>
      <c r="H516">
        <f t="shared" si="44"/>
        <v>8</v>
      </c>
    </row>
    <row r="517" spans="1:8" x14ac:dyDescent="0.25">
      <c r="A517" s="61">
        <v>37894</v>
      </c>
      <c r="B517" s="62">
        <v>64810.504702495586</v>
      </c>
      <c r="C517" s="64">
        <f t="shared" si="40"/>
        <v>64.810504702495592</v>
      </c>
      <c r="E517">
        <f t="shared" si="41"/>
        <v>2003</v>
      </c>
      <c r="F517">
        <f t="shared" si="42"/>
        <v>12</v>
      </c>
      <c r="G517">
        <f t="shared" si="43"/>
        <v>2003</v>
      </c>
      <c r="H517">
        <f t="shared" si="44"/>
        <v>9</v>
      </c>
    </row>
    <row r="518" spans="1:8" x14ac:dyDescent="0.25">
      <c r="A518" s="61">
        <v>37925</v>
      </c>
      <c r="B518" s="62">
        <v>71764.946930485501</v>
      </c>
      <c r="C518" s="64">
        <f t="shared" si="40"/>
        <v>71.764946930485507</v>
      </c>
      <c r="E518">
        <f t="shared" si="41"/>
        <v>2004</v>
      </c>
      <c r="F518">
        <f t="shared" si="42"/>
        <v>1</v>
      </c>
      <c r="G518">
        <f t="shared" si="43"/>
        <v>2003</v>
      </c>
      <c r="H518">
        <f t="shared" si="44"/>
        <v>10</v>
      </c>
    </row>
    <row r="519" spans="1:8" x14ac:dyDescent="0.25">
      <c r="A519" s="61">
        <v>37955</v>
      </c>
      <c r="B519" s="62">
        <v>46026.250286320195</v>
      </c>
      <c r="C519" s="64">
        <f t="shared" si="40"/>
        <v>46.026250286320199</v>
      </c>
      <c r="E519">
        <f t="shared" si="41"/>
        <v>2004</v>
      </c>
      <c r="F519">
        <f t="shared" si="42"/>
        <v>2</v>
      </c>
      <c r="G519">
        <f t="shared" si="43"/>
        <v>2003</v>
      </c>
      <c r="H519">
        <f t="shared" si="44"/>
        <v>11</v>
      </c>
    </row>
    <row r="520" spans="1:8" x14ac:dyDescent="0.25">
      <c r="A520" s="61">
        <v>37986</v>
      </c>
      <c r="B520" s="62">
        <v>60745.717353288928</v>
      </c>
      <c r="C520" s="64">
        <f t="shared" si="40"/>
        <v>60.745717353288931</v>
      </c>
      <c r="E520">
        <f t="shared" si="41"/>
        <v>2004</v>
      </c>
      <c r="F520">
        <f t="shared" si="42"/>
        <v>3</v>
      </c>
      <c r="G520">
        <f t="shared" si="43"/>
        <v>2003</v>
      </c>
      <c r="H520">
        <f t="shared" si="44"/>
        <v>12</v>
      </c>
    </row>
    <row r="521" spans="1:8" x14ac:dyDescent="0.25">
      <c r="A521" s="61">
        <v>38017</v>
      </c>
      <c r="B521" s="62">
        <v>78953.174293362667</v>
      </c>
      <c r="C521" s="64">
        <f t="shared" si="40"/>
        <v>78.953174293362665</v>
      </c>
      <c r="E521">
        <f t="shared" si="41"/>
        <v>2004</v>
      </c>
      <c r="F521">
        <f t="shared" si="42"/>
        <v>4</v>
      </c>
      <c r="G521">
        <f t="shared" si="43"/>
        <v>2004</v>
      </c>
      <c r="H521">
        <f t="shared" si="44"/>
        <v>1</v>
      </c>
    </row>
    <row r="522" spans="1:8" x14ac:dyDescent="0.25">
      <c r="A522" s="61">
        <v>38046</v>
      </c>
      <c r="B522" s="62">
        <v>106257.40692318026</v>
      </c>
      <c r="C522" s="64">
        <f t="shared" si="40"/>
        <v>106.25740692318026</v>
      </c>
      <c r="E522">
        <f t="shared" si="41"/>
        <v>2004</v>
      </c>
      <c r="F522">
        <f t="shared" si="42"/>
        <v>5</v>
      </c>
      <c r="G522">
        <f t="shared" si="43"/>
        <v>2004</v>
      </c>
      <c r="H522">
        <f t="shared" si="44"/>
        <v>2</v>
      </c>
    </row>
    <row r="523" spans="1:8" x14ac:dyDescent="0.25">
      <c r="A523" s="61">
        <v>38077</v>
      </c>
      <c r="B523" s="62">
        <v>171939.86577512603</v>
      </c>
      <c r="C523" s="64">
        <f t="shared" si="40"/>
        <v>171.93986577512604</v>
      </c>
      <c r="E523">
        <f t="shared" si="41"/>
        <v>2004</v>
      </c>
      <c r="F523">
        <f t="shared" si="42"/>
        <v>6</v>
      </c>
      <c r="G523">
        <f t="shared" si="43"/>
        <v>2004</v>
      </c>
      <c r="H523">
        <f t="shared" si="44"/>
        <v>3</v>
      </c>
    </row>
    <row r="524" spans="1:8" x14ac:dyDescent="0.25">
      <c r="A524" s="61">
        <v>38107</v>
      </c>
      <c r="B524" s="62">
        <v>104600.82312959692</v>
      </c>
      <c r="C524" s="64">
        <f t="shared" si="40"/>
        <v>104.60082312959692</v>
      </c>
      <c r="E524">
        <f t="shared" si="41"/>
        <v>2004</v>
      </c>
      <c r="F524">
        <f t="shared" si="42"/>
        <v>7</v>
      </c>
      <c r="G524">
        <f t="shared" si="43"/>
        <v>2004</v>
      </c>
      <c r="H524">
        <f t="shared" si="44"/>
        <v>4</v>
      </c>
    </row>
    <row r="525" spans="1:8" x14ac:dyDescent="0.25">
      <c r="A525" s="61">
        <v>38138</v>
      </c>
      <c r="B525" s="62">
        <v>101072.0522419918</v>
      </c>
      <c r="C525" s="64">
        <f t="shared" si="40"/>
        <v>101.0720522419918</v>
      </c>
      <c r="E525">
        <f t="shared" si="41"/>
        <v>2004</v>
      </c>
      <c r="F525">
        <f t="shared" si="42"/>
        <v>8</v>
      </c>
      <c r="G525">
        <f t="shared" si="43"/>
        <v>2004</v>
      </c>
      <c r="H525">
        <f t="shared" si="44"/>
        <v>5</v>
      </c>
    </row>
    <row r="526" spans="1:8" x14ac:dyDescent="0.25">
      <c r="A526" s="61">
        <v>38168</v>
      </c>
      <c r="B526" s="62">
        <v>70481.345502220211</v>
      </c>
      <c r="C526" s="64">
        <f t="shared" si="40"/>
        <v>70.481345502220208</v>
      </c>
      <c r="E526">
        <f t="shared" si="41"/>
        <v>2004</v>
      </c>
      <c r="F526">
        <f t="shared" si="42"/>
        <v>9</v>
      </c>
      <c r="G526">
        <f t="shared" si="43"/>
        <v>2004</v>
      </c>
      <c r="H526">
        <f t="shared" si="44"/>
        <v>6</v>
      </c>
    </row>
    <row r="527" spans="1:8" x14ac:dyDescent="0.25">
      <c r="A527" s="61">
        <v>38199</v>
      </c>
      <c r="B527" s="62">
        <v>63561.58938772128</v>
      </c>
      <c r="C527" s="64">
        <f t="shared" si="40"/>
        <v>63.561589387721277</v>
      </c>
      <c r="E527">
        <f t="shared" si="41"/>
        <v>2004</v>
      </c>
      <c r="F527">
        <f t="shared" si="42"/>
        <v>10</v>
      </c>
      <c r="G527">
        <f t="shared" si="43"/>
        <v>2004</v>
      </c>
      <c r="H527">
        <f t="shared" si="44"/>
        <v>7</v>
      </c>
    </row>
    <row r="528" spans="1:8" x14ac:dyDescent="0.25">
      <c r="A528" s="61">
        <v>38230</v>
      </c>
      <c r="B528" s="62">
        <v>57247.324191073989</v>
      </c>
      <c r="C528" s="64">
        <f t="shared" si="40"/>
        <v>57.247324191073986</v>
      </c>
      <c r="E528">
        <f t="shared" si="41"/>
        <v>2004</v>
      </c>
      <c r="F528">
        <f t="shared" si="42"/>
        <v>11</v>
      </c>
      <c r="G528">
        <f t="shared" si="43"/>
        <v>2004</v>
      </c>
      <c r="H528">
        <f t="shared" si="44"/>
        <v>8</v>
      </c>
    </row>
    <row r="529" spans="1:8" x14ac:dyDescent="0.25">
      <c r="A529" s="61">
        <v>38260</v>
      </c>
      <c r="B529" s="62">
        <v>63853.518284812533</v>
      </c>
      <c r="C529" s="64">
        <f t="shared" si="40"/>
        <v>63.85351828481253</v>
      </c>
      <c r="E529">
        <f t="shared" si="41"/>
        <v>2004</v>
      </c>
      <c r="F529">
        <f t="shared" si="42"/>
        <v>12</v>
      </c>
      <c r="G529">
        <f t="shared" si="43"/>
        <v>2004</v>
      </c>
      <c r="H529">
        <f t="shared" si="44"/>
        <v>9</v>
      </c>
    </row>
    <row r="530" spans="1:8" x14ac:dyDescent="0.25">
      <c r="A530" s="61">
        <v>38291</v>
      </c>
      <c r="B530" s="62">
        <v>63766.596812776173</v>
      </c>
      <c r="C530" s="64">
        <f t="shared" si="40"/>
        <v>63.766596812776172</v>
      </c>
      <c r="E530">
        <f t="shared" si="41"/>
        <v>2005</v>
      </c>
      <c r="F530">
        <f t="shared" si="42"/>
        <v>1</v>
      </c>
      <c r="G530">
        <f t="shared" si="43"/>
        <v>2004</v>
      </c>
      <c r="H530">
        <f t="shared" si="44"/>
        <v>10</v>
      </c>
    </row>
    <row r="531" spans="1:8" x14ac:dyDescent="0.25">
      <c r="A531" s="61">
        <v>38321</v>
      </c>
      <c r="B531" s="62">
        <v>66791.110515248758</v>
      </c>
      <c r="C531" s="64">
        <f t="shared" si="40"/>
        <v>66.791110515248761</v>
      </c>
      <c r="E531">
        <f t="shared" si="41"/>
        <v>2005</v>
      </c>
      <c r="F531">
        <f t="shared" si="42"/>
        <v>2</v>
      </c>
      <c r="G531">
        <f t="shared" si="43"/>
        <v>2004</v>
      </c>
      <c r="H531">
        <f t="shared" si="44"/>
        <v>11</v>
      </c>
    </row>
    <row r="532" spans="1:8" x14ac:dyDescent="0.25">
      <c r="A532" s="61">
        <v>38352</v>
      </c>
      <c r="B532" s="62">
        <v>81458.675967238392</v>
      </c>
      <c r="C532" s="64">
        <f t="shared" si="40"/>
        <v>81.458675967238392</v>
      </c>
      <c r="E532">
        <f t="shared" si="41"/>
        <v>2005</v>
      </c>
      <c r="F532">
        <f t="shared" si="42"/>
        <v>3</v>
      </c>
      <c r="G532">
        <f t="shared" si="43"/>
        <v>2004</v>
      </c>
      <c r="H532">
        <f t="shared" si="44"/>
        <v>12</v>
      </c>
    </row>
    <row r="533" spans="1:8" x14ac:dyDescent="0.25">
      <c r="A533" s="61">
        <v>38383</v>
      </c>
      <c r="B533" s="62">
        <v>79034.298777768898</v>
      </c>
      <c r="C533" s="64">
        <f t="shared" si="40"/>
        <v>79.034298777768896</v>
      </c>
      <c r="E533">
        <f t="shared" si="41"/>
        <v>2005</v>
      </c>
      <c r="F533">
        <f t="shared" si="42"/>
        <v>4</v>
      </c>
      <c r="G533">
        <f t="shared" si="43"/>
        <v>2005</v>
      </c>
      <c r="H533">
        <f t="shared" si="44"/>
        <v>1</v>
      </c>
    </row>
    <row r="534" spans="1:8" x14ac:dyDescent="0.25">
      <c r="A534" s="61">
        <v>38411</v>
      </c>
      <c r="B534" s="62">
        <v>68692.407325056949</v>
      </c>
      <c r="C534" s="64">
        <f t="shared" si="40"/>
        <v>68.692407325056948</v>
      </c>
      <c r="E534">
        <f t="shared" si="41"/>
        <v>2005</v>
      </c>
      <c r="F534">
        <f t="shared" si="42"/>
        <v>5</v>
      </c>
      <c r="G534">
        <f t="shared" si="43"/>
        <v>2005</v>
      </c>
      <c r="H534">
        <f t="shared" si="44"/>
        <v>2</v>
      </c>
    </row>
    <row r="535" spans="1:8" x14ac:dyDescent="0.25">
      <c r="A535" s="61">
        <v>38442</v>
      </c>
      <c r="B535" s="62">
        <v>108290.97358318823</v>
      </c>
      <c r="C535" s="64">
        <f t="shared" si="40"/>
        <v>108.29097358318823</v>
      </c>
      <c r="E535">
        <f t="shared" si="41"/>
        <v>2005</v>
      </c>
      <c r="F535">
        <f t="shared" si="42"/>
        <v>6</v>
      </c>
      <c r="G535">
        <f t="shared" si="43"/>
        <v>2005</v>
      </c>
      <c r="H535">
        <f t="shared" si="44"/>
        <v>3</v>
      </c>
    </row>
    <row r="536" spans="1:8" x14ac:dyDescent="0.25">
      <c r="A536" s="61">
        <v>38472</v>
      </c>
      <c r="B536" s="62">
        <v>78527.139818792682</v>
      </c>
      <c r="C536" s="64">
        <f t="shared" si="40"/>
        <v>78.527139818792676</v>
      </c>
      <c r="E536">
        <f t="shared" si="41"/>
        <v>2005</v>
      </c>
      <c r="F536">
        <f t="shared" si="42"/>
        <v>7</v>
      </c>
      <c r="G536">
        <f t="shared" si="43"/>
        <v>2005</v>
      </c>
      <c r="H536">
        <f t="shared" si="44"/>
        <v>4</v>
      </c>
    </row>
    <row r="537" spans="1:8" x14ac:dyDescent="0.25">
      <c r="A537" s="61">
        <v>38503</v>
      </c>
      <c r="B537" s="62">
        <v>193893.07584319505</v>
      </c>
      <c r="C537" s="64">
        <f t="shared" si="40"/>
        <v>193.89307584319505</v>
      </c>
      <c r="E537">
        <f t="shared" si="41"/>
        <v>2005</v>
      </c>
      <c r="F537">
        <f t="shared" si="42"/>
        <v>8</v>
      </c>
      <c r="G537">
        <f t="shared" si="43"/>
        <v>2005</v>
      </c>
      <c r="H537">
        <f t="shared" si="44"/>
        <v>5</v>
      </c>
    </row>
    <row r="538" spans="1:8" x14ac:dyDescent="0.25">
      <c r="A538" s="61">
        <v>38533</v>
      </c>
      <c r="B538" s="62">
        <v>86592.713243545921</v>
      </c>
      <c r="C538" s="64">
        <f t="shared" si="40"/>
        <v>86.592713243545916</v>
      </c>
      <c r="E538">
        <f t="shared" si="41"/>
        <v>2005</v>
      </c>
      <c r="F538">
        <f t="shared" si="42"/>
        <v>9</v>
      </c>
      <c r="G538">
        <f t="shared" si="43"/>
        <v>2005</v>
      </c>
      <c r="H538">
        <f t="shared" si="44"/>
        <v>6</v>
      </c>
    </row>
    <row r="539" spans="1:8" x14ac:dyDescent="0.25">
      <c r="A539" s="61">
        <v>38564</v>
      </c>
      <c r="B539" s="62">
        <v>60763.615679490817</v>
      </c>
      <c r="C539" s="64">
        <f t="shared" si="40"/>
        <v>60.763615679490819</v>
      </c>
      <c r="E539">
        <f t="shared" si="41"/>
        <v>2005</v>
      </c>
      <c r="F539">
        <f t="shared" si="42"/>
        <v>10</v>
      </c>
      <c r="G539">
        <f t="shared" si="43"/>
        <v>2005</v>
      </c>
      <c r="H539">
        <f t="shared" si="44"/>
        <v>7</v>
      </c>
    </row>
    <row r="540" spans="1:8" x14ac:dyDescent="0.25">
      <c r="A540" s="61">
        <v>38595</v>
      </c>
      <c r="B540" s="62">
        <v>60984.240009420813</v>
      </c>
      <c r="C540" s="64">
        <f t="shared" si="40"/>
        <v>60.984240009420816</v>
      </c>
      <c r="E540">
        <f t="shared" si="41"/>
        <v>2005</v>
      </c>
      <c r="F540">
        <f t="shared" si="42"/>
        <v>11</v>
      </c>
      <c r="G540">
        <f t="shared" si="43"/>
        <v>2005</v>
      </c>
      <c r="H540">
        <f t="shared" si="44"/>
        <v>8</v>
      </c>
    </row>
    <row r="541" spans="1:8" x14ac:dyDescent="0.25">
      <c r="A541" s="61">
        <v>38625</v>
      </c>
      <c r="B541" s="62">
        <v>50573.620086877527</v>
      </c>
      <c r="C541" s="64">
        <f t="shared" si="40"/>
        <v>50.573620086877526</v>
      </c>
      <c r="E541">
        <f t="shared" si="41"/>
        <v>2005</v>
      </c>
      <c r="F541">
        <f t="shared" si="42"/>
        <v>12</v>
      </c>
      <c r="G541">
        <f t="shared" si="43"/>
        <v>2005</v>
      </c>
      <c r="H541">
        <f t="shared" si="44"/>
        <v>9</v>
      </c>
    </row>
    <row r="542" spans="1:8" x14ac:dyDescent="0.25">
      <c r="A542" s="61">
        <v>38656</v>
      </c>
      <c r="B542" s="62">
        <v>66853.483234798026</v>
      </c>
      <c r="C542" s="64">
        <f t="shared" si="40"/>
        <v>66.85348323479802</v>
      </c>
      <c r="E542">
        <f t="shared" si="41"/>
        <v>2006</v>
      </c>
      <c r="F542">
        <f t="shared" si="42"/>
        <v>1</v>
      </c>
      <c r="G542">
        <f t="shared" si="43"/>
        <v>2005</v>
      </c>
      <c r="H542">
        <f t="shared" si="44"/>
        <v>10</v>
      </c>
    </row>
    <row r="543" spans="1:8" x14ac:dyDescent="0.25">
      <c r="A543" s="61">
        <v>38686</v>
      </c>
      <c r="B543" s="62">
        <v>65837.073121125577</v>
      </c>
      <c r="C543" s="64">
        <f t="shared" si="40"/>
        <v>65.83707312112557</v>
      </c>
      <c r="E543">
        <f t="shared" si="41"/>
        <v>2006</v>
      </c>
      <c r="F543">
        <f t="shared" si="42"/>
        <v>2</v>
      </c>
      <c r="G543">
        <f t="shared" si="43"/>
        <v>2005</v>
      </c>
      <c r="H543">
        <f t="shared" si="44"/>
        <v>11</v>
      </c>
    </row>
    <row r="544" spans="1:8" x14ac:dyDescent="0.25">
      <c r="A544" s="61">
        <v>38717</v>
      </c>
      <c r="B544" s="62">
        <v>104205.95767774801</v>
      </c>
      <c r="C544" s="64">
        <f t="shared" si="40"/>
        <v>104.20595767774802</v>
      </c>
      <c r="E544">
        <f t="shared" si="41"/>
        <v>2006</v>
      </c>
      <c r="F544">
        <f t="shared" si="42"/>
        <v>3</v>
      </c>
      <c r="G544">
        <f t="shared" si="43"/>
        <v>2005</v>
      </c>
      <c r="H544">
        <f t="shared" si="44"/>
        <v>12</v>
      </c>
    </row>
    <row r="545" spans="1:8" x14ac:dyDescent="0.25">
      <c r="A545" s="61">
        <v>38748</v>
      </c>
      <c r="B545" s="62">
        <v>191917.49040598437</v>
      </c>
      <c r="C545" s="64">
        <f t="shared" si="40"/>
        <v>191.91749040598438</v>
      </c>
      <c r="E545">
        <f t="shared" si="41"/>
        <v>2006</v>
      </c>
      <c r="F545">
        <f t="shared" si="42"/>
        <v>4</v>
      </c>
      <c r="G545">
        <f t="shared" si="43"/>
        <v>2006</v>
      </c>
      <c r="H545">
        <f t="shared" si="44"/>
        <v>1</v>
      </c>
    </row>
    <row r="546" spans="1:8" x14ac:dyDescent="0.25">
      <c r="A546" s="61">
        <v>38776</v>
      </c>
      <c r="B546" s="62">
        <v>146599.80089552529</v>
      </c>
      <c r="C546" s="64">
        <f t="shared" si="40"/>
        <v>146.59980089552528</v>
      </c>
      <c r="E546">
        <f t="shared" si="41"/>
        <v>2006</v>
      </c>
      <c r="F546">
        <f t="shared" si="42"/>
        <v>5</v>
      </c>
      <c r="G546">
        <f t="shared" si="43"/>
        <v>2006</v>
      </c>
      <c r="H546">
        <f t="shared" si="44"/>
        <v>2</v>
      </c>
    </row>
    <row r="547" spans="1:8" x14ac:dyDescent="0.25">
      <c r="A547" s="61">
        <v>38807</v>
      </c>
      <c r="B547" s="62">
        <v>142760.63057448168</v>
      </c>
      <c r="C547" s="64">
        <f t="shared" si="40"/>
        <v>142.76063057448167</v>
      </c>
      <c r="E547">
        <f t="shared" si="41"/>
        <v>2006</v>
      </c>
      <c r="F547">
        <f t="shared" si="42"/>
        <v>6</v>
      </c>
      <c r="G547">
        <f t="shared" si="43"/>
        <v>2006</v>
      </c>
      <c r="H547">
        <f t="shared" si="44"/>
        <v>3</v>
      </c>
    </row>
    <row r="548" spans="1:8" x14ac:dyDescent="0.25">
      <c r="A548" s="61">
        <v>38837</v>
      </c>
      <c r="B548" s="62">
        <v>299521.37422119867</v>
      </c>
      <c r="C548" s="64">
        <f t="shared" si="40"/>
        <v>299.52137422119864</v>
      </c>
      <c r="E548">
        <f t="shared" si="41"/>
        <v>2006</v>
      </c>
      <c r="F548">
        <f t="shared" si="42"/>
        <v>7</v>
      </c>
      <c r="G548">
        <f t="shared" si="43"/>
        <v>2006</v>
      </c>
      <c r="H548">
        <f t="shared" si="44"/>
        <v>4</v>
      </c>
    </row>
    <row r="549" spans="1:8" x14ac:dyDescent="0.25">
      <c r="A549" s="61">
        <v>38868</v>
      </c>
      <c r="B549" s="62">
        <v>259473.63103808058</v>
      </c>
      <c r="C549" s="64">
        <f t="shared" si="40"/>
        <v>259.47363103808055</v>
      </c>
      <c r="E549">
        <f t="shared" si="41"/>
        <v>2006</v>
      </c>
      <c r="F549">
        <f t="shared" si="42"/>
        <v>8</v>
      </c>
      <c r="G549">
        <f t="shared" si="43"/>
        <v>2006</v>
      </c>
      <c r="H549">
        <f t="shared" si="44"/>
        <v>5</v>
      </c>
    </row>
    <row r="550" spans="1:8" x14ac:dyDescent="0.25">
      <c r="A550" s="61">
        <v>38898</v>
      </c>
      <c r="B550" s="62">
        <v>131682.55144889624</v>
      </c>
      <c r="C550" s="64">
        <f t="shared" si="40"/>
        <v>131.68255144889625</v>
      </c>
      <c r="E550">
        <f t="shared" si="41"/>
        <v>2006</v>
      </c>
      <c r="F550">
        <f t="shared" si="42"/>
        <v>9</v>
      </c>
      <c r="G550">
        <f t="shared" si="43"/>
        <v>2006</v>
      </c>
      <c r="H550">
        <f t="shared" si="44"/>
        <v>6</v>
      </c>
    </row>
    <row r="551" spans="1:8" x14ac:dyDescent="0.25">
      <c r="A551" s="61">
        <v>38929</v>
      </c>
      <c r="B551" s="62">
        <v>102220.04889019423</v>
      </c>
      <c r="C551" s="64">
        <f t="shared" si="40"/>
        <v>102.22004889019424</v>
      </c>
      <c r="E551">
        <f t="shared" si="41"/>
        <v>2006</v>
      </c>
      <c r="F551">
        <f t="shared" si="42"/>
        <v>10</v>
      </c>
      <c r="G551">
        <f t="shared" si="43"/>
        <v>2006</v>
      </c>
      <c r="H551">
        <f t="shared" si="44"/>
        <v>7</v>
      </c>
    </row>
    <row r="552" spans="1:8" x14ac:dyDescent="0.25">
      <c r="A552" s="61">
        <v>38960</v>
      </c>
      <c r="B552" s="62">
        <v>69973.977813692632</v>
      </c>
      <c r="C552" s="64">
        <f t="shared" si="40"/>
        <v>69.973977813692628</v>
      </c>
      <c r="E552">
        <f t="shared" si="41"/>
        <v>2006</v>
      </c>
      <c r="F552">
        <f t="shared" si="42"/>
        <v>11</v>
      </c>
      <c r="G552">
        <f t="shared" si="43"/>
        <v>2006</v>
      </c>
      <c r="H552">
        <f t="shared" si="44"/>
        <v>8</v>
      </c>
    </row>
    <row r="553" spans="1:8" x14ac:dyDescent="0.25">
      <c r="A553" s="61">
        <v>38990</v>
      </c>
      <c r="B553" s="62">
        <v>65497.047771197926</v>
      </c>
      <c r="C553" s="64">
        <f t="shared" si="40"/>
        <v>65.497047771197927</v>
      </c>
      <c r="E553">
        <f t="shared" si="41"/>
        <v>2006</v>
      </c>
      <c r="F553">
        <f t="shared" si="42"/>
        <v>12</v>
      </c>
      <c r="G553">
        <f t="shared" si="43"/>
        <v>2006</v>
      </c>
      <c r="H553">
        <f t="shared" si="44"/>
        <v>9</v>
      </c>
    </row>
    <row r="554" spans="1:8" x14ac:dyDescent="0.25">
      <c r="A554" s="61">
        <v>39021</v>
      </c>
      <c r="B554" s="62">
        <v>89512.13417438195</v>
      </c>
      <c r="C554" s="64">
        <f t="shared" si="40"/>
        <v>89.512134174381956</v>
      </c>
      <c r="E554">
        <f t="shared" si="41"/>
        <v>2007</v>
      </c>
      <c r="F554">
        <f t="shared" si="42"/>
        <v>1</v>
      </c>
      <c r="G554">
        <f t="shared" si="43"/>
        <v>2006</v>
      </c>
      <c r="H554">
        <f t="shared" si="44"/>
        <v>10</v>
      </c>
    </row>
    <row r="555" spans="1:8" x14ac:dyDescent="0.25">
      <c r="A555" s="61">
        <v>39051</v>
      </c>
      <c r="B555" s="62">
        <v>53941.499321450159</v>
      </c>
      <c r="C555" s="64">
        <f t="shared" si="40"/>
        <v>53.941499321450159</v>
      </c>
      <c r="E555">
        <f t="shared" si="41"/>
        <v>2007</v>
      </c>
      <c r="F555">
        <f t="shared" si="42"/>
        <v>2</v>
      </c>
      <c r="G555">
        <f t="shared" si="43"/>
        <v>2006</v>
      </c>
      <c r="H555">
        <f t="shared" si="44"/>
        <v>11</v>
      </c>
    </row>
    <row r="556" spans="1:8" x14ac:dyDescent="0.25">
      <c r="A556" s="61">
        <v>39082</v>
      </c>
      <c r="B556" s="62">
        <v>98692.254157345815</v>
      </c>
      <c r="C556" s="64">
        <f t="shared" si="40"/>
        <v>98.692254157345815</v>
      </c>
      <c r="E556">
        <f t="shared" si="41"/>
        <v>2007</v>
      </c>
      <c r="F556">
        <f t="shared" si="42"/>
        <v>3</v>
      </c>
      <c r="G556">
        <f t="shared" si="43"/>
        <v>2006</v>
      </c>
      <c r="H556">
        <f t="shared" si="44"/>
        <v>12</v>
      </c>
    </row>
    <row r="557" spans="1:8" x14ac:dyDescent="0.25">
      <c r="A557" s="61">
        <v>39113</v>
      </c>
      <c r="B557" s="62">
        <v>82354.090908408791</v>
      </c>
      <c r="C557" s="64">
        <f t="shared" si="40"/>
        <v>82.354090908408793</v>
      </c>
      <c r="E557">
        <f t="shared" si="41"/>
        <v>2007</v>
      </c>
      <c r="F557">
        <f t="shared" si="42"/>
        <v>4</v>
      </c>
      <c r="G557">
        <f t="shared" si="43"/>
        <v>2007</v>
      </c>
      <c r="H557">
        <f t="shared" si="44"/>
        <v>1</v>
      </c>
    </row>
    <row r="558" spans="1:8" x14ac:dyDescent="0.25">
      <c r="A558" s="61">
        <v>39141</v>
      </c>
      <c r="B558" s="62">
        <v>106754.09227667746</v>
      </c>
      <c r="C558" s="64">
        <f t="shared" si="40"/>
        <v>106.75409227667745</v>
      </c>
      <c r="E558">
        <f t="shared" si="41"/>
        <v>2007</v>
      </c>
      <c r="F558">
        <f t="shared" si="42"/>
        <v>5</v>
      </c>
      <c r="G558">
        <f t="shared" si="43"/>
        <v>2007</v>
      </c>
      <c r="H558">
        <f t="shared" si="44"/>
        <v>2</v>
      </c>
    </row>
    <row r="559" spans="1:8" x14ac:dyDescent="0.25">
      <c r="A559" s="61">
        <v>39172</v>
      </c>
      <c r="B559" s="62">
        <v>182996.33948238843</v>
      </c>
      <c r="C559" s="64">
        <f t="shared" si="40"/>
        <v>182.99633948238844</v>
      </c>
      <c r="E559">
        <f t="shared" si="41"/>
        <v>2007</v>
      </c>
      <c r="F559">
        <f t="shared" si="42"/>
        <v>6</v>
      </c>
      <c r="G559">
        <f t="shared" si="43"/>
        <v>2007</v>
      </c>
      <c r="H559">
        <f t="shared" si="44"/>
        <v>3</v>
      </c>
    </row>
    <row r="560" spans="1:8" x14ac:dyDescent="0.25">
      <c r="A560" s="61">
        <v>39202</v>
      </c>
      <c r="B560" s="62">
        <v>129288.38991488084</v>
      </c>
      <c r="C560" s="64">
        <f t="shared" si="40"/>
        <v>129.28838991488084</v>
      </c>
      <c r="E560">
        <f t="shared" si="41"/>
        <v>2007</v>
      </c>
      <c r="F560">
        <f t="shared" si="42"/>
        <v>7</v>
      </c>
      <c r="G560">
        <f t="shared" si="43"/>
        <v>2007</v>
      </c>
      <c r="H560">
        <f t="shared" si="44"/>
        <v>4</v>
      </c>
    </row>
    <row r="561" spans="1:8" x14ac:dyDescent="0.25">
      <c r="A561" s="61">
        <v>39233</v>
      </c>
      <c r="B561" s="62">
        <v>127548.45150750813</v>
      </c>
      <c r="C561" s="64">
        <f t="shared" si="40"/>
        <v>127.54845150750813</v>
      </c>
      <c r="E561">
        <f t="shared" si="41"/>
        <v>2007</v>
      </c>
      <c r="F561">
        <f t="shared" si="42"/>
        <v>8</v>
      </c>
      <c r="G561">
        <f t="shared" si="43"/>
        <v>2007</v>
      </c>
      <c r="H561">
        <f t="shared" si="44"/>
        <v>5</v>
      </c>
    </row>
    <row r="562" spans="1:8" x14ac:dyDescent="0.25">
      <c r="A562" s="61">
        <v>39263</v>
      </c>
      <c r="B562" s="62">
        <v>88135.501600954536</v>
      </c>
      <c r="C562" s="64">
        <f t="shared" si="40"/>
        <v>88.135501600954541</v>
      </c>
      <c r="E562">
        <f t="shared" si="41"/>
        <v>2007</v>
      </c>
      <c r="F562">
        <f t="shared" si="42"/>
        <v>9</v>
      </c>
      <c r="G562">
        <f t="shared" si="43"/>
        <v>2007</v>
      </c>
      <c r="H562">
        <f t="shared" si="44"/>
        <v>6</v>
      </c>
    </row>
    <row r="563" spans="1:8" x14ac:dyDescent="0.25">
      <c r="A563" s="61">
        <v>39294</v>
      </c>
      <c r="B563" s="62">
        <v>77827.144232114355</v>
      </c>
      <c r="C563" s="64">
        <f t="shared" si="40"/>
        <v>77.82714423211435</v>
      </c>
      <c r="E563">
        <f t="shared" si="41"/>
        <v>2007</v>
      </c>
      <c r="F563">
        <f t="shared" si="42"/>
        <v>10</v>
      </c>
      <c r="G563">
        <f t="shared" si="43"/>
        <v>2007</v>
      </c>
      <c r="H563">
        <f t="shared" si="44"/>
        <v>7</v>
      </c>
    </row>
    <row r="564" spans="1:8" x14ac:dyDescent="0.25">
      <c r="A564" s="61">
        <v>39325</v>
      </c>
      <c r="B564" s="62">
        <v>51620.538821125083</v>
      </c>
      <c r="C564" s="64">
        <f t="shared" si="40"/>
        <v>51.620538821125081</v>
      </c>
      <c r="E564">
        <f t="shared" si="41"/>
        <v>2007</v>
      </c>
      <c r="F564">
        <f t="shared" si="42"/>
        <v>11</v>
      </c>
      <c r="G564">
        <f t="shared" si="43"/>
        <v>2007</v>
      </c>
      <c r="H564">
        <f t="shared" si="44"/>
        <v>8</v>
      </c>
    </row>
    <row r="565" spans="1:8" x14ac:dyDescent="0.25">
      <c r="A565" s="61">
        <v>39355</v>
      </c>
      <c r="B565" s="62">
        <v>49736.1432772548</v>
      </c>
      <c r="C565" s="64">
        <f t="shared" si="40"/>
        <v>49.736143277254797</v>
      </c>
      <c r="E565">
        <f t="shared" si="41"/>
        <v>2007</v>
      </c>
      <c r="F565">
        <f t="shared" si="42"/>
        <v>12</v>
      </c>
      <c r="G565">
        <f t="shared" si="43"/>
        <v>2007</v>
      </c>
      <c r="H565">
        <f t="shared" si="44"/>
        <v>9</v>
      </c>
    </row>
    <row r="566" spans="1:8" x14ac:dyDescent="0.25">
      <c r="A566" s="61">
        <v>39386</v>
      </c>
      <c r="B566" s="62">
        <v>90549.726928279721</v>
      </c>
      <c r="C566" s="64">
        <f t="shared" si="40"/>
        <v>90.549726928279725</v>
      </c>
      <c r="E566">
        <f t="shared" si="41"/>
        <v>2008</v>
      </c>
      <c r="F566">
        <f t="shared" si="42"/>
        <v>1</v>
      </c>
      <c r="G566">
        <f t="shared" si="43"/>
        <v>2007</v>
      </c>
      <c r="H566">
        <f t="shared" si="44"/>
        <v>10</v>
      </c>
    </row>
    <row r="567" spans="1:8" x14ac:dyDescent="0.25">
      <c r="A567" s="61">
        <v>39416</v>
      </c>
      <c r="B567" s="62">
        <v>72197.817622067436</v>
      </c>
      <c r="C567" s="64">
        <f t="shared" si="40"/>
        <v>72.197817622067433</v>
      </c>
      <c r="E567">
        <f t="shared" si="41"/>
        <v>2008</v>
      </c>
      <c r="F567">
        <f t="shared" si="42"/>
        <v>2</v>
      </c>
      <c r="G567">
        <f t="shared" si="43"/>
        <v>2007</v>
      </c>
      <c r="H567">
        <f t="shared" si="44"/>
        <v>11</v>
      </c>
    </row>
    <row r="568" spans="1:8" x14ac:dyDescent="0.25">
      <c r="A568" s="61">
        <v>39447</v>
      </c>
      <c r="B568" s="62">
        <v>69548.653336719421</v>
      </c>
      <c r="C568" s="64">
        <f t="shared" si="40"/>
        <v>69.548653336719426</v>
      </c>
      <c r="E568">
        <f t="shared" si="41"/>
        <v>2008</v>
      </c>
      <c r="F568">
        <f t="shared" si="42"/>
        <v>3</v>
      </c>
      <c r="G568">
        <f t="shared" si="43"/>
        <v>2007</v>
      </c>
      <c r="H568">
        <f t="shared" si="44"/>
        <v>12</v>
      </c>
    </row>
    <row r="569" spans="1:8" x14ac:dyDescent="0.25">
      <c r="A569" s="61">
        <v>39478</v>
      </c>
      <c r="B569" s="62">
        <v>46333.579517799415</v>
      </c>
      <c r="C569" s="64">
        <f t="shared" si="40"/>
        <v>46.333579517799414</v>
      </c>
      <c r="E569">
        <f t="shared" si="41"/>
        <v>2008</v>
      </c>
      <c r="F569">
        <f t="shared" si="42"/>
        <v>4</v>
      </c>
      <c r="G569">
        <f t="shared" si="43"/>
        <v>2008</v>
      </c>
      <c r="H569">
        <f t="shared" si="44"/>
        <v>1</v>
      </c>
    </row>
    <row r="570" spans="1:8" x14ac:dyDescent="0.25">
      <c r="A570" s="61">
        <v>39507</v>
      </c>
      <c r="B570" s="62">
        <v>79964.887415359801</v>
      </c>
      <c r="C570" s="64">
        <f t="shared" si="40"/>
        <v>79.964887415359797</v>
      </c>
      <c r="E570">
        <f t="shared" si="41"/>
        <v>2008</v>
      </c>
      <c r="F570">
        <f t="shared" si="42"/>
        <v>5</v>
      </c>
      <c r="G570">
        <f t="shared" si="43"/>
        <v>2008</v>
      </c>
      <c r="H570">
        <f t="shared" si="44"/>
        <v>2</v>
      </c>
    </row>
    <row r="571" spans="1:8" x14ac:dyDescent="0.25">
      <c r="A571" s="61">
        <v>39538</v>
      </c>
      <c r="B571" s="62">
        <v>123929.47029757775</v>
      </c>
      <c r="C571" s="64">
        <f t="shared" si="40"/>
        <v>123.92947029757775</v>
      </c>
      <c r="E571">
        <f t="shared" si="41"/>
        <v>2008</v>
      </c>
      <c r="F571">
        <f t="shared" si="42"/>
        <v>6</v>
      </c>
      <c r="G571">
        <f t="shared" si="43"/>
        <v>2008</v>
      </c>
      <c r="H571">
        <f t="shared" si="44"/>
        <v>3</v>
      </c>
    </row>
    <row r="572" spans="1:8" x14ac:dyDescent="0.25">
      <c r="A572" s="61">
        <v>39568</v>
      </c>
      <c r="B572" s="62">
        <v>165348.94021858415</v>
      </c>
      <c r="C572" s="64">
        <f t="shared" si="40"/>
        <v>165.34894021858415</v>
      </c>
      <c r="E572">
        <f t="shared" si="41"/>
        <v>2008</v>
      </c>
      <c r="F572">
        <f t="shared" si="42"/>
        <v>7</v>
      </c>
      <c r="G572">
        <f t="shared" si="43"/>
        <v>2008</v>
      </c>
      <c r="H572">
        <f t="shared" si="44"/>
        <v>4</v>
      </c>
    </row>
    <row r="573" spans="1:8" x14ac:dyDescent="0.25">
      <c r="A573" s="61">
        <v>39599</v>
      </c>
      <c r="B573" s="62">
        <v>158396.60785595831</v>
      </c>
      <c r="C573" s="64">
        <f t="shared" si="40"/>
        <v>158.39660785595831</v>
      </c>
      <c r="E573">
        <f t="shared" si="41"/>
        <v>2008</v>
      </c>
      <c r="F573">
        <f t="shared" si="42"/>
        <v>8</v>
      </c>
      <c r="G573">
        <f t="shared" si="43"/>
        <v>2008</v>
      </c>
      <c r="H573">
        <f t="shared" si="44"/>
        <v>5</v>
      </c>
    </row>
    <row r="574" spans="1:8" x14ac:dyDescent="0.25">
      <c r="A574" s="61">
        <v>39629</v>
      </c>
      <c r="B574" s="62">
        <v>126643.4596373063</v>
      </c>
      <c r="C574" s="64">
        <f t="shared" si="40"/>
        <v>126.64345963730629</v>
      </c>
      <c r="E574">
        <f t="shared" si="41"/>
        <v>2008</v>
      </c>
      <c r="F574">
        <f t="shared" si="42"/>
        <v>9</v>
      </c>
      <c r="G574">
        <f t="shared" si="43"/>
        <v>2008</v>
      </c>
      <c r="H574">
        <f t="shared" si="44"/>
        <v>6</v>
      </c>
    </row>
    <row r="575" spans="1:8" x14ac:dyDescent="0.25">
      <c r="A575" s="61">
        <v>39660</v>
      </c>
      <c r="B575" s="62">
        <v>71891.86938388522</v>
      </c>
      <c r="C575" s="64">
        <f t="shared" si="40"/>
        <v>71.891869383885222</v>
      </c>
      <c r="E575">
        <f t="shared" si="41"/>
        <v>2008</v>
      </c>
      <c r="F575">
        <f t="shared" si="42"/>
        <v>10</v>
      </c>
      <c r="G575">
        <f t="shared" si="43"/>
        <v>2008</v>
      </c>
      <c r="H575">
        <f t="shared" si="44"/>
        <v>7</v>
      </c>
    </row>
    <row r="576" spans="1:8" x14ac:dyDescent="0.25">
      <c r="A576" s="61">
        <v>39691</v>
      </c>
      <c r="B576" s="62">
        <v>67608.917116575351</v>
      </c>
      <c r="C576" s="64">
        <f t="shared" si="40"/>
        <v>67.608917116575356</v>
      </c>
      <c r="E576">
        <f t="shared" si="41"/>
        <v>2008</v>
      </c>
      <c r="F576">
        <f t="shared" si="42"/>
        <v>11</v>
      </c>
      <c r="G576">
        <f t="shared" si="43"/>
        <v>2008</v>
      </c>
      <c r="H576">
        <f t="shared" si="44"/>
        <v>8</v>
      </c>
    </row>
    <row r="577" spans="1:8" x14ac:dyDescent="0.25">
      <c r="A577" s="61">
        <v>39721</v>
      </c>
      <c r="B577" s="62">
        <v>63188.208182550392</v>
      </c>
      <c r="C577" s="64">
        <f t="shared" si="40"/>
        <v>63.18820818255039</v>
      </c>
      <c r="E577">
        <f t="shared" si="41"/>
        <v>2008</v>
      </c>
      <c r="F577">
        <f t="shared" si="42"/>
        <v>12</v>
      </c>
      <c r="G577">
        <f t="shared" si="43"/>
        <v>2008</v>
      </c>
      <c r="H577">
        <f t="shared" si="44"/>
        <v>9</v>
      </c>
    </row>
    <row r="578" spans="1:8" x14ac:dyDescent="0.25">
      <c r="A578" s="61">
        <v>39752</v>
      </c>
      <c r="B578" s="62">
        <v>43971.573394993145</v>
      </c>
      <c r="C578" s="64">
        <f t="shared" si="40"/>
        <v>43.971573394993143</v>
      </c>
      <c r="E578">
        <f t="shared" si="41"/>
        <v>2009</v>
      </c>
      <c r="F578">
        <f t="shared" si="42"/>
        <v>1</v>
      </c>
      <c r="G578">
        <f t="shared" si="43"/>
        <v>2008</v>
      </c>
      <c r="H578">
        <f t="shared" si="44"/>
        <v>10</v>
      </c>
    </row>
    <row r="579" spans="1:8" x14ac:dyDescent="0.25">
      <c r="A579" s="61">
        <v>39782</v>
      </c>
      <c r="B579" s="62">
        <v>110905.55948672793</v>
      </c>
      <c r="C579" s="64">
        <f t="shared" ref="C579:C637" si="45">B579/1000</f>
        <v>110.90555948672792</v>
      </c>
      <c r="E579">
        <f t="shared" ref="E579:E637" si="46">IF($H579&gt;9,G579+1,G579)</f>
        <v>2009</v>
      </c>
      <c r="F579">
        <f t="shared" ref="F579:F637" si="47">IF($H579&gt;9,H579-9,H579+3)</f>
        <v>2</v>
      </c>
      <c r="G579">
        <f t="shared" ref="G579:G637" si="48">YEAR($A579)</f>
        <v>2008</v>
      </c>
      <c r="H579">
        <f t="shared" ref="H579:H637" si="49">MONTH($A579)</f>
        <v>11</v>
      </c>
    </row>
    <row r="580" spans="1:8" x14ac:dyDescent="0.25">
      <c r="A580" s="61">
        <v>39813</v>
      </c>
      <c r="B580" s="62">
        <v>63004.27894991279</v>
      </c>
      <c r="C580" s="64">
        <f t="shared" si="45"/>
        <v>63.004278949912788</v>
      </c>
      <c r="E580">
        <f t="shared" si="46"/>
        <v>2009</v>
      </c>
      <c r="F580">
        <f t="shared" si="47"/>
        <v>3</v>
      </c>
      <c r="G580">
        <f t="shared" si="48"/>
        <v>2008</v>
      </c>
      <c r="H580">
        <f t="shared" si="49"/>
        <v>12</v>
      </c>
    </row>
    <row r="581" spans="1:8" x14ac:dyDescent="0.25">
      <c r="A581" s="61">
        <v>39844</v>
      </c>
      <c r="B581" s="62">
        <v>105045.75054319689</v>
      </c>
      <c r="C581" s="64">
        <f t="shared" si="45"/>
        <v>105.04575054319689</v>
      </c>
      <c r="E581">
        <f t="shared" si="46"/>
        <v>2009</v>
      </c>
      <c r="F581">
        <f t="shared" si="47"/>
        <v>4</v>
      </c>
      <c r="G581">
        <f t="shared" si="48"/>
        <v>2009</v>
      </c>
      <c r="H581">
        <f t="shared" si="49"/>
        <v>1</v>
      </c>
    </row>
    <row r="582" spans="1:8" x14ac:dyDescent="0.25">
      <c r="A582" s="61">
        <v>39872</v>
      </c>
      <c r="B582" s="62">
        <v>83817.453328893695</v>
      </c>
      <c r="C582" s="64">
        <f t="shared" si="45"/>
        <v>83.817453328893691</v>
      </c>
      <c r="E582">
        <f t="shared" si="46"/>
        <v>2009</v>
      </c>
      <c r="F582">
        <f t="shared" si="47"/>
        <v>5</v>
      </c>
      <c r="G582">
        <f t="shared" si="48"/>
        <v>2009</v>
      </c>
      <c r="H582">
        <f t="shared" si="49"/>
        <v>2</v>
      </c>
    </row>
    <row r="583" spans="1:8" x14ac:dyDescent="0.25">
      <c r="A583" s="61">
        <v>39903</v>
      </c>
      <c r="B583" s="62">
        <v>129844.07944746542</v>
      </c>
      <c r="C583" s="64">
        <f t="shared" si="45"/>
        <v>129.84407944746542</v>
      </c>
      <c r="E583">
        <f t="shared" si="46"/>
        <v>2009</v>
      </c>
      <c r="F583">
        <f t="shared" si="47"/>
        <v>6</v>
      </c>
      <c r="G583">
        <f t="shared" si="48"/>
        <v>2009</v>
      </c>
      <c r="H583">
        <f t="shared" si="49"/>
        <v>3</v>
      </c>
    </row>
    <row r="584" spans="1:8" x14ac:dyDescent="0.25">
      <c r="A584" s="61">
        <v>39933</v>
      </c>
      <c r="B584" s="62">
        <v>94869.466884116147</v>
      </c>
      <c r="C584" s="64">
        <f t="shared" si="45"/>
        <v>94.86946688411615</v>
      </c>
      <c r="E584">
        <f t="shared" si="46"/>
        <v>2009</v>
      </c>
      <c r="F584">
        <f t="shared" si="47"/>
        <v>7</v>
      </c>
      <c r="G584">
        <f t="shared" si="48"/>
        <v>2009</v>
      </c>
      <c r="H584">
        <f t="shared" si="49"/>
        <v>4</v>
      </c>
    </row>
    <row r="585" spans="1:8" x14ac:dyDescent="0.25">
      <c r="A585" s="61">
        <v>39964</v>
      </c>
      <c r="B585" s="62">
        <v>138820.11654580783</v>
      </c>
      <c r="C585" s="64">
        <f t="shared" si="45"/>
        <v>138.82011654580782</v>
      </c>
      <c r="E585">
        <f t="shared" si="46"/>
        <v>2009</v>
      </c>
      <c r="F585">
        <f t="shared" si="47"/>
        <v>8</v>
      </c>
      <c r="G585">
        <f t="shared" si="48"/>
        <v>2009</v>
      </c>
      <c r="H585">
        <f t="shared" si="49"/>
        <v>5</v>
      </c>
    </row>
    <row r="586" spans="1:8" x14ac:dyDescent="0.25">
      <c r="A586" s="61">
        <v>39994</v>
      </c>
      <c r="B586" s="62">
        <v>105883.85121588115</v>
      </c>
      <c r="C586" s="64">
        <f t="shared" si="45"/>
        <v>105.88385121588115</v>
      </c>
      <c r="E586">
        <f t="shared" si="46"/>
        <v>2009</v>
      </c>
      <c r="F586">
        <f t="shared" si="47"/>
        <v>9</v>
      </c>
      <c r="G586">
        <f t="shared" si="48"/>
        <v>2009</v>
      </c>
      <c r="H586">
        <f t="shared" si="49"/>
        <v>6</v>
      </c>
    </row>
    <row r="587" spans="1:8" x14ac:dyDescent="0.25">
      <c r="A587" s="61">
        <v>40025</v>
      </c>
      <c r="B587" s="62">
        <v>62259.12881813159</v>
      </c>
      <c r="C587" s="64">
        <f t="shared" si="45"/>
        <v>62.259128818131593</v>
      </c>
      <c r="E587">
        <f t="shared" si="46"/>
        <v>2009</v>
      </c>
      <c r="F587">
        <f t="shared" si="47"/>
        <v>10</v>
      </c>
      <c r="G587">
        <f t="shared" si="48"/>
        <v>2009</v>
      </c>
      <c r="H587">
        <f t="shared" si="49"/>
        <v>7</v>
      </c>
    </row>
    <row r="588" spans="1:8" x14ac:dyDescent="0.25">
      <c r="A588" s="61">
        <v>40056</v>
      </c>
      <c r="B588" s="62">
        <v>55794.38376524367</v>
      </c>
      <c r="C588" s="64">
        <f t="shared" si="45"/>
        <v>55.794383765243673</v>
      </c>
      <c r="E588">
        <f t="shared" si="46"/>
        <v>2009</v>
      </c>
      <c r="F588">
        <f t="shared" si="47"/>
        <v>11</v>
      </c>
      <c r="G588">
        <f t="shared" si="48"/>
        <v>2009</v>
      </c>
      <c r="H588">
        <f t="shared" si="49"/>
        <v>8</v>
      </c>
    </row>
    <row r="589" spans="1:8" x14ac:dyDescent="0.25">
      <c r="A589" s="61">
        <v>40086</v>
      </c>
      <c r="B589" s="62">
        <v>71607.799648590037</v>
      </c>
      <c r="C589" s="64">
        <f t="shared" si="45"/>
        <v>71.607799648590031</v>
      </c>
      <c r="E589">
        <f t="shared" si="46"/>
        <v>2009</v>
      </c>
      <c r="F589">
        <f t="shared" si="47"/>
        <v>12</v>
      </c>
      <c r="G589">
        <f t="shared" si="48"/>
        <v>2009</v>
      </c>
      <c r="H589">
        <f t="shared" si="49"/>
        <v>9</v>
      </c>
    </row>
    <row r="590" spans="1:8" x14ac:dyDescent="0.25">
      <c r="A590" s="61">
        <v>40117</v>
      </c>
      <c r="B590" s="62">
        <v>73160.868685029389</v>
      </c>
      <c r="C590" s="64">
        <f t="shared" si="45"/>
        <v>73.160868685029385</v>
      </c>
      <c r="E590">
        <f t="shared" si="46"/>
        <v>2010</v>
      </c>
      <c r="F590">
        <f t="shared" si="47"/>
        <v>1</v>
      </c>
      <c r="G590">
        <f t="shared" si="48"/>
        <v>2009</v>
      </c>
      <c r="H590">
        <f t="shared" si="49"/>
        <v>10</v>
      </c>
    </row>
    <row r="591" spans="1:8" x14ac:dyDescent="0.25">
      <c r="A591" s="61">
        <v>40147</v>
      </c>
      <c r="B591" s="62">
        <v>82197.864368596143</v>
      </c>
      <c r="C591" s="64">
        <f t="shared" si="45"/>
        <v>82.197864368596143</v>
      </c>
      <c r="E591">
        <f t="shared" si="46"/>
        <v>2010</v>
      </c>
      <c r="F591">
        <f t="shared" si="47"/>
        <v>2</v>
      </c>
      <c r="G591">
        <f t="shared" si="48"/>
        <v>2009</v>
      </c>
      <c r="H591">
        <f t="shared" si="49"/>
        <v>11</v>
      </c>
    </row>
    <row r="592" spans="1:8" x14ac:dyDescent="0.25">
      <c r="A592" s="61">
        <v>40178</v>
      </c>
      <c r="B592" s="62">
        <v>62394.967350913626</v>
      </c>
      <c r="C592" s="64">
        <f t="shared" si="45"/>
        <v>62.394967350913625</v>
      </c>
      <c r="E592">
        <f t="shared" si="46"/>
        <v>2010</v>
      </c>
      <c r="F592">
        <f t="shared" si="47"/>
        <v>3</v>
      </c>
      <c r="G592">
        <f t="shared" si="48"/>
        <v>2009</v>
      </c>
      <c r="H592">
        <f t="shared" si="49"/>
        <v>12</v>
      </c>
    </row>
    <row r="593" spans="1:8" x14ac:dyDescent="0.25">
      <c r="A593" s="61">
        <v>40209</v>
      </c>
      <c r="B593" s="62">
        <v>72820.497324362135</v>
      </c>
      <c r="C593" s="64">
        <f t="shared" si="45"/>
        <v>72.820497324362137</v>
      </c>
      <c r="E593">
        <f t="shared" si="46"/>
        <v>2010</v>
      </c>
      <c r="F593">
        <f t="shared" si="47"/>
        <v>4</v>
      </c>
      <c r="G593">
        <f t="shared" si="48"/>
        <v>2010</v>
      </c>
      <c r="H593">
        <f t="shared" si="49"/>
        <v>1</v>
      </c>
    </row>
    <row r="594" spans="1:8" x14ac:dyDescent="0.25">
      <c r="A594" s="61">
        <v>40237</v>
      </c>
      <c r="B594" s="62">
        <v>80816.326421468737</v>
      </c>
      <c r="C594" s="64">
        <f t="shared" si="45"/>
        <v>80.81632642146873</v>
      </c>
      <c r="E594">
        <f t="shared" si="46"/>
        <v>2010</v>
      </c>
      <c r="F594">
        <f t="shared" si="47"/>
        <v>5</v>
      </c>
      <c r="G594">
        <f t="shared" si="48"/>
        <v>2010</v>
      </c>
      <c r="H594">
        <f t="shared" si="49"/>
        <v>2</v>
      </c>
    </row>
    <row r="595" spans="1:8" x14ac:dyDescent="0.25">
      <c r="A595" s="61">
        <v>40268</v>
      </c>
      <c r="B595" s="62">
        <v>86156.160616768815</v>
      </c>
      <c r="C595" s="64">
        <f t="shared" si="45"/>
        <v>86.156160616768815</v>
      </c>
      <c r="E595">
        <f t="shared" si="46"/>
        <v>2010</v>
      </c>
      <c r="F595">
        <f t="shared" si="47"/>
        <v>6</v>
      </c>
      <c r="G595">
        <f t="shared" si="48"/>
        <v>2010</v>
      </c>
      <c r="H595">
        <f t="shared" si="49"/>
        <v>3</v>
      </c>
    </row>
    <row r="596" spans="1:8" x14ac:dyDescent="0.25">
      <c r="A596" s="61">
        <v>40298</v>
      </c>
      <c r="B596" s="62">
        <v>100352.04120132334</v>
      </c>
      <c r="C596" s="64">
        <f t="shared" si="45"/>
        <v>100.35204120132335</v>
      </c>
      <c r="E596">
        <f t="shared" si="46"/>
        <v>2010</v>
      </c>
      <c r="F596">
        <f t="shared" si="47"/>
        <v>7</v>
      </c>
      <c r="G596">
        <f t="shared" si="48"/>
        <v>2010</v>
      </c>
      <c r="H596">
        <f t="shared" si="49"/>
        <v>4</v>
      </c>
    </row>
    <row r="597" spans="1:8" x14ac:dyDescent="0.25">
      <c r="A597" s="61">
        <v>40329</v>
      </c>
      <c r="B597" s="62">
        <v>97584.266286393351</v>
      </c>
      <c r="C597" s="64">
        <f t="shared" si="45"/>
        <v>97.584266286393344</v>
      </c>
      <c r="E597">
        <f t="shared" si="46"/>
        <v>2010</v>
      </c>
      <c r="F597">
        <f t="shared" si="47"/>
        <v>8</v>
      </c>
      <c r="G597">
        <f t="shared" si="48"/>
        <v>2010</v>
      </c>
      <c r="H597">
        <f t="shared" si="49"/>
        <v>5</v>
      </c>
    </row>
    <row r="598" spans="1:8" x14ac:dyDescent="0.25">
      <c r="A598" s="61">
        <v>40359</v>
      </c>
      <c r="B598" s="62">
        <v>110572.58786081983</v>
      </c>
      <c r="C598" s="64">
        <f t="shared" si="45"/>
        <v>110.57258786081982</v>
      </c>
      <c r="E598">
        <f t="shared" si="46"/>
        <v>2010</v>
      </c>
      <c r="F598">
        <f t="shared" si="47"/>
        <v>9</v>
      </c>
      <c r="G598">
        <f t="shared" si="48"/>
        <v>2010</v>
      </c>
      <c r="H598">
        <f t="shared" si="49"/>
        <v>6</v>
      </c>
    </row>
    <row r="599" spans="1:8" x14ac:dyDescent="0.25">
      <c r="A599" s="61">
        <v>40390</v>
      </c>
      <c r="B599" s="62">
        <v>60874.840715726641</v>
      </c>
      <c r="C599" s="64">
        <f t="shared" si="45"/>
        <v>60.874840715726641</v>
      </c>
      <c r="E599">
        <f t="shared" si="46"/>
        <v>2010</v>
      </c>
      <c r="F599">
        <f t="shared" si="47"/>
        <v>10</v>
      </c>
      <c r="G599">
        <f t="shared" si="48"/>
        <v>2010</v>
      </c>
      <c r="H599">
        <f t="shared" si="49"/>
        <v>7</v>
      </c>
    </row>
    <row r="600" spans="1:8" x14ac:dyDescent="0.25">
      <c r="A600" s="61">
        <v>40421</v>
      </c>
      <c r="B600" s="62">
        <v>51047.034945421481</v>
      </c>
      <c r="C600" s="64">
        <f t="shared" si="45"/>
        <v>51.04703494542148</v>
      </c>
      <c r="E600">
        <f t="shared" si="46"/>
        <v>2010</v>
      </c>
      <c r="F600">
        <f t="shared" si="47"/>
        <v>11</v>
      </c>
      <c r="G600">
        <f t="shared" si="48"/>
        <v>2010</v>
      </c>
      <c r="H600">
        <f t="shared" si="49"/>
        <v>8</v>
      </c>
    </row>
    <row r="601" spans="1:8" x14ac:dyDescent="0.25">
      <c r="A601" s="61">
        <v>40451</v>
      </c>
      <c r="B601" s="62">
        <v>66821.859882122211</v>
      </c>
      <c r="C601" s="64">
        <f t="shared" si="45"/>
        <v>66.821859882122212</v>
      </c>
      <c r="E601">
        <f t="shared" si="46"/>
        <v>2010</v>
      </c>
      <c r="F601">
        <f t="shared" si="47"/>
        <v>12</v>
      </c>
      <c r="G601">
        <f t="shared" si="48"/>
        <v>2010</v>
      </c>
      <c r="H601">
        <f t="shared" si="49"/>
        <v>9</v>
      </c>
    </row>
    <row r="602" spans="1:8" x14ac:dyDescent="0.25">
      <c r="A602" s="61">
        <v>40482</v>
      </c>
      <c r="B602" s="62">
        <v>55394.469597879281</v>
      </c>
      <c r="C602" s="64">
        <f t="shared" si="45"/>
        <v>55.394469597879279</v>
      </c>
      <c r="E602">
        <f t="shared" si="46"/>
        <v>2011</v>
      </c>
      <c r="F602">
        <f t="shared" si="47"/>
        <v>1</v>
      </c>
      <c r="G602">
        <f t="shared" si="48"/>
        <v>2010</v>
      </c>
      <c r="H602">
        <f t="shared" si="49"/>
        <v>10</v>
      </c>
    </row>
    <row r="603" spans="1:8" x14ac:dyDescent="0.25">
      <c r="A603" s="61">
        <v>40512</v>
      </c>
      <c r="B603" s="62">
        <v>75970.836499368277</v>
      </c>
      <c r="C603" s="64">
        <f t="shared" si="45"/>
        <v>75.970836499368275</v>
      </c>
      <c r="E603">
        <f t="shared" si="46"/>
        <v>2011</v>
      </c>
      <c r="F603">
        <f t="shared" si="47"/>
        <v>2</v>
      </c>
      <c r="G603">
        <f t="shared" si="48"/>
        <v>2010</v>
      </c>
      <c r="H603">
        <f t="shared" si="49"/>
        <v>11</v>
      </c>
    </row>
    <row r="604" spans="1:8" x14ac:dyDescent="0.25">
      <c r="A604" s="61">
        <v>40543</v>
      </c>
      <c r="B604" s="62">
        <v>87897.589383008817</v>
      </c>
      <c r="C604" s="64">
        <f t="shared" si="45"/>
        <v>87.897589383008821</v>
      </c>
      <c r="E604">
        <f t="shared" si="46"/>
        <v>2011</v>
      </c>
      <c r="F604">
        <f t="shared" si="47"/>
        <v>3</v>
      </c>
      <c r="G604">
        <f t="shared" si="48"/>
        <v>2010</v>
      </c>
      <c r="H604">
        <f t="shared" si="49"/>
        <v>12</v>
      </c>
    </row>
    <row r="605" spans="1:8" x14ac:dyDescent="0.25">
      <c r="A605" s="61">
        <v>40574</v>
      </c>
      <c r="B605" s="62">
        <v>117047.03822254637</v>
      </c>
      <c r="C605" s="64">
        <f t="shared" si="45"/>
        <v>117.04703822254636</v>
      </c>
      <c r="E605">
        <f t="shared" si="46"/>
        <v>2011</v>
      </c>
      <c r="F605">
        <f t="shared" si="47"/>
        <v>4</v>
      </c>
      <c r="G605">
        <f t="shared" si="48"/>
        <v>2011</v>
      </c>
      <c r="H605">
        <f t="shared" si="49"/>
        <v>1</v>
      </c>
    </row>
    <row r="606" spans="1:8" x14ac:dyDescent="0.25">
      <c r="A606" s="61">
        <v>40602</v>
      </c>
      <c r="B606" s="62">
        <v>84564.420262866464</v>
      </c>
      <c r="C606" s="64">
        <f t="shared" si="45"/>
        <v>84.564420262866463</v>
      </c>
      <c r="E606">
        <f t="shared" si="46"/>
        <v>2011</v>
      </c>
      <c r="F606">
        <f t="shared" si="47"/>
        <v>5</v>
      </c>
      <c r="G606">
        <f t="shared" si="48"/>
        <v>2011</v>
      </c>
      <c r="H606">
        <f t="shared" si="49"/>
        <v>2</v>
      </c>
    </row>
    <row r="607" spans="1:8" x14ac:dyDescent="0.25">
      <c r="A607" s="61">
        <v>40633</v>
      </c>
      <c r="B607" s="62">
        <v>177316.76355539288</v>
      </c>
      <c r="C607" s="64">
        <f t="shared" si="45"/>
        <v>177.3167635553929</v>
      </c>
      <c r="E607">
        <f t="shared" si="46"/>
        <v>2011</v>
      </c>
      <c r="F607">
        <f t="shared" si="47"/>
        <v>6</v>
      </c>
      <c r="G607">
        <f t="shared" si="48"/>
        <v>2011</v>
      </c>
      <c r="H607">
        <f t="shared" si="49"/>
        <v>3</v>
      </c>
    </row>
    <row r="608" spans="1:8" x14ac:dyDescent="0.25">
      <c r="A608" s="61">
        <v>40663</v>
      </c>
      <c r="B608" s="62">
        <v>188518.38310159367</v>
      </c>
      <c r="C608" s="64">
        <f t="shared" si="45"/>
        <v>188.51838310159368</v>
      </c>
      <c r="E608">
        <f t="shared" si="46"/>
        <v>2011</v>
      </c>
      <c r="F608">
        <f t="shared" si="47"/>
        <v>7</v>
      </c>
      <c r="G608">
        <f t="shared" si="48"/>
        <v>2011</v>
      </c>
      <c r="H608">
        <f t="shared" si="49"/>
        <v>4</v>
      </c>
    </row>
    <row r="609" spans="1:8" x14ac:dyDescent="0.25">
      <c r="A609" s="61">
        <v>40694</v>
      </c>
      <c r="B609" s="62">
        <v>182316.48787811244</v>
      </c>
      <c r="C609" s="64">
        <f t="shared" si="45"/>
        <v>182.31648787811244</v>
      </c>
      <c r="E609">
        <f t="shared" si="46"/>
        <v>2011</v>
      </c>
      <c r="F609">
        <f t="shared" si="47"/>
        <v>8</v>
      </c>
      <c r="G609">
        <f t="shared" si="48"/>
        <v>2011</v>
      </c>
      <c r="H609">
        <f t="shared" si="49"/>
        <v>5</v>
      </c>
    </row>
    <row r="610" spans="1:8" x14ac:dyDescent="0.25">
      <c r="A610" s="61">
        <v>40724</v>
      </c>
      <c r="B610" s="62">
        <v>169925.56780449327</v>
      </c>
      <c r="C610" s="64">
        <f t="shared" si="45"/>
        <v>169.92556780449328</v>
      </c>
      <c r="E610">
        <f t="shared" si="46"/>
        <v>2011</v>
      </c>
      <c r="F610">
        <f t="shared" si="47"/>
        <v>9</v>
      </c>
      <c r="G610">
        <f t="shared" si="48"/>
        <v>2011</v>
      </c>
      <c r="H610">
        <f t="shared" si="49"/>
        <v>6</v>
      </c>
    </row>
    <row r="611" spans="1:8" x14ac:dyDescent="0.25">
      <c r="A611" s="61">
        <v>40755</v>
      </c>
      <c r="B611" s="62">
        <v>103586.49788358656</v>
      </c>
      <c r="C611" s="64">
        <f t="shared" si="45"/>
        <v>103.58649788358656</v>
      </c>
      <c r="E611">
        <f t="shared" si="46"/>
        <v>2011</v>
      </c>
      <c r="F611">
        <f t="shared" si="47"/>
        <v>10</v>
      </c>
      <c r="G611">
        <f t="shared" si="48"/>
        <v>2011</v>
      </c>
      <c r="H611">
        <f t="shared" si="49"/>
        <v>7</v>
      </c>
    </row>
    <row r="612" spans="1:8" x14ac:dyDescent="0.25">
      <c r="A612" s="61">
        <v>40786</v>
      </c>
      <c r="B612" s="62">
        <v>79089.301953605915</v>
      </c>
      <c r="C612" s="64">
        <f t="shared" si="45"/>
        <v>79.089301953605911</v>
      </c>
      <c r="E612">
        <f t="shared" si="46"/>
        <v>2011</v>
      </c>
      <c r="F612">
        <f t="shared" si="47"/>
        <v>11</v>
      </c>
      <c r="G612">
        <f t="shared" si="48"/>
        <v>2011</v>
      </c>
      <c r="H612">
        <f t="shared" si="49"/>
        <v>8</v>
      </c>
    </row>
    <row r="613" spans="1:8" x14ac:dyDescent="0.25">
      <c r="A613" s="61">
        <v>40816</v>
      </c>
      <c r="B613" s="62">
        <v>50399.786458634553</v>
      </c>
      <c r="C613" s="64">
        <f t="shared" si="45"/>
        <v>50.399786458634551</v>
      </c>
      <c r="E613">
        <f t="shared" si="46"/>
        <v>2011</v>
      </c>
      <c r="F613">
        <f t="shared" si="47"/>
        <v>12</v>
      </c>
      <c r="G613">
        <f t="shared" si="48"/>
        <v>2011</v>
      </c>
      <c r="H613">
        <f t="shared" si="49"/>
        <v>9</v>
      </c>
    </row>
    <row r="614" spans="1:8" x14ac:dyDescent="0.25">
      <c r="A614" s="61">
        <v>40847</v>
      </c>
      <c r="B614" s="62">
        <v>94747.806897338931</v>
      </c>
      <c r="C614" s="64">
        <f t="shared" si="45"/>
        <v>94.747806897338933</v>
      </c>
      <c r="E614">
        <f t="shared" si="46"/>
        <v>2012</v>
      </c>
      <c r="F614">
        <f t="shared" si="47"/>
        <v>1</v>
      </c>
      <c r="G614">
        <f t="shared" si="48"/>
        <v>2011</v>
      </c>
      <c r="H614">
        <f t="shared" si="49"/>
        <v>10</v>
      </c>
    </row>
    <row r="615" spans="1:8" x14ac:dyDescent="0.25">
      <c r="A615" s="61">
        <v>40877</v>
      </c>
      <c r="B615" s="62">
        <v>67554.692407013645</v>
      </c>
      <c r="C615" s="64">
        <f t="shared" si="45"/>
        <v>67.554692407013647</v>
      </c>
      <c r="E615">
        <f t="shared" si="46"/>
        <v>2012</v>
      </c>
      <c r="F615">
        <f t="shared" si="47"/>
        <v>2</v>
      </c>
      <c r="G615">
        <f t="shared" si="48"/>
        <v>2011</v>
      </c>
      <c r="H615">
        <f t="shared" si="49"/>
        <v>11</v>
      </c>
    </row>
    <row r="616" spans="1:8" x14ac:dyDescent="0.25">
      <c r="A616" s="61">
        <v>40908</v>
      </c>
      <c r="B616" s="62">
        <v>37907.811265941295</v>
      </c>
      <c r="C616" s="64">
        <f t="shared" si="45"/>
        <v>37.907811265941298</v>
      </c>
      <c r="E616">
        <f t="shared" si="46"/>
        <v>2012</v>
      </c>
      <c r="F616">
        <f t="shared" si="47"/>
        <v>3</v>
      </c>
      <c r="G616">
        <f t="shared" si="48"/>
        <v>2011</v>
      </c>
      <c r="H616">
        <f t="shared" si="49"/>
        <v>12</v>
      </c>
    </row>
    <row r="617" spans="1:8" x14ac:dyDescent="0.25">
      <c r="A617" s="61">
        <v>40939</v>
      </c>
      <c r="B617" s="62">
        <v>72897.058710050929</v>
      </c>
      <c r="C617" s="64">
        <f t="shared" si="45"/>
        <v>72.897058710050928</v>
      </c>
      <c r="E617">
        <f t="shared" si="46"/>
        <v>2012</v>
      </c>
      <c r="F617">
        <f t="shared" si="47"/>
        <v>4</v>
      </c>
      <c r="G617">
        <f t="shared" si="48"/>
        <v>2012</v>
      </c>
      <c r="H617">
        <f t="shared" si="49"/>
        <v>1</v>
      </c>
    </row>
    <row r="618" spans="1:8" x14ac:dyDescent="0.25">
      <c r="A618" s="61">
        <v>40968</v>
      </c>
      <c r="B618" s="62">
        <v>68300.896099133824</v>
      </c>
      <c r="C618" s="64">
        <f t="shared" si="45"/>
        <v>68.300896099133823</v>
      </c>
      <c r="E618">
        <f t="shared" si="46"/>
        <v>2012</v>
      </c>
      <c r="F618">
        <f t="shared" si="47"/>
        <v>5</v>
      </c>
      <c r="G618">
        <f t="shared" si="48"/>
        <v>2012</v>
      </c>
      <c r="H618">
        <f t="shared" si="49"/>
        <v>2</v>
      </c>
    </row>
    <row r="619" spans="1:8" x14ac:dyDescent="0.25">
      <c r="A619" s="61">
        <v>40999</v>
      </c>
      <c r="B619" s="62">
        <v>125352.16462023994</v>
      </c>
      <c r="C619" s="64">
        <f t="shared" si="45"/>
        <v>125.35216462023995</v>
      </c>
      <c r="E619">
        <f t="shared" si="46"/>
        <v>2012</v>
      </c>
      <c r="F619">
        <f t="shared" si="47"/>
        <v>6</v>
      </c>
      <c r="G619">
        <f t="shared" si="48"/>
        <v>2012</v>
      </c>
      <c r="H619">
        <f t="shared" si="49"/>
        <v>3</v>
      </c>
    </row>
    <row r="620" spans="1:8" x14ac:dyDescent="0.25">
      <c r="A620" s="61">
        <v>41029</v>
      </c>
      <c r="B620" s="62">
        <v>176404.17159818881</v>
      </c>
      <c r="C620" s="64">
        <f t="shared" si="45"/>
        <v>176.40417159818881</v>
      </c>
      <c r="E620">
        <f t="shared" si="46"/>
        <v>2012</v>
      </c>
      <c r="F620">
        <f t="shared" si="47"/>
        <v>7</v>
      </c>
      <c r="G620">
        <f t="shared" si="48"/>
        <v>2012</v>
      </c>
      <c r="H620">
        <f t="shared" si="49"/>
        <v>4</v>
      </c>
    </row>
    <row r="621" spans="1:8" x14ac:dyDescent="0.25">
      <c r="A621" s="61">
        <v>41060</v>
      </c>
      <c r="B621" s="62">
        <v>149903.49684939225</v>
      </c>
      <c r="C621" s="64">
        <f t="shared" si="45"/>
        <v>149.90349684939224</v>
      </c>
      <c r="E621">
        <f t="shared" si="46"/>
        <v>2012</v>
      </c>
      <c r="F621">
        <f t="shared" si="47"/>
        <v>8</v>
      </c>
      <c r="G621">
        <f t="shared" si="48"/>
        <v>2012</v>
      </c>
      <c r="H621">
        <f t="shared" si="49"/>
        <v>5</v>
      </c>
    </row>
    <row r="622" spans="1:8" x14ac:dyDescent="0.25">
      <c r="A622" s="61">
        <v>41090</v>
      </c>
      <c r="B622" s="62">
        <v>91359.680924374916</v>
      </c>
      <c r="C622" s="64">
        <f t="shared" si="45"/>
        <v>91.359680924374914</v>
      </c>
      <c r="E622">
        <f t="shared" si="46"/>
        <v>2012</v>
      </c>
      <c r="F622">
        <f t="shared" si="47"/>
        <v>9</v>
      </c>
      <c r="G622">
        <f t="shared" si="48"/>
        <v>2012</v>
      </c>
      <c r="H622">
        <f t="shared" si="49"/>
        <v>6</v>
      </c>
    </row>
    <row r="623" spans="1:8" x14ac:dyDescent="0.25">
      <c r="A623" s="61">
        <v>41121</v>
      </c>
      <c r="B623" s="62">
        <v>70130.110863271475</v>
      </c>
      <c r="C623" s="64">
        <f t="shared" si="45"/>
        <v>70.130110863271469</v>
      </c>
      <c r="E623">
        <f t="shared" si="46"/>
        <v>2012</v>
      </c>
      <c r="F623">
        <f t="shared" si="47"/>
        <v>10</v>
      </c>
      <c r="G623">
        <f t="shared" si="48"/>
        <v>2012</v>
      </c>
      <c r="H623">
        <f t="shared" si="49"/>
        <v>7</v>
      </c>
    </row>
    <row r="624" spans="1:8" x14ac:dyDescent="0.25">
      <c r="A624" s="61">
        <v>41152</v>
      </c>
      <c r="B624" s="62">
        <v>56230.119493060432</v>
      </c>
      <c r="C624" s="64">
        <f t="shared" si="45"/>
        <v>56.230119493060435</v>
      </c>
      <c r="E624">
        <f t="shared" si="46"/>
        <v>2012</v>
      </c>
      <c r="F624">
        <f t="shared" si="47"/>
        <v>11</v>
      </c>
      <c r="G624">
        <f t="shared" si="48"/>
        <v>2012</v>
      </c>
      <c r="H624">
        <f t="shared" si="49"/>
        <v>8</v>
      </c>
    </row>
    <row r="625" spans="1:8" x14ac:dyDescent="0.25">
      <c r="A625" s="61">
        <v>41182</v>
      </c>
      <c r="B625" s="62">
        <v>64214.683753253084</v>
      </c>
      <c r="C625" s="64">
        <f t="shared" si="45"/>
        <v>64.214683753253084</v>
      </c>
      <c r="E625">
        <f t="shared" si="46"/>
        <v>2012</v>
      </c>
      <c r="F625">
        <f t="shared" si="47"/>
        <v>12</v>
      </c>
      <c r="G625">
        <f t="shared" si="48"/>
        <v>2012</v>
      </c>
      <c r="H625">
        <f t="shared" si="49"/>
        <v>9</v>
      </c>
    </row>
    <row r="626" spans="1:8" x14ac:dyDescent="0.25">
      <c r="A626" s="61">
        <v>41213</v>
      </c>
      <c r="B626" s="62">
        <v>49596.526528444141</v>
      </c>
      <c r="C626" s="64">
        <f t="shared" si="45"/>
        <v>49.596526528444144</v>
      </c>
      <c r="E626">
        <f t="shared" si="46"/>
        <v>2013</v>
      </c>
      <c r="F626">
        <f t="shared" si="47"/>
        <v>1</v>
      </c>
      <c r="G626">
        <f t="shared" si="48"/>
        <v>2012</v>
      </c>
      <c r="H626">
        <f t="shared" si="49"/>
        <v>10</v>
      </c>
    </row>
    <row r="627" spans="1:8" x14ac:dyDescent="0.25">
      <c r="A627" s="61">
        <v>41243</v>
      </c>
      <c r="B627" s="62">
        <v>92633.398372844051</v>
      </c>
      <c r="C627" s="64">
        <f t="shared" si="45"/>
        <v>92.633398372844056</v>
      </c>
      <c r="E627">
        <f t="shared" si="46"/>
        <v>2013</v>
      </c>
      <c r="F627">
        <f t="shared" si="47"/>
        <v>2</v>
      </c>
      <c r="G627">
        <f t="shared" si="48"/>
        <v>2012</v>
      </c>
      <c r="H627">
        <f t="shared" si="49"/>
        <v>11</v>
      </c>
    </row>
    <row r="628" spans="1:8" x14ac:dyDescent="0.25">
      <c r="A628" s="61">
        <v>41274</v>
      </c>
      <c r="B628" s="62">
        <v>116523.30711041181</v>
      </c>
      <c r="C628" s="64">
        <f t="shared" si="45"/>
        <v>116.52330711041181</v>
      </c>
      <c r="E628">
        <f t="shared" si="46"/>
        <v>2013</v>
      </c>
      <c r="F628">
        <f t="shared" si="47"/>
        <v>3</v>
      </c>
      <c r="G628">
        <f t="shared" si="48"/>
        <v>2012</v>
      </c>
      <c r="H628">
        <f t="shared" si="49"/>
        <v>12</v>
      </c>
    </row>
    <row r="629" spans="1:8" x14ac:dyDescent="0.25">
      <c r="A629" s="61">
        <v>41305</v>
      </c>
      <c r="B629" s="62">
        <v>70718.547813387428</v>
      </c>
      <c r="C629" s="64">
        <f t="shared" si="45"/>
        <v>70.718547813387431</v>
      </c>
      <c r="E629">
        <f t="shared" si="46"/>
        <v>2013</v>
      </c>
      <c r="F629">
        <f t="shared" si="47"/>
        <v>4</v>
      </c>
      <c r="G629">
        <f t="shared" si="48"/>
        <v>2013</v>
      </c>
      <c r="H629">
        <f t="shared" si="49"/>
        <v>1</v>
      </c>
    </row>
    <row r="630" spans="1:8" x14ac:dyDescent="0.25">
      <c r="A630" s="61">
        <v>41333</v>
      </c>
      <c r="B630" s="62">
        <v>70070.482522966427</v>
      </c>
      <c r="C630" s="64">
        <f t="shared" si="45"/>
        <v>70.070482522966429</v>
      </c>
      <c r="E630">
        <f t="shared" si="46"/>
        <v>2013</v>
      </c>
      <c r="F630">
        <f t="shared" si="47"/>
        <v>5</v>
      </c>
      <c r="G630">
        <f t="shared" si="48"/>
        <v>2013</v>
      </c>
      <c r="H630">
        <f t="shared" si="49"/>
        <v>2</v>
      </c>
    </row>
    <row r="631" spans="1:8" x14ac:dyDescent="0.25">
      <c r="A631" s="61">
        <v>41364</v>
      </c>
      <c r="B631" s="62">
        <v>114978.71378998221</v>
      </c>
      <c r="C631" s="64">
        <f t="shared" si="45"/>
        <v>114.97871378998221</v>
      </c>
      <c r="E631">
        <f t="shared" si="46"/>
        <v>2013</v>
      </c>
      <c r="F631">
        <f t="shared" si="47"/>
        <v>6</v>
      </c>
      <c r="G631">
        <f t="shared" si="48"/>
        <v>2013</v>
      </c>
      <c r="H631">
        <f t="shared" si="49"/>
        <v>3</v>
      </c>
    </row>
    <row r="632" spans="1:8" x14ac:dyDescent="0.25">
      <c r="A632" s="61">
        <v>41394</v>
      </c>
      <c r="B632" s="62">
        <v>122440.84908202027</v>
      </c>
      <c r="C632" s="64">
        <f t="shared" si="45"/>
        <v>122.44084908202026</v>
      </c>
      <c r="E632">
        <f t="shared" si="46"/>
        <v>2013</v>
      </c>
      <c r="F632">
        <f t="shared" si="47"/>
        <v>7</v>
      </c>
      <c r="G632">
        <f t="shared" si="48"/>
        <v>2013</v>
      </c>
      <c r="H632">
        <f t="shared" si="49"/>
        <v>4</v>
      </c>
    </row>
    <row r="633" spans="1:8" x14ac:dyDescent="0.25">
      <c r="A633" s="61">
        <v>41425</v>
      </c>
      <c r="B633" s="62">
        <v>75025.828485670369</v>
      </c>
      <c r="C633" s="64">
        <f t="shared" si="45"/>
        <v>75.025828485670374</v>
      </c>
      <c r="E633">
        <f t="shared" si="46"/>
        <v>2013</v>
      </c>
      <c r="F633">
        <f t="shared" si="47"/>
        <v>8</v>
      </c>
      <c r="G633">
        <f t="shared" si="48"/>
        <v>2013</v>
      </c>
      <c r="H633">
        <f t="shared" si="49"/>
        <v>5</v>
      </c>
    </row>
    <row r="634" spans="1:8" x14ac:dyDescent="0.25">
      <c r="A634" s="61">
        <v>41455</v>
      </c>
      <c r="B634" s="62">
        <v>61332.587980203396</v>
      </c>
      <c r="C634" s="64">
        <f t="shared" si="45"/>
        <v>61.3325879802034</v>
      </c>
      <c r="E634">
        <f t="shared" si="46"/>
        <v>2013</v>
      </c>
      <c r="F634">
        <f t="shared" si="47"/>
        <v>9</v>
      </c>
      <c r="G634">
        <f t="shared" si="48"/>
        <v>2013</v>
      </c>
      <c r="H634">
        <f t="shared" si="49"/>
        <v>6</v>
      </c>
    </row>
    <row r="635" spans="1:8" x14ac:dyDescent="0.25">
      <c r="A635" s="61">
        <v>41486</v>
      </c>
      <c r="B635" s="62">
        <v>63494.693656906005</v>
      </c>
      <c r="C635" s="64">
        <f t="shared" si="45"/>
        <v>63.494693656906009</v>
      </c>
      <c r="E635">
        <f t="shared" si="46"/>
        <v>2013</v>
      </c>
      <c r="F635">
        <f t="shared" si="47"/>
        <v>10</v>
      </c>
      <c r="G635">
        <f t="shared" si="48"/>
        <v>2013</v>
      </c>
      <c r="H635">
        <f t="shared" si="49"/>
        <v>7</v>
      </c>
    </row>
    <row r="636" spans="1:8" x14ac:dyDescent="0.25">
      <c r="A636" s="61">
        <v>41517</v>
      </c>
      <c r="B636" s="62">
        <v>70247.675199293342</v>
      </c>
      <c r="C636" s="64">
        <f t="shared" si="45"/>
        <v>70.24767519929334</v>
      </c>
      <c r="E636">
        <f t="shared" si="46"/>
        <v>2013</v>
      </c>
      <c r="F636">
        <f t="shared" si="47"/>
        <v>11</v>
      </c>
      <c r="G636">
        <f t="shared" si="48"/>
        <v>2013</v>
      </c>
      <c r="H636">
        <f t="shared" si="49"/>
        <v>8</v>
      </c>
    </row>
    <row r="637" spans="1:8" x14ac:dyDescent="0.25">
      <c r="A637" s="61">
        <v>41547</v>
      </c>
      <c r="B637" s="62">
        <v>81111.81414138063</v>
      </c>
      <c r="C637" s="64">
        <f t="shared" si="45"/>
        <v>81.111814141380634</v>
      </c>
      <c r="D637" s="55"/>
      <c r="E637">
        <f t="shared" si="46"/>
        <v>2013</v>
      </c>
      <c r="F637">
        <f t="shared" si="47"/>
        <v>12</v>
      </c>
      <c r="G637">
        <f t="shared" si="48"/>
        <v>2013</v>
      </c>
      <c r="H637">
        <f t="shared" si="49"/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3.5" x14ac:dyDescent="0.25"/>
  <cols>
    <col min="2" max="3" width="11" customWidth="1"/>
    <col min="4" max="4" width="1.5" customWidth="1"/>
    <col min="5" max="8" width="11" customWidth="1"/>
  </cols>
  <sheetData>
    <row r="1" spans="1:8" ht="51.75" x14ac:dyDescent="0.25">
      <c r="A1" s="60" t="s">
        <v>90</v>
      </c>
      <c r="B1" s="60" t="s">
        <v>92</v>
      </c>
      <c r="C1" s="60" t="s">
        <v>93</v>
      </c>
      <c r="E1" s="60" t="s">
        <v>104</v>
      </c>
      <c r="F1" s="60" t="s">
        <v>98</v>
      </c>
      <c r="G1" s="60" t="s">
        <v>102</v>
      </c>
      <c r="H1" s="60" t="s">
        <v>103</v>
      </c>
    </row>
    <row r="2" spans="1:8" x14ac:dyDescent="0.25">
      <c r="A2" s="61">
        <v>22554</v>
      </c>
      <c r="B2" s="62">
        <f ca="1">IF(ISERROR(AVERAGE(OFFSET( Monthly!B$1,MAX(1, (YEAR($A2)-YEAR( Monthly!$A$2))*12+MONTH($A2)-MONTH( Monthly!$A$2)-10),0,12,1))),"NaN",SUM(OFFSET( Monthly!B$1,MAX(1, (YEAR($A2)-YEAR( Monthly!$A$2))*12+MONTH($A2)-MONTH( Monthly!$A$2)-10),0,12,1)))</f>
        <v>1257945.9955573149</v>
      </c>
      <c r="C2" s="64">
        <f ca="1">B2/1000</f>
        <v>1257.945995557315</v>
      </c>
      <c r="E2" s="64">
        <f ca="1">SUM(OFFSET( Monthly!C$1,MAX(6, (YEAR($A2)-YEAR( Monthly!$A$2))*12+MONTH($A2)-MONTH( Monthly!$A$2)-5),0,7,1))</f>
        <v>757.06551105081724</v>
      </c>
      <c r="F2" s="64">
        <f ca="1">SUM(OFFSET( Monthly!C$1,MAX(7, (YEAR($A2)-YEAR( Monthly!$A$2))*12+MONTH($A2)-MONTH( Monthly!$A$2)-4),0,6,1))</f>
        <v>623.93484852710401</v>
      </c>
      <c r="G2" s="64">
        <f ca="1">SUM(OFFSET( Monthly!C$1,MAX(8, (YEAR($A2)-YEAR( Monthly!$A$2))*12+MONTH($A2)-MONTH( Monthly!$A$2)-3),0,5,1))</f>
        <v>494.62772783393103</v>
      </c>
      <c r="H2" s="64">
        <f ca="1">SUM(OFFSET( Monthly!C$1,MAX(9, (YEAR($A2)-YEAR( Monthly!$A$2))*12+MONTH($A2)-MONTH( Monthly!$A$2)-2),0,4,1))</f>
        <v>372.39490179225066</v>
      </c>
    </row>
    <row r="3" spans="1:8" x14ac:dyDescent="0.25">
      <c r="A3" s="61">
        <f>EOMONTH($A2,12)</f>
        <v>22919</v>
      </c>
      <c r="B3" s="62">
        <f ca="1">IF(ISERROR(AVERAGE(OFFSET( Monthly!B$1,MAX(1, (YEAR($A3)-YEAR( Monthly!$A$2))*12+MONTH($A3)-MONTH( Monthly!$A$2)-10),0,12,1))),"NaN",SUM(OFFSET( Monthly!B$1,MAX(1, (YEAR($A3)-YEAR( Monthly!$A$2))*12+MONTH($A3)-MONTH( Monthly!$A$2)-10),0,12,1)))</f>
        <v>1301953.2509359682</v>
      </c>
      <c r="C3" s="64">
        <f t="shared" ref="C3:C54" ca="1" si="0">B3/1000</f>
        <v>1301.9532509359683</v>
      </c>
      <c r="E3" s="64">
        <f ca="1">SUM(OFFSET( Monthly!C$1,MAX(6, (YEAR($A3)-YEAR( Monthly!$A$2))*12+MONTH($A3)-MONTH( Monthly!$A$2)-5),0,7,1))</f>
        <v>782.62980175413861</v>
      </c>
      <c r="F3" s="64">
        <f ca="1">SUM(OFFSET( Monthly!C$1,MAX(7, (YEAR($A3)-YEAR( Monthly!$A$2))*12+MONTH($A3)-MONTH( Monthly!$A$2)-4),0,6,1))</f>
        <v>664.17735223147793</v>
      </c>
      <c r="G3" s="64">
        <f ca="1">SUM(OFFSET( Monthly!C$1,MAX(8, (YEAR($A3)-YEAR( Monthly!$A$2))*12+MONTH($A3)-MONTH( Monthly!$A$2)-3),0,5,1))</f>
        <v>468.1099821997521</v>
      </c>
      <c r="H3" s="64">
        <f ca="1">SUM(OFFSET( Monthly!C$1,MAX(9, (YEAR($A3)-YEAR( Monthly!$A$2))*12+MONTH($A3)-MONTH( Monthly!$A$2)-2),0,4,1))</f>
        <v>323.11920125439053</v>
      </c>
    </row>
    <row r="4" spans="1:8" x14ac:dyDescent="0.25">
      <c r="A4" s="61">
        <f t="shared" ref="A4:A35" si="1">EOMONTH($A3,12)</f>
        <v>23284</v>
      </c>
      <c r="B4" s="62">
        <f ca="1">IF(ISERROR(AVERAGE(OFFSET( Monthly!B$1,MAX(1, (YEAR($A4)-YEAR( Monthly!$A$2))*12+MONTH($A4)-MONTH( Monthly!$A$2)-10),0,12,1))),"NaN",SUM(OFFSET( Monthly!B$1,MAX(1, (YEAR($A4)-YEAR( Monthly!$A$2))*12+MONTH($A4)-MONTH( Monthly!$A$2)-10),0,12,1)))</f>
        <v>1562821.5471765597</v>
      </c>
      <c r="C4" s="64">
        <f t="shared" ca="1" si="0"/>
        <v>1562.8215471765598</v>
      </c>
      <c r="E4" s="64">
        <f ca="1">SUM(OFFSET( Monthly!C$1,MAX(6, (YEAR($A4)-YEAR( Monthly!$A$2))*12+MONTH($A4)-MONTH( Monthly!$A$2)-5),0,7,1))</f>
        <v>892.67558588233078</v>
      </c>
      <c r="F4" s="64">
        <f ca="1">SUM(OFFSET( Monthly!C$1,MAX(7, (YEAR($A4)-YEAR( Monthly!$A$2))*12+MONTH($A4)-MONTH( Monthly!$A$2)-4),0,6,1))</f>
        <v>753.67875485085142</v>
      </c>
      <c r="G4" s="64">
        <f ca="1">SUM(OFFSET( Monthly!C$1,MAX(8, (YEAR($A4)-YEAR( Monthly!$A$2))*12+MONTH($A4)-MONTH( Monthly!$A$2)-3),0,5,1))</f>
        <v>563.27896380100981</v>
      </c>
      <c r="H4" s="64">
        <f ca="1">SUM(OFFSET( Monthly!C$1,MAX(9, (YEAR($A4)-YEAR( Monthly!$A$2))*12+MONTH($A4)-MONTH( Monthly!$A$2)-2),0,4,1))</f>
        <v>364.14240620674082</v>
      </c>
    </row>
    <row r="5" spans="1:8" x14ac:dyDescent="0.25">
      <c r="A5" s="61">
        <f t="shared" si="1"/>
        <v>23650</v>
      </c>
      <c r="B5" s="62">
        <f ca="1">IF(ISERROR(AVERAGE(OFFSET( Monthly!B$1,MAX(1, (YEAR($A5)-YEAR( Monthly!$A$2))*12+MONTH($A5)-MONTH( Monthly!$A$2)-10),0,12,1))),"NaN",SUM(OFFSET( Monthly!B$1,MAX(1, (YEAR($A5)-YEAR( Monthly!$A$2))*12+MONTH($A5)-MONTH( Monthly!$A$2)-10),0,12,1)))</f>
        <v>1318676.554872164</v>
      </c>
      <c r="C5" s="64">
        <f t="shared" ca="1" si="0"/>
        <v>1318.6765548721639</v>
      </c>
      <c r="E5" s="64">
        <f ca="1">SUM(OFFSET( Monthly!C$1,MAX(6, (YEAR($A5)-YEAR( Monthly!$A$2))*12+MONTH($A5)-MONTH( Monthly!$A$2)-5),0,7,1))</f>
        <v>808.581878281439</v>
      </c>
      <c r="F5" s="64">
        <f ca="1">SUM(OFFSET( Monthly!C$1,MAX(7, (YEAR($A5)-YEAR( Monthly!$A$2))*12+MONTH($A5)-MONTH( Monthly!$A$2)-4),0,6,1))</f>
        <v>692.99383851259643</v>
      </c>
      <c r="G5" s="64">
        <f ca="1">SUM(OFFSET( Monthly!C$1,MAX(8, (YEAR($A5)-YEAR( Monthly!$A$2))*12+MONTH($A5)-MONTH( Monthly!$A$2)-3),0,5,1))</f>
        <v>489.44985105201073</v>
      </c>
      <c r="H5" s="64">
        <f ca="1">SUM(OFFSET( Monthly!C$1,MAX(9, (YEAR($A5)-YEAR( Monthly!$A$2))*12+MONTH($A5)-MONTH( Monthly!$A$2)-2),0,4,1))</f>
        <v>360.37844163243011</v>
      </c>
    </row>
    <row r="6" spans="1:8" x14ac:dyDescent="0.25">
      <c r="A6" s="61">
        <f t="shared" si="1"/>
        <v>24015</v>
      </c>
      <c r="B6" s="62">
        <f ca="1">IF(ISERROR(AVERAGE(OFFSET( Monthly!B$1,MAX(1, (YEAR($A6)-YEAR( Monthly!$A$2))*12+MONTH($A6)-MONTH( Monthly!$A$2)-10),0,12,1))),"NaN",SUM(OFFSET( Monthly!B$1,MAX(1, (YEAR($A6)-YEAR( Monthly!$A$2))*12+MONTH($A6)-MONTH( Monthly!$A$2)-10),0,12,1)))</f>
        <v>2064036.8635944885</v>
      </c>
      <c r="C6" s="64">
        <f t="shared" ca="1" si="0"/>
        <v>2064.0368635944883</v>
      </c>
      <c r="E6" s="64">
        <f ca="1">SUM(OFFSET( Monthly!C$1,MAX(6, (YEAR($A6)-YEAR( Monthly!$A$2))*12+MONTH($A6)-MONTH( Monthly!$A$2)-5),0,7,1))</f>
        <v>986.31162417093856</v>
      </c>
      <c r="F6" s="64">
        <f ca="1">SUM(OFFSET( Monthly!C$1,MAX(7, (YEAR($A6)-YEAR( Monthly!$A$2))*12+MONTH($A6)-MONTH( Monthly!$A$2)-4),0,6,1))</f>
        <v>767.02682262721919</v>
      </c>
      <c r="G6" s="64">
        <f ca="1">SUM(OFFSET( Monthly!C$1,MAX(8, (YEAR($A6)-YEAR( Monthly!$A$2))*12+MONTH($A6)-MONTH( Monthly!$A$2)-3),0,5,1))</f>
        <v>600.42459010441485</v>
      </c>
      <c r="H6" s="64">
        <f ca="1">SUM(OFFSET( Monthly!C$1,MAX(9, (YEAR($A6)-YEAR( Monthly!$A$2))*12+MONTH($A6)-MONTH( Monthly!$A$2)-2),0,4,1))</f>
        <v>419.72274073473477</v>
      </c>
    </row>
    <row r="7" spans="1:8" x14ac:dyDescent="0.25">
      <c r="A7" s="61">
        <f t="shared" si="1"/>
        <v>24380</v>
      </c>
      <c r="B7" s="62">
        <f ca="1">IF(ISERROR(AVERAGE(OFFSET( Monthly!B$1,MAX(1, (YEAR($A7)-YEAR( Monthly!$A$2))*12+MONTH($A7)-MONTH( Monthly!$A$2)-10),0,12,1))),"NaN",SUM(OFFSET( Monthly!B$1,MAX(1, (YEAR($A7)-YEAR( Monthly!$A$2))*12+MONTH($A7)-MONTH( Monthly!$A$2)-10),0,12,1)))</f>
        <v>1416818.3521618492</v>
      </c>
      <c r="C7" s="64">
        <f t="shared" ca="1" si="0"/>
        <v>1416.8183521618491</v>
      </c>
      <c r="E7" s="64">
        <f ca="1">SUM(OFFSET( Monthly!C$1,MAX(6, (YEAR($A7)-YEAR( Monthly!$A$2))*12+MONTH($A7)-MONTH( Monthly!$A$2)-5),0,7,1))</f>
        <v>812.40678852944347</v>
      </c>
      <c r="F7" s="64">
        <f ca="1">SUM(OFFSET( Monthly!C$1,MAX(7, (YEAR($A7)-YEAR( Monthly!$A$2))*12+MONTH($A7)-MONTH( Monthly!$A$2)-4),0,6,1))</f>
        <v>650.99995356173008</v>
      </c>
      <c r="G7" s="64">
        <f ca="1">SUM(OFFSET( Monthly!C$1,MAX(8, (YEAR($A7)-YEAR( Monthly!$A$2))*12+MONTH($A7)-MONTH( Monthly!$A$2)-3),0,5,1))</f>
        <v>451.57922158959701</v>
      </c>
      <c r="H7" s="64">
        <f ca="1">SUM(OFFSET( Monthly!C$1,MAX(9, (YEAR($A7)-YEAR( Monthly!$A$2))*12+MONTH($A7)-MONTH( Monthly!$A$2)-2),0,4,1))</f>
        <v>332.29605447137823</v>
      </c>
    </row>
    <row r="8" spans="1:8" x14ac:dyDescent="0.25">
      <c r="A8" s="61">
        <f t="shared" si="1"/>
        <v>24745</v>
      </c>
      <c r="B8" s="62">
        <f ca="1">IF(ISERROR(AVERAGE(OFFSET( Monthly!B$1,MAX(1, (YEAR($A8)-YEAR( Monthly!$A$2))*12+MONTH($A8)-MONTH( Monthly!$A$2)-10),0,12,1))),"NaN",SUM(OFFSET( Monthly!B$1,MAX(1, (YEAR($A8)-YEAR( Monthly!$A$2))*12+MONTH($A8)-MONTH( Monthly!$A$2)-10),0,12,1)))</f>
        <v>1511057.0265485926</v>
      </c>
      <c r="C8" s="64">
        <f t="shared" ca="1" si="0"/>
        <v>1511.0570265485926</v>
      </c>
      <c r="E8" s="64">
        <f ca="1">SUM(OFFSET( Monthly!C$1,MAX(6, (YEAR($A8)-YEAR( Monthly!$A$2))*12+MONTH($A8)-MONTH( Monthly!$A$2)-5),0,7,1))</f>
        <v>952.82237784840208</v>
      </c>
      <c r="F8" s="64">
        <f ca="1">SUM(OFFSET( Monthly!C$1,MAX(7, (YEAR($A8)-YEAR( Monthly!$A$2))*12+MONTH($A8)-MONTH( Monthly!$A$2)-4),0,6,1))</f>
        <v>809.67533534213067</v>
      </c>
      <c r="G8" s="64">
        <f ca="1">SUM(OFFSET( Monthly!C$1,MAX(8, (YEAR($A8)-YEAR( Monthly!$A$2))*12+MONTH($A8)-MONTH( Monthly!$A$2)-3),0,5,1))</f>
        <v>638.2251933833893</v>
      </c>
      <c r="H8" s="64">
        <f ca="1">SUM(OFFSET( Monthly!C$1,MAX(9, (YEAR($A8)-YEAR( Monthly!$A$2))*12+MONTH($A8)-MONTH( Monthly!$A$2)-2),0,4,1))</f>
        <v>400.64799855886321</v>
      </c>
    </row>
    <row r="9" spans="1:8" x14ac:dyDescent="0.25">
      <c r="A9" s="61">
        <f t="shared" si="1"/>
        <v>25111</v>
      </c>
      <c r="B9" s="62">
        <f ca="1">IF(ISERROR(AVERAGE(OFFSET( Monthly!B$1,MAX(1, (YEAR($A9)-YEAR( Monthly!$A$2))*12+MONTH($A9)-MONTH( Monthly!$A$2)-10),0,12,1))),"NaN",SUM(OFFSET( Monthly!B$1,MAX(1, (YEAR($A9)-YEAR( Monthly!$A$2))*12+MONTH($A9)-MONTH( Monthly!$A$2)-10),0,12,1)))</f>
        <v>1149487.7856127191</v>
      </c>
      <c r="C9" s="64">
        <f t="shared" ca="1" si="0"/>
        <v>1149.4877856127191</v>
      </c>
      <c r="E9" s="64">
        <f ca="1">SUM(OFFSET( Monthly!C$1,MAX(6, (YEAR($A9)-YEAR( Monthly!$A$2))*12+MONTH($A9)-MONTH( Monthly!$A$2)-5),0,7,1))</f>
        <v>623.45635744771857</v>
      </c>
      <c r="F9" s="64">
        <f ca="1">SUM(OFFSET( Monthly!C$1,MAX(7, (YEAR($A9)-YEAR( Monthly!$A$2))*12+MONTH($A9)-MONTH( Monthly!$A$2)-4),0,6,1))</f>
        <v>477.0888347969713</v>
      </c>
      <c r="G9" s="64">
        <f ca="1">SUM(OFFSET( Monthly!C$1,MAX(8, (YEAR($A9)-YEAR( Monthly!$A$2))*12+MONTH($A9)-MONTH( Monthly!$A$2)-3),0,5,1))</f>
        <v>371.93053606893949</v>
      </c>
      <c r="H9" s="64">
        <f ca="1">SUM(OFFSET( Monthly!C$1,MAX(9, (YEAR($A9)-YEAR( Monthly!$A$2))*12+MONTH($A9)-MONTH( Monthly!$A$2)-2),0,4,1))</f>
        <v>281.68098627183701</v>
      </c>
    </row>
    <row r="10" spans="1:8" x14ac:dyDescent="0.25">
      <c r="A10" s="61">
        <f t="shared" si="1"/>
        <v>25476</v>
      </c>
      <c r="B10" s="62">
        <f ca="1">IF(ISERROR(AVERAGE(OFFSET( Monthly!B$1,MAX(1, (YEAR($A10)-YEAR( Monthly!$A$2))*12+MONTH($A10)-MONTH( Monthly!$A$2)-10),0,12,1))),"NaN",SUM(OFFSET( Monthly!B$1,MAX(1, (YEAR($A10)-YEAR( Monthly!$A$2))*12+MONTH($A10)-MONTH( Monthly!$A$2)-10),0,12,1)))</f>
        <v>1468506.888513976</v>
      </c>
      <c r="C10" s="64">
        <f t="shared" ca="1" si="0"/>
        <v>1468.506888513976</v>
      </c>
      <c r="E10" s="64">
        <f ca="1">SUM(OFFSET( Monthly!C$1,MAX(6, (YEAR($A10)-YEAR( Monthly!$A$2))*12+MONTH($A10)-MONTH( Monthly!$A$2)-5),0,7,1))</f>
        <v>1039.1266722801361</v>
      </c>
      <c r="F10" s="64">
        <f ca="1">SUM(OFFSET( Monthly!C$1,MAX(7, (YEAR($A10)-YEAR( Monthly!$A$2))*12+MONTH($A10)-MONTH( Monthly!$A$2)-4),0,6,1))</f>
        <v>890.63391251893472</v>
      </c>
      <c r="G10" s="64">
        <f ca="1">SUM(OFFSET( Monthly!C$1,MAX(8, (YEAR($A10)-YEAR( Monthly!$A$2))*12+MONTH($A10)-MONTH( Monthly!$A$2)-3),0,5,1))</f>
        <v>562.79416531567074</v>
      </c>
      <c r="H10" s="64">
        <f ca="1">SUM(OFFSET( Monthly!C$1,MAX(9, (YEAR($A10)-YEAR( Monthly!$A$2))*12+MONTH($A10)-MONTH( Monthly!$A$2)-2),0,4,1))</f>
        <v>345.61893199338959</v>
      </c>
    </row>
    <row r="11" spans="1:8" x14ac:dyDescent="0.25">
      <c r="A11" s="61">
        <f t="shared" si="1"/>
        <v>25841</v>
      </c>
      <c r="B11" s="62">
        <f ca="1">IF(ISERROR(AVERAGE(OFFSET( Monthly!B$1,MAX(1, (YEAR($A11)-YEAR( Monthly!$A$2))*12+MONTH($A11)-MONTH( Monthly!$A$2)-10),0,12,1))),"NaN",SUM(OFFSET( Monthly!B$1,MAX(1, (YEAR($A11)-YEAR( Monthly!$A$2))*12+MONTH($A11)-MONTH( Monthly!$A$2)-10),0,12,1)))</f>
        <v>1493685.4365519232</v>
      </c>
      <c r="C11" s="64">
        <f t="shared" ca="1" si="0"/>
        <v>1493.6854365519232</v>
      </c>
      <c r="E11" s="64">
        <f ca="1">SUM(OFFSET( Monthly!C$1,MAX(6, (YEAR($A11)-YEAR( Monthly!$A$2))*12+MONTH($A11)-MONTH( Monthly!$A$2)-5),0,7,1))</f>
        <v>769.09940521171541</v>
      </c>
      <c r="F11" s="64">
        <f ca="1">SUM(OFFSET( Monthly!C$1,MAX(7, (YEAR($A11)-YEAR( Monthly!$A$2))*12+MONTH($A11)-MONTH( Monthly!$A$2)-4),0,6,1))</f>
        <v>584.76775882831066</v>
      </c>
      <c r="G11" s="64">
        <f ca="1">SUM(OFFSET( Monthly!C$1,MAX(8, (YEAR($A11)-YEAR( Monthly!$A$2))*12+MONTH($A11)-MONTH( Monthly!$A$2)-3),0,5,1))</f>
        <v>463.40191482094866</v>
      </c>
      <c r="H11" s="64">
        <f ca="1">SUM(OFFSET( Monthly!C$1,MAX(9, (YEAR($A11)-YEAR( Monthly!$A$2))*12+MONTH($A11)-MONTH( Monthly!$A$2)-2),0,4,1))</f>
        <v>326.95730665146328</v>
      </c>
    </row>
    <row r="12" spans="1:8" x14ac:dyDescent="0.25">
      <c r="A12" s="61">
        <f t="shared" si="1"/>
        <v>26206</v>
      </c>
      <c r="B12" s="62">
        <f ca="1">IF(ISERROR(AVERAGE(OFFSET( Monthly!B$1,MAX(1, (YEAR($A12)-YEAR( Monthly!$A$2))*12+MONTH($A12)-MONTH( Monthly!$A$2)-10),0,12,1))),"NaN",SUM(OFFSET( Monthly!B$1,MAX(1, (YEAR($A12)-YEAR( Monthly!$A$2))*12+MONTH($A12)-MONTH( Monthly!$A$2)-10),0,12,1)))</f>
        <v>1912114.2789674147</v>
      </c>
      <c r="C12" s="64">
        <f t="shared" ca="1" si="0"/>
        <v>1912.1142789674147</v>
      </c>
      <c r="E12" s="64">
        <f ca="1">SUM(OFFSET( Monthly!C$1,MAX(6, (YEAR($A12)-YEAR( Monthly!$A$2))*12+MONTH($A12)-MONTH( Monthly!$A$2)-5),0,7,1))</f>
        <v>1229.4879235742592</v>
      </c>
      <c r="F12" s="64">
        <f ca="1">SUM(OFFSET( Monthly!C$1,MAX(7, (YEAR($A12)-YEAR( Monthly!$A$2))*12+MONTH($A12)-MONTH( Monthly!$A$2)-4),0,6,1))</f>
        <v>1019.5133077252885</v>
      </c>
      <c r="G12" s="64">
        <f ca="1">SUM(OFFSET( Monthly!C$1,MAX(8, (YEAR($A12)-YEAR( Monthly!$A$2))*12+MONTH($A12)-MONTH( Monthly!$A$2)-3),0,5,1))</f>
        <v>733.68541912439423</v>
      </c>
      <c r="H12" s="64">
        <f ca="1">SUM(OFFSET( Monthly!C$1,MAX(9, (YEAR($A12)-YEAR( Monthly!$A$2))*12+MONTH($A12)-MONTH( Monthly!$A$2)-2),0,4,1))</f>
        <v>459.67070811948832</v>
      </c>
    </row>
    <row r="13" spans="1:8" x14ac:dyDescent="0.25">
      <c r="A13" s="61">
        <f t="shared" si="1"/>
        <v>26572</v>
      </c>
      <c r="B13" s="62">
        <f ca="1">IF(ISERROR(AVERAGE(OFFSET( Monthly!B$1,MAX(1, (YEAR($A13)-YEAR( Monthly!$A$2))*12+MONTH($A13)-MONTH( Monthly!$A$2)-10),0,12,1))),"NaN",SUM(OFFSET( Monthly!B$1,MAX(1, (YEAR($A13)-YEAR( Monthly!$A$2))*12+MONTH($A13)-MONTH( Monthly!$A$2)-10),0,12,1)))</f>
        <v>1914903.696127896</v>
      </c>
      <c r="C13" s="64">
        <f t="shared" ca="1" si="0"/>
        <v>1914.903696127896</v>
      </c>
      <c r="E13" s="64">
        <f ca="1">SUM(OFFSET( Monthly!C$1,MAX(6, (YEAR($A13)-YEAR( Monthly!$A$2))*12+MONTH($A13)-MONTH( Monthly!$A$2)-5),0,7,1))</f>
        <v>1225.7189423187449</v>
      </c>
      <c r="F13" s="64">
        <f ca="1">SUM(OFFSET( Monthly!C$1,MAX(7, (YEAR($A13)-YEAR( Monthly!$A$2))*12+MONTH($A13)-MONTH( Monthly!$A$2)-4),0,6,1))</f>
        <v>805.63698624565416</v>
      </c>
      <c r="G13" s="64">
        <f ca="1">SUM(OFFSET( Monthly!C$1,MAX(8, (YEAR($A13)-YEAR( Monthly!$A$2))*12+MONTH($A13)-MONTH( Monthly!$A$2)-3),0,5,1))</f>
        <v>592.9600709050344</v>
      </c>
      <c r="H13" s="64">
        <f ca="1">SUM(OFFSET( Monthly!C$1,MAX(9, (YEAR($A13)-YEAR( Monthly!$A$2))*12+MONTH($A13)-MONTH( Monthly!$A$2)-2),0,4,1))</f>
        <v>397.04462837121696</v>
      </c>
    </row>
    <row r="14" spans="1:8" x14ac:dyDescent="0.25">
      <c r="A14" s="61">
        <f t="shared" si="1"/>
        <v>26937</v>
      </c>
      <c r="B14" s="62">
        <f ca="1">IF(ISERROR(AVERAGE(OFFSET( Monthly!B$1,MAX(1, (YEAR($A14)-YEAR( Monthly!$A$2))*12+MONTH($A14)-MONTH( Monthly!$A$2)-10),0,12,1))),"NaN",SUM(OFFSET( Monthly!B$1,MAX(1, (YEAR($A14)-YEAR( Monthly!$A$2))*12+MONTH($A14)-MONTH( Monthly!$A$2)-10),0,12,1)))</f>
        <v>1308938.4484611196</v>
      </c>
      <c r="C14" s="64">
        <f t="shared" ca="1" si="0"/>
        <v>1308.9384484611196</v>
      </c>
      <c r="E14" s="64">
        <f ca="1">SUM(OFFSET( Monthly!C$1,MAX(6, (YEAR($A14)-YEAR( Monthly!$A$2))*12+MONTH($A14)-MONTH( Monthly!$A$2)-5),0,7,1))</f>
        <v>680.49938899957033</v>
      </c>
      <c r="F14" s="64">
        <f ca="1">SUM(OFFSET( Monthly!C$1,MAX(7, (YEAR($A14)-YEAR( Monthly!$A$2))*12+MONTH($A14)-MONTH( Monthly!$A$2)-4),0,6,1))</f>
        <v>533.76031853152801</v>
      </c>
      <c r="G14" s="64">
        <f ca="1">SUM(OFFSET( Monthly!C$1,MAX(8, (YEAR($A14)-YEAR( Monthly!$A$2))*12+MONTH($A14)-MONTH( Monthly!$A$2)-3),0,5,1))</f>
        <v>407.88228637564487</v>
      </c>
      <c r="H14" s="64">
        <f ca="1">SUM(OFFSET( Monthly!C$1,MAX(9, (YEAR($A14)-YEAR( Monthly!$A$2))*12+MONTH($A14)-MONTH( Monthly!$A$2)-2),0,4,1))</f>
        <v>285.33265477971901</v>
      </c>
    </row>
    <row r="15" spans="1:8" x14ac:dyDescent="0.25">
      <c r="A15" s="61">
        <f t="shared" si="1"/>
        <v>27302</v>
      </c>
      <c r="B15" s="62">
        <f ca="1">IF(ISERROR(AVERAGE(OFFSET( Monthly!B$1,MAX(1, (YEAR($A15)-YEAR( Monthly!$A$2))*12+MONTH($A15)-MONTH( Monthly!$A$2)-10),0,12,1))),"NaN",SUM(OFFSET( Monthly!B$1,MAX(1, (YEAR($A15)-YEAR( Monthly!$A$2))*12+MONTH($A15)-MONTH( Monthly!$A$2)-10),0,12,1)))</f>
        <v>2060914.6686574593</v>
      </c>
      <c r="C15" s="64">
        <f t="shared" ca="1" si="0"/>
        <v>2060.9146686574595</v>
      </c>
      <c r="E15" s="64">
        <f ca="1">SUM(OFFSET( Monthly!C$1,MAX(6, (YEAR($A15)-YEAR( Monthly!$A$2))*12+MONTH($A15)-MONTH( Monthly!$A$2)-5),0,7,1))</f>
        <v>1284.9896688238323</v>
      </c>
      <c r="F15" s="64">
        <f ca="1">SUM(OFFSET( Monthly!C$1,MAX(7, (YEAR($A15)-YEAR( Monthly!$A$2))*12+MONTH($A15)-MONTH( Monthly!$A$2)-4),0,6,1))</f>
        <v>1002.4647527797971</v>
      </c>
      <c r="G15" s="64">
        <f ca="1">SUM(OFFSET( Monthly!C$1,MAX(8, (YEAR($A15)-YEAR( Monthly!$A$2))*12+MONTH($A15)-MONTH( Monthly!$A$2)-3),0,5,1))</f>
        <v>670.8493364717923</v>
      </c>
      <c r="H15" s="64">
        <f ca="1">SUM(OFFSET( Monthly!C$1,MAX(9, (YEAR($A15)-YEAR( Monthly!$A$2))*12+MONTH($A15)-MONTH( Monthly!$A$2)-2),0,4,1))</f>
        <v>444.87724727628364</v>
      </c>
    </row>
    <row r="16" spans="1:8" x14ac:dyDescent="0.25">
      <c r="A16" s="61">
        <f t="shared" si="1"/>
        <v>27667</v>
      </c>
      <c r="B16" s="62">
        <f ca="1">IF(ISERROR(AVERAGE(OFFSET( Monthly!B$1,MAX(1, (YEAR($A16)-YEAR( Monthly!$A$2))*12+MONTH($A16)-MONTH( Monthly!$A$2)-10),0,12,1))),"NaN",SUM(OFFSET( Monthly!B$1,MAX(1, (YEAR($A16)-YEAR( Monthly!$A$2))*12+MONTH($A16)-MONTH( Monthly!$A$2)-10),0,12,1)))</f>
        <v>1780769.2597296438</v>
      </c>
      <c r="C16" s="64">
        <f t="shared" ca="1" si="0"/>
        <v>1780.7692597296439</v>
      </c>
      <c r="E16" s="64">
        <f ca="1">SUM(OFFSET( Monthly!C$1,MAX(6, (YEAR($A16)-YEAR( Monthly!$A$2))*12+MONTH($A16)-MONTH( Monthly!$A$2)-5),0,7,1))</f>
        <v>1161.1577272307884</v>
      </c>
      <c r="F16" s="64">
        <f ca="1">SUM(OFFSET( Monthly!C$1,MAX(7, (YEAR($A16)-YEAR( Monthly!$A$2))*12+MONTH($A16)-MONTH( Monthly!$A$2)-4),0,6,1))</f>
        <v>923.98211849455856</v>
      </c>
      <c r="G16" s="64">
        <f ca="1">SUM(OFFSET( Monthly!C$1,MAX(8, (YEAR($A16)-YEAR( Monthly!$A$2))*12+MONTH($A16)-MONTH( Monthly!$A$2)-3),0,5,1))</f>
        <v>708.91023733336419</v>
      </c>
      <c r="H16" s="64">
        <f ca="1">SUM(OFFSET( Monthly!C$1,MAX(9, (YEAR($A16)-YEAR( Monthly!$A$2))*12+MONTH($A16)-MONTH( Monthly!$A$2)-2),0,4,1))</f>
        <v>459.67999007196278</v>
      </c>
    </row>
    <row r="17" spans="1:8" x14ac:dyDescent="0.25">
      <c r="A17" s="61">
        <f t="shared" si="1"/>
        <v>28033</v>
      </c>
      <c r="B17" s="62">
        <f ca="1">IF(ISERROR(AVERAGE(OFFSET( Monthly!B$1,MAX(1, (YEAR($A17)-YEAR( Monthly!$A$2))*12+MONTH($A17)-MONTH( Monthly!$A$2)-10),0,12,1))),"NaN",SUM(OFFSET( Monthly!B$1,MAX(1, (YEAR($A17)-YEAR( Monthly!$A$2))*12+MONTH($A17)-MONTH( Monthly!$A$2)-10),0,12,1)))</f>
        <v>1550109.3170553034</v>
      </c>
      <c r="C17" s="64">
        <f t="shared" ca="1" si="0"/>
        <v>1550.1093170553033</v>
      </c>
      <c r="E17" s="64">
        <f ca="1">SUM(OFFSET( Monthly!C$1,MAX(6, (YEAR($A17)-YEAR( Monthly!$A$2))*12+MONTH($A17)-MONTH( Monthly!$A$2)-5),0,7,1))</f>
        <v>879.9656077188032</v>
      </c>
      <c r="F17" s="64">
        <f ca="1">SUM(OFFSET( Monthly!C$1,MAX(7, (YEAR($A17)-YEAR( Monthly!$A$2))*12+MONTH($A17)-MONTH( Monthly!$A$2)-4),0,6,1))</f>
        <v>699.52808509820636</v>
      </c>
      <c r="G17" s="64">
        <f ca="1">SUM(OFFSET( Monthly!C$1,MAX(8, (YEAR($A17)-YEAR( Monthly!$A$2))*12+MONTH($A17)-MONTH( Monthly!$A$2)-3),0,5,1))</f>
        <v>542.15001188591441</v>
      </c>
      <c r="H17" s="64">
        <f ca="1">SUM(OFFSET( Monthly!C$1,MAX(9, (YEAR($A17)-YEAR( Monthly!$A$2))*12+MONTH($A17)-MONTH( Monthly!$A$2)-2),0,4,1))</f>
        <v>394.56818312883729</v>
      </c>
    </row>
    <row r="18" spans="1:8" x14ac:dyDescent="0.25">
      <c r="A18" s="61">
        <f t="shared" si="1"/>
        <v>28398</v>
      </c>
      <c r="B18" s="62">
        <f ca="1">IF(ISERROR(AVERAGE(OFFSET( Monthly!B$1,MAX(1, (YEAR($A18)-YEAR( Monthly!$A$2))*12+MONTH($A18)-MONTH( Monthly!$A$2)-10),0,12,1))),"NaN",SUM(OFFSET( Monthly!B$1,MAX(1, (YEAR($A18)-YEAR( Monthly!$A$2))*12+MONTH($A18)-MONTH( Monthly!$A$2)-10),0,12,1)))</f>
        <v>1071286.7024906692</v>
      </c>
      <c r="C18" s="64">
        <f t="shared" ca="1" si="0"/>
        <v>1071.2867024906693</v>
      </c>
      <c r="E18" s="64">
        <f ca="1">SUM(OFFSET( Monthly!C$1,MAX(6, (YEAR($A18)-YEAR( Monthly!$A$2))*12+MONTH($A18)-MONTH( Monthly!$A$2)-5),0,7,1))</f>
        <v>589.47719656395657</v>
      </c>
      <c r="F18" s="64">
        <f ca="1">SUM(OFFSET( Monthly!C$1,MAX(7, (YEAR($A18)-YEAR( Monthly!$A$2))*12+MONTH($A18)-MONTH( Monthly!$A$2)-4),0,6,1))</f>
        <v>472.71614562447297</v>
      </c>
      <c r="G18" s="64">
        <f ca="1">SUM(OFFSET( Monthly!C$1,MAX(8, (YEAR($A18)-YEAR( Monthly!$A$2))*12+MONTH($A18)-MONTH( Monthly!$A$2)-3),0,5,1))</f>
        <v>386.34576146729546</v>
      </c>
      <c r="H18" s="64">
        <f ca="1">SUM(OFFSET( Monthly!C$1,MAX(9, (YEAR($A18)-YEAR( Monthly!$A$2))*12+MONTH($A18)-MONTH( Monthly!$A$2)-2),0,4,1))</f>
        <v>287.10459389118108</v>
      </c>
    </row>
    <row r="19" spans="1:8" x14ac:dyDescent="0.25">
      <c r="A19" s="61">
        <f t="shared" si="1"/>
        <v>28763</v>
      </c>
      <c r="B19" s="62">
        <f ca="1">IF(ISERROR(AVERAGE(OFFSET( Monthly!B$1,MAX(1, (YEAR($A19)-YEAR( Monthly!$A$2))*12+MONTH($A19)-MONTH( Monthly!$A$2)-10),0,12,1))),"NaN",SUM(OFFSET( Monthly!B$1,MAX(1, (YEAR($A19)-YEAR( Monthly!$A$2))*12+MONTH($A19)-MONTH( Monthly!$A$2)-10),0,12,1)))</f>
        <v>1614569.8213436408</v>
      </c>
      <c r="C19" s="64">
        <f t="shared" ca="1" si="0"/>
        <v>1614.5698213436408</v>
      </c>
      <c r="E19" s="64">
        <f ca="1">SUM(OFFSET( Monthly!C$1,MAX(6, (YEAR($A19)-YEAR( Monthly!$A$2))*12+MONTH($A19)-MONTH( Monthly!$A$2)-5),0,7,1))</f>
        <v>916.24999590498146</v>
      </c>
      <c r="F19" s="64">
        <f ca="1">SUM(OFFSET( Monthly!C$1,MAX(7, (YEAR($A19)-YEAR( Monthly!$A$2))*12+MONTH($A19)-MONTH( Monthly!$A$2)-4),0,6,1))</f>
        <v>722.55746735631874</v>
      </c>
      <c r="G19" s="64">
        <f ca="1">SUM(OFFSET( Monthly!C$1,MAX(8, (YEAR($A19)-YEAR( Monthly!$A$2))*12+MONTH($A19)-MONTH( Monthly!$A$2)-3),0,5,1))</f>
        <v>525.48257700358113</v>
      </c>
      <c r="H19" s="64">
        <f ca="1">SUM(OFFSET( Monthly!C$1,MAX(9, (YEAR($A19)-YEAR( Monthly!$A$2))*12+MONTH($A19)-MONTH( Monthly!$A$2)-2),0,4,1))</f>
        <v>368.07211921148655</v>
      </c>
    </row>
    <row r="20" spans="1:8" x14ac:dyDescent="0.25">
      <c r="A20" s="61">
        <f t="shared" si="1"/>
        <v>29128</v>
      </c>
      <c r="B20" s="62">
        <f ca="1">IF(ISERROR(AVERAGE(OFFSET( Monthly!B$1,MAX(1, (YEAR($A20)-YEAR( Monthly!$A$2))*12+MONTH($A20)-MONTH( Monthly!$A$2)-10),0,12,1))),"NaN",SUM(OFFSET( Monthly!B$1,MAX(1, (YEAR($A20)-YEAR( Monthly!$A$2))*12+MONTH($A20)-MONTH( Monthly!$A$2)-10),0,12,1)))</f>
        <v>1132545.6480811376</v>
      </c>
      <c r="C20" s="64">
        <f t="shared" ca="1" si="0"/>
        <v>1132.5456480811376</v>
      </c>
      <c r="E20" s="64">
        <f ca="1">SUM(OFFSET( Monthly!C$1,MAX(6, (YEAR($A20)-YEAR( Monthly!$A$2))*12+MONTH($A20)-MONTH( Monthly!$A$2)-5),0,7,1))</f>
        <v>668.60216030646166</v>
      </c>
      <c r="F20" s="64">
        <f ca="1">SUM(OFFSET( Monthly!C$1,MAX(7, (YEAR($A20)-YEAR( Monthly!$A$2))*12+MONTH($A20)-MONTH( Monthly!$A$2)-4),0,6,1))</f>
        <v>511.15681489730787</v>
      </c>
      <c r="G20" s="64">
        <f ca="1">SUM(OFFSET( Monthly!C$1,MAX(8, (YEAR($A20)-YEAR( Monthly!$A$2))*12+MONTH($A20)-MONTH( Monthly!$A$2)-3),0,5,1))</f>
        <v>402.1811091269102</v>
      </c>
      <c r="H20" s="64">
        <f ca="1">SUM(OFFSET( Monthly!C$1,MAX(9, (YEAR($A20)-YEAR( Monthly!$A$2))*12+MONTH($A20)-MONTH( Monthly!$A$2)-2),0,4,1))</f>
        <v>262.36373953385493</v>
      </c>
    </row>
    <row r="21" spans="1:8" x14ac:dyDescent="0.25">
      <c r="A21" s="61">
        <f t="shared" si="1"/>
        <v>29494</v>
      </c>
      <c r="B21" s="62">
        <f ca="1">IF(ISERROR(AVERAGE(OFFSET( Monthly!B$1,MAX(1, (YEAR($A21)-YEAR( Monthly!$A$2))*12+MONTH($A21)-MONTH( Monthly!$A$2)-10),0,12,1))),"NaN",SUM(OFFSET( Monthly!B$1,MAX(1, (YEAR($A21)-YEAR( Monthly!$A$2))*12+MONTH($A21)-MONTH( Monthly!$A$2)-10),0,12,1)))</f>
        <v>1289018.7048553987</v>
      </c>
      <c r="C21" s="64">
        <f t="shared" ca="1" si="0"/>
        <v>1289.0187048553987</v>
      </c>
      <c r="E21" s="64">
        <f ca="1">SUM(OFFSET( Monthly!C$1,MAX(6, (YEAR($A21)-YEAR( Monthly!$A$2))*12+MONTH($A21)-MONTH( Monthly!$A$2)-5),0,7,1))</f>
        <v>716.19895999995788</v>
      </c>
      <c r="F21" s="64">
        <f ca="1">SUM(OFFSET( Monthly!C$1,MAX(7, (YEAR($A21)-YEAR( Monthly!$A$2))*12+MONTH($A21)-MONTH( Monthly!$A$2)-4),0,6,1))</f>
        <v>559.27273787741274</v>
      </c>
      <c r="G21" s="64">
        <f ca="1">SUM(OFFSET( Monthly!C$1,MAX(8, (YEAR($A21)-YEAR( Monthly!$A$2))*12+MONTH($A21)-MONTH( Monthly!$A$2)-3),0,5,1))</f>
        <v>422.01907255131476</v>
      </c>
      <c r="H21" s="64">
        <f ca="1">SUM(OFFSET( Monthly!C$1,MAX(9, (YEAR($A21)-YEAR( Monthly!$A$2))*12+MONTH($A21)-MONTH( Monthly!$A$2)-2),0,4,1))</f>
        <v>281.56292158719231</v>
      </c>
    </row>
    <row r="22" spans="1:8" x14ac:dyDescent="0.25">
      <c r="A22" s="61">
        <f t="shared" si="1"/>
        <v>29859</v>
      </c>
      <c r="B22" s="62">
        <f ca="1">IF(ISERROR(AVERAGE(OFFSET( Monthly!B$1,MAX(1, (YEAR($A22)-YEAR( Monthly!$A$2))*12+MONTH($A22)-MONTH( Monthly!$A$2)-10),0,12,1))),"NaN",SUM(OFFSET( Monthly!B$1,MAX(1, (YEAR($A22)-YEAR( Monthly!$A$2))*12+MONTH($A22)-MONTH( Monthly!$A$2)-10),0,12,1)))</f>
        <v>1067632.0411360669</v>
      </c>
      <c r="C22" s="64">
        <f t="shared" ca="1" si="0"/>
        <v>1067.6320411360668</v>
      </c>
      <c r="E22" s="64">
        <f ca="1">SUM(OFFSET( Monthly!C$1,MAX(6, (YEAR($A22)-YEAR( Monthly!$A$2))*12+MONTH($A22)-MONTH( Monthly!$A$2)-5),0,7,1))</f>
        <v>597.4933903879712</v>
      </c>
      <c r="F22" s="64">
        <f ca="1">SUM(OFFSET( Monthly!C$1,MAX(7, (YEAR($A22)-YEAR( Monthly!$A$2))*12+MONTH($A22)-MONTH( Monthly!$A$2)-4),0,6,1))</f>
        <v>490.46109786654017</v>
      </c>
      <c r="G22" s="64">
        <f ca="1">SUM(OFFSET( Monthly!C$1,MAX(8, (YEAR($A22)-YEAR( Monthly!$A$2))*12+MONTH($A22)-MONTH( Monthly!$A$2)-3),0,5,1))</f>
        <v>368.32996746016488</v>
      </c>
      <c r="H22" s="64">
        <f ca="1">SUM(OFFSET( Monthly!C$1,MAX(9, (YEAR($A22)-YEAR( Monthly!$A$2))*12+MONTH($A22)-MONTH( Monthly!$A$2)-2),0,4,1))</f>
        <v>258.31315938162669</v>
      </c>
    </row>
    <row r="23" spans="1:8" x14ac:dyDescent="0.25">
      <c r="A23" s="61">
        <f t="shared" si="1"/>
        <v>30224</v>
      </c>
      <c r="B23" s="62">
        <f ca="1">IF(ISERROR(AVERAGE(OFFSET( Monthly!B$1,MAX(1, (YEAR($A23)-YEAR( Monthly!$A$2))*12+MONTH($A23)-MONTH( Monthly!$A$2)-10),0,12,1))),"NaN",SUM(OFFSET( Monthly!B$1,MAX(1, (YEAR($A23)-YEAR( Monthly!$A$2))*12+MONTH($A23)-MONTH( Monthly!$A$2)-10),0,12,1)))</f>
        <v>2005525.4666659862</v>
      </c>
      <c r="C23" s="64">
        <f t="shared" ca="1" si="0"/>
        <v>2005.5254666659862</v>
      </c>
      <c r="E23" s="64">
        <f ca="1">SUM(OFFSET( Monthly!C$1,MAX(6, (YEAR($A23)-YEAR( Monthly!$A$2))*12+MONTH($A23)-MONTH( Monthly!$A$2)-5),0,7,1))</f>
        <v>1232.7546085853646</v>
      </c>
      <c r="F23" s="64">
        <f ca="1">SUM(OFFSET( Monthly!C$1,MAX(7, (YEAR($A23)-YEAR( Monthly!$A$2))*12+MONTH($A23)-MONTH( Monthly!$A$2)-4),0,6,1))</f>
        <v>941.58870881164751</v>
      </c>
      <c r="G23" s="64">
        <f ca="1">SUM(OFFSET( Monthly!C$1,MAX(8, (YEAR($A23)-YEAR( Monthly!$A$2))*12+MONTH($A23)-MONTH( Monthly!$A$2)-3),0,5,1))</f>
        <v>680.43215509782385</v>
      </c>
      <c r="H23" s="64">
        <f ca="1">SUM(OFFSET( Monthly!C$1,MAX(9, (YEAR($A23)-YEAR( Monthly!$A$2))*12+MONTH($A23)-MONTH( Monthly!$A$2)-2),0,4,1))</f>
        <v>438.12971304447376</v>
      </c>
    </row>
    <row r="24" spans="1:8" x14ac:dyDescent="0.25">
      <c r="A24" s="61">
        <f t="shared" si="1"/>
        <v>30589</v>
      </c>
      <c r="B24" s="62">
        <f ca="1">IF(ISERROR(AVERAGE(OFFSET( Monthly!B$1,MAX(1, (YEAR($A24)-YEAR( Monthly!$A$2))*12+MONTH($A24)-MONTH( Monthly!$A$2)-10),0,12,1))),"NaN",SUM(OFFSET( Monthly!B$1,MAX(1, (YEAR($A24)-YEAR( Monthly!$A$2))*12+MONTH($A24)-MONTH( Monthly!$A$2)-10),0,12,1)))</f>
        <v>2081869.792753062</v>
      </c>
      <c r="C24" s="64">
        <f t="shared" ca="1" si="0"/>
        <v>2081.869792753062</v>
      </c>
      <c r="E24" s="64">
        <f ca="1">SUM(OFFSET( Monthly!C$1,MAX(6, (YEAR($A24)-YEAR( Monthly!$A$2))*12+MONTH($A24)-MONTH( Monthly!$A$2)-5),0,7,1))</f>
        <v>1422.7105683189445</v>
      </c>
      <c r="F24" s="64">
        <f ca="1">SUM(OFFSET( Monthly!C$1,MAX(7, (YEAR($A24)-YEAR( Monthly!$A$2))*12+MONTH($A24)-MONTH( Monthly!$A$2)-4),0,6,1))</f>
        <v>1109.2699611235541</v>
      </c>
      <c r="G24" s="64">
        <f ca="1">SUM(OFFSET( Monthly!C$1,MAX(8, (YEAR($A24)-YEAR( Monthly!$A$2))*12+MONTH($A24)-MONTH( Monthly!$A$2)-3),0,5,1))</f>
        <v>838.95623933625154</v>
      </c>
      <c r="H24" s="64">
        <f ca="1">SUM(OFFSET( Monthly!C$1,MAX(9, (YEAR($A24)-YEAR( Monthly!$A$2))*12+MONTH($A24)-MONTH( Monthly!$A$2)-2),0,4,1))</f>
        <v>560.51923585460929</v>
      </c>
    </row>
    <row r="25" spans="1:8" x14ac:dyDescent="0.25">
      <c r="A25" s="61">
        <f t="shared" si="1"/>
        <v>30955</v>
      </c>
      <c r="B25" s="62">
        <f ca="1">IF(ISERROR(AVERAGE(OFFSET( Monthly!B$1,MAX(1, (YEAR($A25)-YEAR( Monthly!$A$2))*12+MONTH($A25)-MONTH( Monthly!$A$2)-10),0,12,1))),"NaN",SUM(OFFSET( Monthly!B$1,MAX(1, (YEAR($A25)-YEAR( Monthly!$A$2))*12+MONTH($A25)-MONTH( Monthly!$A$2)-10),0,12,1)))</f>
        <v>1986520.9672756966</v>
      </c>
      <c r="C25" s="64">
        <f t="shared" ca="1" si="0"/>
        <v>1986.5209672756966</v>
      </c>
      <c r="E25" s="64">
        <f ca="1">SUM(OFFSET( Monthly!C$1,MAX(6, (YEAR($A25)-YEAR( Monthly!$A$2))*12+MONTH($A25)-MONTH( Monthly!$A$2)-5),0,7,1))</f>
        <v>1291.4991156826607</v>
      </c>
      <c r="F25" s="64">
        <f ca="1">SUM(OFFSET( Monthly!C$1,MAX(7, (YEAR($A25)-YEAR( Monthly!$A$2))*12+MONTH($A25)-MONTH( Monthly!$A$2)-4),0,6,1))</f>
        <v>999.05954280707829</v>
      </c>
      <c r="G25" s="64">
        <f ca="1">SUM(OFFSET( Monthly!C$1,MAX(8, (YEAR($A25)-YEAR( Monthly!$A$2))*12+MONTH($A25)-MONTH( Monthly!$A$2)-3),0,5,1))</f>
        <v>757.62901599382758</v>
      </c>
      <c r="H25" s="64">
        <f ca="1">SUM(OFFSET( Monthly!C$1,MAX(9, (YEAR($A25)-YEAR( Monthly!$A$2))*12+MONTH($A25)-MONTH( Monthly!$A$2)-2),0,4,1))</f>
        <v>487.23509305524169</v>
      </c>
    </row>
    <row r="26" spans="1:8" x14ac:dyDescent="0.25">
      <c r="A26" s="61">
        <f t="shared" si="1"/>
        <v>31320</v>
      </c>
      <c r="B26" s="62">
        <f ca="1">IF(ISERROR(AVERAGE(OFFSET( Monthly!B$1,MAX(1, (YEAR($A26)-YEAR( Monthly!$A$2))*12+MONTH($A26)-MONTH( Monthly!$A$2)-10),0,12,1))),"NaN",SUM(OFFSET( Monthly!B$1,MAX(1, (YEAR($A26)-YEAR( Monthly!$A$2))*12+MONTH($A26)-MONTH( Monthly!$A$2)-10),0,12,1)))</f>
        <v>1528308.6397782022</v>
      </c>
      <c r="C26" s="64">
        <f t="shared" ca="1" si="0"/>
        <v>1528.3086397782022</v>
      </c>
      <c r="E26" s="64">
        <f ca="1">SUM(OFFSET( Monthly!C$1,MAX(6, (YEAR($A26)-YEAR( Monthly!$A$2))*12+MONTH($A26)-MONTH( Monthly!$A$2)-5),0,7,1))</f>
        <v>934.19449322549633</v>
      </c>
      <c r="F26" s="64">
        <f ca="1">SUM(OFFSET( Monthly!C$1,MAX(7, (YEAR($A26)-YEAR( Monthly!$A$2))*12+MONTH($A26)-MONTH( Monthly!$A$2)-4),0,6,1))</f>
        <v>778.15129443445107</v>
      </c>
      <c r="G26" s="64">
        <f ca="1">SUM(OFFSET( Monthly!C$1,MAX(8, (YEAR($A26)-YEAR( Monthly!$A$2))*12+MONTH($A26)-MONTH( Monthly!$A$2)-3),0,5,1))</f>
        <v>515.86416418729675</v>
      </c>
      <c r="H26" s="64">
        <f ca="1">SUM(OFFSET( Monthly!C$1,MAX(9, (YEAR($A26)-YEAR( Monthly!$A$2))*12+MONTH($A26)-MONTH( Monthly!$A$2)-2),0,4,1))</f>
        <v>372.58219660143357</v>
      </c>
    </row>
    <row r="27" spans="1:8" x14ac:dyDescent="0.25">
      <c r="A27" s="61">
        <f t="shared" si="1"/>
        <v>31685</v>
      </c>
      <c r="B27" s="62">
        <f ca="1">IF(ISERROR(AVERAGE(OFFSET( Monthly!B$1,MAX(1, (YEAR($A27)-YEAR( Monthly!$A$2))*12+MONTH($A27)-MONTH( Monthly!$A$2)-10),0,12,1))),"NaN",SUM(OFFSET( Monthly!B$1,MAX(1, (YEAR($A27)-YEAR( Monthly!$A$2))*12+MONTH($A27)-MONTH( Monthly!$A$2)-10),0,12,1)))</f>
        <v>1694454.926353306</v>
      </c>
      <c r="C27" s="64">
        <f t="shared" ca="1" si="0"/>
        <v>1694.4549263533061</v>
      </c>
      <c r="E27" s="64">
        <f ca="1">SUM(OFFSET( Monthly!C$1,MAX(6, (YEAR($A27)-YEAR( Monthly!$A$2))*12+MONTH($A27)-MONTH( Monthly!$A$2)-5),0,7,1))</f>
        <v>1028.8552774817049</v>
      </c>
      <c r="F27" s="64">
        <f ca="1">SUM(OFFSET( Monthly!C$1,MAX(7, (YEAR($A27)-YEAR( Monthly!$A$2))*12+MONTH($A27)-MONTH( Monthly!$A$2)-4),0,6,1))</f>
        <v>706.0592632533494</v>
      </c>
      <c r="G27" s="64">
        <f ca="1">SUM(OFFSET( Monthly!C$1,MAX(8, (YEAR($A27)-YEAR( Monthly!$A$2))*12+MONTH($A27)-MONTH( Monthly!$A$2)-3),0,5,1))</f>
        <v>520.63861119667422</v>
      </c>
      <c r="H27" s="64">
        <f ca="1">SUM(OFFSET( Monthly!C$1,MAX(9, (YEAR($A27)-YEAR( Monthly!$A$2))*12+MONTH($A27)-MONTH( Monthly!$A$2)-2),0,4,1))</f>
        <v>358.55852223268766</v>
      </c>
    </row>
    <row r="28" spans="1:8" x14ac:dyDescent="0.25">
      <c r="A28" s="61">
        <f t="shared" si="1"/>
        <v>32050</v>
      </c>
      <c r="B28" s="62">
        <f ca="1">IF(ISERROR(AVERAGE(OFFSET( Monthly!B$1,MAX(1, (YEAR($A28)-YEAR( Monthly!$A$2))*12+MONTH($A28)-MONTH( Monthly!$A$2)-10),0,12,1))),"NaN",SUM(OFFSET( Monthly!B$1,MAX(1, (YEAR($A28)-YEAR( Monthly!$A$2))*12+MONTH($A28)-MONTH( Monthly!$A$2)-10),0,12,1)))</f>
        <v>1175433.4458039058</v>
      </c>
      <c r="C28" s="64">
        <f t="shared" ca="1" si="0"/>
        <v>1175.4334458039059</v>
      </c>
      <c r="E28" s="64">
        <f ca="1">SUM(OFFSET( Monthly!C$1,MAX(6, (YEAR($A28)-YEAR( Monthly!$A$2))*12+MONTH($A28)-MONTH( Monthly!$A$2)-5),0,7,1))</f>
        <v>688.00616210342378</v>
      </c>
      <c r="F28" s="64">
        <f ca="1">SUM(OFFSET( Monthly!C$1,MAX(7, (YEAR($A28)-YEAR( Monthly!$A$2))*12+MONTH($A28)-MONTH( Monthly!$A$2)-4),0,6,1))</f>
        <v>535.40210529780097</v>
      </c>
      <c r="G28" s="64">
        <f ca="1">SUM(OFFSET( Monthly!C$1,MAX(8, (YEAR($A28)-YEAR( Monthly!$A$2))*12+MONTH($A28)-MONTH( Monthly!$A$2)-3),0,5,1))</f>
        <v>422.88941404698141</v>
      </c>
      <c r="H28" s="64">
        <f ca="1">SUM(OFFSET( Monthly!C$1,MAX(9, (YEAR($A28)-YEAR( Monthly!$A$2))*12+MONTH($A28)-MONTH( Monthly!$A$2)-2),0,4,1))</f>
        <v>301.02783228070803</v>
      </c>
    </row>
    <row r="29" spans="1:8" x14ac:dyDescent="0.25">
      <c r="A29" s="61">
        <f t="shared" si="1"/>
        <v>32416</v>
      </c>
      <c r="B29" s="62">
        <f ca="1">IF(ISERROR(AVERAGE(OFFSET( Monthly!B$1,MAX(1, (YEAR($A29)-YEAR( Monthly!$A$2))*12+MONTH($A29)-MONTH( Monthly!$A$2)-10),0,12,1))),"NaN",SUM(OFFSET( Monthly!B$1,MAX(1, (YEAR($A29)-YEAR( Monthly!$A$2))*12+MONTH($A29)-MONTH( Monthly!$A$2)-10),0,12,1)))</f>
        <v>1004579.0655954462</v>
      </c>
      <c r="C29" s="64">
        <f t="shared" ca="1" si="0"/>
        <v>1004.5790655954462</v>
      </c>
      <c r="E29" s="64">
        <f ca="1">SUM(OFFSET( Monthly!C$1,MAX(6, (YEAR($A29)-YEAR( Monthly!$A$2))*12+MONTH($A29)-MONTH( Monthly!$A$2)-5),0,7,1))</f>
        <v>561.48987549953449</v>
      </c>
      <c r="F29" s="64">
        <f ca="1">SUM(OFFSET( Monthly!C$1,MAX(7, (YEAR($A29)-YEAR( Monthly!$A$2))*12+MONTH($A29)-MONTH( Monthly!$A$2)-4),0,6,1))</f>
        <v>438.22185712770306</v>
      </c>
      <c r="G29" s="64">
        <f ca="1">SUM(OFFSET( Monthly!C$1,MAX(8, (YEAR($A29)-YEAR( Monthly!$A$2))*12+MONTH($A29)-MONTH( Monthly!$A$2)-3),0,5,1))</f>
        <v>327.44436699171018</v>
      </c>
      <c r="H29" s="64">
        <f ca="1">SUM(OFFSET( Monthly!C$1,MAX(9, (YEAR($A29)-YEAR( Monthly!$A$2))*12+MONTH($A29)-MONTH( Monthly!$A$2)-2),0,4,1))</f>
        <v>246.68927824799198</v>
      </c>
    </row>
    <row r="30" spans="1:8" x14ac:dyDescent="0.25">
      <c r="A30" s="61">
        <f t="shared" si="1"/>
        <v>32781</v>
      </c>
      <c r="B30" s="62">
        <f ca="1">IF(ISERROR(AVERAGE(OFFSET( Monthly!B$1,MAX(1, (YEAR($A30)-YEAR( Monthly!$A$2))*12+MONTH($A30)-MONTH( Monthly!$A$2)-10),0,12,1))),"NaN",SUM(OFFSET( Monthly!B$1,MAX(1, (YEAR($A30)-YEAR( Monthly!$A$2))*12+MONTH($A30)-MONTH( Monthly!$A$2)-10),0,12,1)))</f>
        <v>1374942.8032131956</v>
      </c>
      <c r="C30" s="64">
        <f t="shared" ca="1" si="0"/>
        <v>1374.9428032131957</v>
      </c>
      <c r="E30" s="64">
        <f ca="1">SUM(OFFSET( Monthly!C$1,MAX(6, (YEAR($A30)-YEAR( Monthly!$A$2))*12+MONTH($A30)-MONTH( Monthly!$A$2)-5),0,7,1))</f>
        <v>966.33960828340093</v>
      </c>
      <c r="F30" s="64">
        <f ca="1">SUM(OFFSET( Monthly!C$1,MAX(7, (YEAR($A30)-YEAR( Monthly!$A$2))*12+MONTH($A30)-MONTH( Monthly!$A$2)-4),0,6,1))</f>
        <v>691.52729945381896</v>
      </c>
      <c r="G30" s="64">
        <f ca="1">SUM(OFFSET( Monthly!C$1,MAX(8, (YEAR($A30)-YEAR( Monthly!$A$2))*12+MONTH($A30)-MONTH( Monthly!$A$2)-3),0,5,1))</f>
        <v>450.59905393347549</v>
      </c>
      <c r="H30" s="64">
        <f ca="1">SUM(OFFSET( Monthly!C$1,MAX(9, (YEAR($A30)-YEAR( Monthly!$A$2))*12+MONTH($A30)-MONTH( Monthly!$A$2)-2),0,4,1))</f>
        <v>272.29448535949984</v>
      </c>
    </row>
    <row r="31" spans="1:8" x14ac:dyDescent="0.25">
      <c r="A31" s="61">
        <f t="shared" si="1"/>
        <v>33146</v>
      </c>
      <c r="B31" s="62">
        <f ca="1">IF(ISERROR(AVERAGE(OFFSET( Monthly!B$1,MAX(1, (YEAR($A31)-YEAR( Monthly!$A$2))*12+MONTH($A31)-MONTH( Monthly!$A$2)-10),0,12,1))),"NaN",SUM(OFFSET( Monthly!B$1,MAX(1, (YEAR($A31)-YEAR( Monthly!$A$2))*12+MONTH($A31)-MONTH( Monthly!$A$2)-10),0,12,1)))</f>
        <v>946251.19178926968</v>
      </c>
      <c r="C31" s="64">
        <f t="shared" ca="1" si="0"/>
        <v>946.25119178926968</v>
      </c>
      <c r="E31" s="64">
        <f ca="1">SUM(OFFSET( Monthly!C$1,MAX(6, (YEAR($A31)-YEAR( Monthly!$A$2))*12+MONTH($A31)-MONTH( Monthly!$A$2)-5),0,7,1))</f>
        <v>573.21738905026257</v>
      </c>
      <c r="F31" s="64">
        <f ca="1">SUM(OFFSET( Monthly!C$1,MAX(7, (YEAR($A31)-YEAR( Monthly!$A$2))*12+MONTH($A31)-MONTH( Monthly!$A$2)-4),0,6,1))</f>
        <v>448.64890697355384</v>
      </c>
      <c r="G31" s="64">
        <f ca="1">SUM(OFFSET( Monthly!C$1,MAX(8, (YEAR($A31)-YEAR( Monthly!$A$2))*12+MONTH($A31)-MONTH( Monthly!$A$2)-3),0,5,1))</f>
        <v>331.42678747548484</v>
      </c>
      <c r="H31" s="64">
        <f ca="1">SUM(OFFSET( Monthly!C$1,MAX(9, (YEAR($A31)-YEAR( Monthly!$A$2))*12+MONTH($A31)-MONTH( Monthly!$A$2)-2),0,4,1))</f>
        <v>259.97936590014007</v>
      </c>
    </row>
    <row r="32" spans="1:8" x14ac:dyDescent="0.25">
      <c r="A32" s="61">
        <f t="shared" si="1"/>
        <v>33511</v>
      </c>
      <c r="B32" s="62">
        <f ca="1">IF(ISERROR(AVERAGE(OFFSET( Monthly!B$1,MAX(1, (YEAR($A32)-YEAR( Monthly!$A$2))*12+MONTH($A32)-MONTH( Monthly!$A$2)-10),0,12,1))),"NaN",SUM(OFFSET( Monthly!B$1,MAX(1, (YEAR($A32)-YEAR( Monthly!$A$2))*12+MONTH($A32)-MONTH( Monthly!$A$2)-10),0,12,1)))</f>
        <v>834758.39660432294</v>
      </c>
      <c r="C32" s="64">
        <f t="shared" ca="1" si="0"/>
        <v>834.75839660432291</v>
      </c>
      <c r="E32" s="64">
        <f ca="1">SUM(OFFSET( Monthly!C$1,MAX(6, (YEAR($A32)-YEAR( Monthly!$A$2))*12+MONTH($A32)-MONTH( Monthly!$A$2)-5),0,7,1))</f>
        <v>484.53545075516644</v>
      </c>
      <c r="F32" s="64">
        <f ca="1">SUM(OFFSET( Monthly!C$1,MAX(7, (YEAR($A32)-YEAR( Monthly!$A$2))*12+MONTH($A32)-MONTH( Monthly!$A$2)-4),0,6,1))</f>
        <v>392.00229018221603</v>
      </c>
      <c r="G32" s="64">
        <f ca="1">SUM(OFFSET( Monthly!C$1,MAX(8, (YEAR($A32)-YEAR( Monthly!$A$2))*12+MONTH($A32)-MONTH( Monthly!$A$2)-3),0,5,1))</f>
        <v>302.36451672715907</v>
      </c>
      <c r="H32" s="64">
        <f ca="1">SUM(OFFSET( Monthly!C$1,MAX(9, (YEAR($A32)-YEAR( Monthly!$A$2))*12+MONTH($A32)-MONTH( Monthly!$A$2)-2),0,4,1))</f>
        <v>204.99811718004554</v>
      </c>
    </row>
    <row r="33" spans="1:8" x14ac:dyDescent="0.25">
      <c r="A33" s="61">
        <f t="shared" si="1"/>
        <v>33877</v>
      </c>
      <c r="B33" s="62">
        <f ca="1">IF(ISERROR(AVERAGE(OFFSET( Monthly!B$1,MAX(1, (YEAR($A33)-YEAR( Monthly!$A$2))*12+MONTH($A33)-MONTH( Monthly!$A$2)-10),0,12,1))),"NaN",SUM(OFFSET( Monthly!B$1,MAX(1, (YEAR($A33)-YEAR( Monthly!$A$2))*12+MONTH($A33)-MONTH( Monthly!$A$2)-10),0,12,1)))</f>
        <v>766976.05656488368</v>
      </c>
      <c r="C33" s="64">
        <f t="shared" ca="1" si="0"/>
        <v>766.97605656488372</v>
      </c>
      <c r="E33" s="64">
        <f ca="1">SUM(OFFSET( Monthly!C$1,MAX(6, (YEAR($A33)-YEAR( Monthly!$A$2))*12+MONTH($A33)-MONTH( Monthly!$A$2)-5),0,7,1))</f>
        <v>416.71141656626287</v>
      </c>
      <c r="F33" s="64">
        <f ca="1">SUM(OFFSET( Monthly!C$1,MAX(7, (YEAR($A33)-YEAR( Monthly!$A$2))*12+MONTH($A33)-MONTH( Monthly!$A$2)-4),0,6,1))</f>
        <v>316.92607625777322</v>
      </c>
      <c r="G33" s="64">
        <f ca="1">SUM(OFFSET( Monthly!C$1,MAX(8, (YEAR($A33)-YEAR( Monthly!$A$2))*12+MONTH($A33)-MONTH( Monthly!$A$2)-3),0,5,1))</f>
        <v>235.60770793460819</v>
      </c>
      <c r="H33" s="64">
        <f ca="1">SUM(OFFSET( Monthly!C$1,MAX(9, (YEAR($A33)-YEAR( Monthly!$A$2))*12+MONTH($A33)-MONTH( Monthly!$A$2)-2),0,4,1))</f>
        <v>169.42280011753007</v>
      </c>
    </row>
    <row r="34" spans="1:8" x14ac:dyDescent="0.25">
      <c r="A34" s="61">
        <f t="shared" si="1"/>
        <v>34242</v>
      </c>
      <c r="B34" s="62">
        <f ca="1">IF(ISERROR(AVERAGE(OFFSET( Monthly!B$1,MAX(1, (YEAR($A34)-YEAR( Monthly!$A$2))*12+MONTH($A34)-MONTH( Monthly!$A$2)-10),0,12,1))),"NaN",SUM(OFFSET( Monthly!B$1,MAX(1, (YEAR($A34)-YEAR( Monthly!$A$2))*12+MONTH($A34)-MONTH( Monthly!$A$2)-10),0,12,1)))</f>
        <v>1429012.6544087359</v>
      </c>
      <c r="C34" s="64">
        <f t="shared" ca="1" si="0"/>
        <v>1429.0126544087359</v>
      </c>
      <c r="E34" s="64">
        <f ca="1">SUM(OFFSET( Monthly!C$1,MAX(6, (YEAR($A34)-YEAR( Monthly!$A$2))*12+MONTH($A34)-MONTH( Monthly!$A$2)-5),0,7,1))</f>
        <v>1066.7977530355199</v>
      </c>
      <c r="F34" s="64">
        <f ca="1">SUM(OFFSET( Monthly!C$1,MAX(7, (YEAR($A34)-YEAR( Monthly!$A$2))*12+MONTH($A34)-MONTH( Monthly!$A$2)-4),0,6,1))</f>
        <v>799.18723244490889</v>
      </c>
      <c r="G34" s="64">
        <f ca="1">SUM(OFFSET( Monthly!C$1,MAX(8, (YEAR($A34)-YEAR( Monthly!$A$2))*12+MONTH($A34)-MONTH( Monthly!$A$2)-3),0,5,1))</f>
        <v>510.30206004456085</v>
      </c>
      <c r="H34" s="64">
        <f ca="1">SUM(OFFSET( Monthly!C$1,MAX(9, (YEAR($A34)-YEAR( Monthly!$A$2))*12+MONTH($A34)-MONTH( Monthly!$A$2)-2),0,4,1))</f>
        <v>321.86706844441369</v>
      </c>
    </row>
    <row r="35" spans="1:8" x14ac:dyDescent="0.25">
      <c r="A35" s="61">
        <f t="shared" si="1"/>
        <v>34607</v>
      </c>
      <c r="B35" s="62">
        <f ca="1">IF(ISERROR(AVERAGE(OFFSET( Monthly!B$1,MAX(1, (YEAR($A35)-YEAR( Monthly!$A$2))*12+MONTH($A35)-MONTH( Monthly!$A$2)-10),0,12,1))),"NaN",SUM(OFFSET( Monthly!B$1,MAX(1, (YEAR($A35)-YEAR( Monthly!$A$2))*12+MONTH($A35)-MONTH( Monthly!$A$2)-10),0,12,1)))</f>
        <v>771284.79172279884</v>
      </c>
      <c r="C35" s="64">
        <f t="shared" ca="1" si="0"/>
        <v>771.28479172279879</v>
      </c>
      <c r="E35" s="64">
        <f ca="1">SUM(OFFSET( Monthly!C$1,MAX(6, (YEAR($A35)-YEAR( Monthly!$A$2))*12+MONTH($A35)-MONTH( Monthly!$A$2)-5),0,7,1))</f>
        <v>439.75770376499787</v>
      </c>
      <c r="F35" s="64">
        <f ca="1">SUM(OFFSET( Monthly!C$1,MAX(7, (YEAR($A35)-YEAR( Monthly!$A$2))*12+MONTH($A35)-MONTH( Monthly!$A$2)-4),0,6,1))</f>
        <v>344.876966839386</v>
      </c>
      <c r="G35" s="64">
        <f ca="1">SUM(OFFSET( Monthly!C$1,MAX(8, (YEAR($A35)-YEAR( Monthly!$A$2))*12+MONTH($A35)-MONTH( Monthly!$A$2)-3),0,5,1))</f>
        <v>251.17061905457524</v>
      </c>
      <c r="H35" s="64">
        <f ca="1">SUM(OFFSET( Monthly!C$1,MAX(9, (YEAR($A35)-YEAR( Monthly!$A$2))*12+MONTH($A35)-MONTH( Monthly!$A$2)-2),0,4,1))</f>
        <v>176.99449228398589</v>
      </c>
    </row>
    <row r="36" spans="1:8" x14ac:dyDescent="0.25">
      <c r="A36" s="61">
        <f t="shared" ref="A36:A54" si="2">EOMONTH($A35,12)</f>
        <v>34972</v>
      </c>
      <c r="B36" s="62">
        <f ca="1">IF(ISERROR(AVERAGE(OFFSET( Monthly!B$1,MAX(1, (YEAR($A36)-YEAR( Monthly!$A$2))*12+MONTH($A36)-MONTH( Monthly!$A$2)-10),0,12,1))),"NaN",SUM(OFFSET( Monthly!B$1,MAX(1, (YEAR($A36)-YEAR( Monthly!$A$2))*12+MONTH($A36)-MONTH( Monthly!$A$2)-10),0,12,1)))</f>
        <v>1260729.8494812078</v>
      </c>
      <c r="C36" s="64">
        <f t="shared" ca="1" si="0"/>
        <v>1260.7298494812078</v>
      </c>
      <c r="E36" s="64">
        <f ca="1">SUM(OFFSET( Monthly!C$1,MAX(6, (YEAR($A36)-YEAR( Monthly!$A$2))*12+MONTH($A36)-MONTH( Monthly!$A$2)-5),0,7,1))</f>
        <v>824.40348550201224</v>
      </c>
      <c r="F36" s="64">
        <f ca="1">SUM(OFFSET( Monthly!C$1,MAX(7, (YEAR($A36)-YEAR( Monthly!$A$2))*12+MONTH($A36)-MONTH( Monthly!$A$2)-4),0,6,1))</f>
        <v>652.71279659754828</v>
      </c>
      <c r="G36" s="64">
        <f ca="1">SUM(OFFSET( Monthly!C$1,MAX(8, (YEAR($A36)-YEAR( Monthly!$A$2))*12+MONTH($A36)-MONTH( Monthly!$A$2)-3),0,5,1))</f>
        <v>499.83353338488513</v>
      </c>
      <c r="H36" s="64">
        <f ca="1">SUM(OFFSET( Monthly!C$1,MAX(9, (YEAR($A36)-YEAR( Monthly!$A$2))*12+MONTH($A36)-MONTH( Monthly!$A$2)-2),0,4,1))</f>
        <v>305.04219053383332</v>
      </c>
    </row>
    <row r="37" spans="1:8" x14ac:dyDescent="0.25">
      <c r="A37" s="61">
        <f t="shared" si="2"/>
        <v>35338</v>
      </c>
      <c r="B37" s="62">
        <f ca="1">IF(ISERROR(AVERAGE(OFFSET( Monthly!B$1,MAX(1, (YEAR($A37)-YEAR( Monthly!$A$2))*12+MONTH($A37)-MONTH( Monthly!$A$2)-10),0,12,1))),"NaN",SUM(OFFSET( Monthly!B$1,MAX(1, (YEAR($A37)-YEAR( Monthly!$A$2))*12+MONTH($A37)-MONTH( Monthly!$A$2)-10),0,12,1)))</f>
        <v>1610997.8300559018</v>
      </c>
      <c r="C37" s="64">
        <f t="shared" ca="1" si="0"/>
        <v>1610.9978300559019</v>
      </c>
      <c r="E37" s="64">
        <f ca="1">SUM(OFFSET( Monthly!C$1,MAX(6, (YEAR($A37)-YEAR( Monthly!$A$2))*12+MONTH($A37)-MONTH( Monthly!$A$2)-5),0,7,1))</f>
        <v>950.04440406823574</v>
      </c>
      <c r="F37" s="64">
        <f ca="1">SUM(OFFSET( Monthly!C$1,MAX(7, (YEAR($A37)-YEAR( Monthly!$A$2))*12+MONTH($A37)-MONTH( Monthly!$A$2)-4),0,6,1))</f>
        <v>734.90677586447998</v>
      </c>
      <c r="G37" s="64">
        <f ca="1">SUM(OFFSET( Monthly!C$1,MAX(8, (YEAR($A37)-YEAR( Monthly!$A$2))*12+MONTH($A37)-MONTH( Monthly!$A$2)-3),0,5,1))</f>
        <v>525.27456530478969</v>
      </c>
      <c r="H37" s="64">
        <f ca="1">SUM(OFFSET( Monthly!C$1,MAX(9, (YEAR($A37)-YEAR( Monthly!$A$2))*12+MONTH($A37)-MONTH( Monthly!$A$2)-2),0,4,1))</f>
        <v>324.88653992430693</v>
      </c>
    </row>
    <row r="38" spans="1:8" x14ac:dyDescent="0.25">
      <c r="A38" s="61">
        <f t="shared" si="2"/>
        <v>35703</v>
      </c>
      <c r="B38" s="62">
        <f ca="1">IF(ISERROR(AVERAGE(OFFSET( Monthly!B$1,MAX(1, (YEAR($A38)-YEAR( Monthly!$A$2))*12+MONTH($A38)-MONTH( Monthly!$A$2)-10),0,12,1))),"NaN",SUM(OFFSET( Monthly!B$1,MAX(1, (YEAR($A38)-YEAR( Monthly!$A$2))*12+MONTH($A38)-MONTH( Monthly!$A$2)-10),0,12,1)))</f>
        <v>1730740.9472232857</v>
      </c>
      <c r="C38" s="64">
        <f t="shared" ca="1" si="0"/>
        <v>1730.7409472232857</v>
      </c>
      <c r="E38" s="64">
        <f ca="1">SUM(OFFSET( Monthly!C$1,MAX(6, (YEAR($A38)-YEAR( Monthly!$A$2))*12+MONTH($A38)-MONTH( Monthly!$A$2)-5),0,7,1))</f>
        <v>814.44246196678853</v>
      </c>
      <c r="F38" s="64">
        <f ca="1">SUM(OFFSET( Monthly!C$1,MAX(7, (YEAR($A38)-YEAR( Monthly!$A$2))*12+MONTH($A38)-MONTH( Monthly!$A$2)-4),0,6,1))</f>
        <v>640.92588410862129</v>
      </c>
      <c r="G38" s="64">
        <f ca="1">SUM(OFFSET( Monthly!C$1,MAX(8, (YEAR($A38)-YEAR( Monthly!$A$2))*12+MONTH($A38)-MONTH( Monthly!$A$2)-3),0,5,1))</f>
        <v>466.92379107238139</v>
      </c>
      <c r="H38" s="64">
        <f ca="1">SUM(OFFSET( Monthly!C$1,MAX(9, (YEAR($A38)-YEAR( Monthly!$A$2))*12+MONTH($A38)-MONTH( Monthly!$A$2)-2),0,4,1))</f>
        <v>316.44768514447543</v>
      </c>
    </row>
    <row r="39" spans="1:8" x14ac:dyDescent="0.25">
      <c r="A39" s="61">
        <f t="shared" si="2"/>
        <v>36068</v>
      </c>
      <c r="B39" s="62">
        <f ca="1">IF(ISERROR(AVERAGE(OFFSET( Monthly!B$1,MAX(1, (YEAR($A39)-YEAR( Monthly!$A$2))*12+MONTH($A39)-MONTH( Monthly!$A$2)-10),0,12,1))),"NaN",SUM(OFFSET( Monthly!B$1,MAX(1, (YEAR($A39)-YEAR( Monthly!$A$2))*12+MONTH($A39)-MONTH( Monthly!$A$2)-10),0,12,1)))</f>
        <v>1620181.5926631046</v>
      </c>
      <c r="C39" s="64">
        <f t="shared" ca="1" si="0"/>
        <v>1620.1815926631045</v>
      </c>
      <c r="E39" s="64">
        <f ca="1">SUM(OFFSET( Monthly!C$1,MAX(6, (YEAR($A39)-YEAR( Monthly!$A$2))*12+MONTH($A39)-MONTH( Monthly!$A$2)-5),0,7,1))</f>
        <v>1081.2934336404473</v>
      </c>
      <c r="F39" s="64">
        <f ca="1">SUM(OFFSET( Monthly!C$1,MAX(7, (YEAR($A39)-YEAR( Monthly!$A$2))*12+MONTH($A39)-MONTH( Monthly!$A$2)-4),0,6,1))</f>
        <v>881.42038180793702</v>
      </c>
      <c r="G39" s="64">
        <f ca="1">SUM(OFFSET( Monthly!C$1,MAX(8, (YEAR($A39)-YEAR( Monthly!$A$2))*12+MONTH($A39)-MONTH( Monthly!$A$2)-3),0,5,1))</f>
        <v>686.43276124475778</v>
      </c>
      <c r="H39" s="64">
        <f ca="1">SUM(OFFSET( Monthly!C$1,MAX(9, (YEAR($A39)-YEAR( Monthly!$A$2))*12+MONTH($A39)-MONTH( Monthly!$A$2)-2),0,4,1))</f>
        <v>425.89243485985713</v>
      </c>
    </row>
    <row r="40" spans="1:8" x14ac:dyDescent="0.25">
      <c r="A40" s="61">
        <f t="shared" si="2"/>
        <v>36433</v>
      </c>
      <c r="B40" s="62">
        <f ca="1">IF(ISERROR(AVERAGE(OFFSET( Monthly!B$1,MAX(1, (YEAR($A40)-YEAR( Monthly!$A$2))*12+MONTH($A40)-MONTH( Monthly!$A$2)-10),0,12,1))),"NaN",SUM(OFFSET( Monthly!B$1,MAX(1, (YEAR($A40)-YEAR( Monthly!$A$2))*12+MONTH($A40)-MONTH( Monthly!$A$2)-10),0,12,1)))</f>
        <v>1724406.6182890947</v>
      </c>
      <c r="C40" s="64">
        <f t="shared" ca="1" si="0"/>
        <v>1724.4066182890947</v>
      </c>
      <c r="E40" s="64">
        <f ca="1">SUM(OFFSET( Monthly!C$1,MAX(6, (YEAR($A40)-YEAR( Monthly!$A$2))*12+MONTH($A40)-MONTH( Monthly!$A$2)-5),0,7,1))</f>
        <v>1181.5076067276502</v>
      </c>
      <c r="F40" s="64">
        <f ca="1">SUM(OFFSET( Monthly!C$1,MAX(7, (YEAR($A40)-YEAR( Monthly!$A$2))*12+MONTH($A40)-MONTH( Monthly!$A$2)-4),0,6,1))</f>
        <v>939.61383006150675</v>
      </c>
      <c r="G40" s="64">
        <f ca="1">SUM(OFFSET( Monthly!C$1,MAX(8, (YEAR($A40)-YEAR( Monthly!$A$2))*12+MONTH($A40)-MONTH( Monthly!$A$2)-3),0,5,1))</f>
        <v>670.75307892432431</v>
      </c>
      <c r="H40" s="64">
        <f ca="1">SUM(OFFSET( Monthly!C$1,MAX(9, (YEAR($A40)-YEAR( Monthly!$A$2))*12+MONTH($A40)-MONTH( Monthly!$A$2)-2),0,4,1))</f>
        <v>431.0906768430271</v>
      </c>
    </row>
    <row r="41" spans="1:8" x14ac:dyDescent="0.25">
      <c r="A41" s="61">
        <f t="shared" si="2"/>
        <v>36799</v>
      </c>
      <c r="B41" s="62">
        <f ca="1">IF(ISERROR(AVERAGE(OFFSET( Monthly!B$1,MAX(1, (YEAR($A41)-YEAR( Monthly!$A$2))*12+MONTH($A41)-MONTH( Monthly!$A$2)-10),0,12,1))),"NaN",SUM(OFFSET( Monthly!B$1,MAX(1, (YEAR($A41)-YEAR( Monthly!$A$2))*12+MONTH($A41)-MONTH( Monthly!$A$2)-10),0,12,1)))</f>
        <v>1420817.9377361615</v>
      </c>
      <c r="C41" s="64">
        <f t="shared" ca="1" si="0"/>
        <v>1420.8179377361614</v>
      </c>
      <c r="E41" s="64">
        <f ca="1">SUM(OFFSET( Monthly!C$1,MAX(6, (YEAR($A41)-YEAR( Monthly!$A$2))*12+MONTH($A41)-MONTH( Monthly!$A$2)-5),0,7,1))</f>
        <v>896.90274756241797</v>
      </c>
      <c r="F41" s="64">
        <f ca="1">SUM(OFFSET( Monthly!C$1,MAX(7, (YEAR($A41)-YEAR( Monthly!$A$2))*12+MONTH($A41)-MONTH( Monthly!$A$2)-4),0,6,1))</f>
        <v>710.39800134677773</v>
      </c>
      <c r="G41" s="64">
        <f ca="1">SUM(OFFSET( Monthly!C$1,MAX(8, (YEAR($A41)-YEAR( Monthly!$A$2))*12+MONTH($A41)-MONTH( Monthly!$A$2)-3),0,5,1))</f>
        <v>512.67550133601185</v>
      </c>
      <c r="H41" s="64">
        <f ca="1">SUM(OFFSET( Monthly!C$1,MAX(9, (YEAR($A41)-YEAR( Monthly!$A$2))*12+MONTH($A41)-MONTH( Monthly!$A$2)-2),0,4,1))</f>
        <v>338.68043211194015</v>
      </c>
    </row>
    <row r="42" spans="1:8" x14ac:dyDescent="0.25">
      <c r="A42" s="61">
        <f t="shared" si="2"/>
        <v>37164</v>
      </c>
      <c r="B42" s="62">
        <f ca="1">IF(ISERROR(AVERAGE(OFFSET( Monthly!B$1,MAX(1, (YEAR($A42)-YEAR( Monthly!$A$2))*12+MONTH($A42)-MONTH( Monthly!$A$2)-10),0,12,1))),"NaN",SUM(OFFSET( Monthly!B$1,MAX(1, (YEAR($A42)-YEAR( Monthly!$A$2))*12+MONTH($A42)-MONTH( Monthly!$A$2)-10),0,12,1)))</f>
        <v>923127.78151370527</v>
      </c>
      <c r="C42" s="64">
        <f t="shared" ca="1" si="0"/>
        <v>923.12778151370526</v>
      </c>
      <c r="E42" s="64">
        <f ca="1">SUM(OFFSET( Monthly!C$1,MAX(6, (YEAR($A42)-YEAR( Monthly!$A$2))*12+MONTH($A42)-MONTH( Monthly!$A$2)-5),0,7,1))</f>
        <v>510.7993280512153</v>
      </c>
      <c r="F42" s="64">
        <f ca="1">SUM(OFFSET( Monthly!C$1,MAX(7, (YEAR($A42)-YEAR( Monthly!$A$2))*12+MONTH($A42)-MONTH( Monthly!$A$2)-4),0,6,1))</f>
        <v>395.35603427441185</v>
      </c>
      <c r="G42" s="64">
        <f ca="1">SUM(OFFSET( Monthly!C$1,MAX(8, (YEAR($A42)-YEAR( Monthly!$A$2))*12+MONTH($A42)-MONTH( Monthly!$A$2)-3),0,5,1))</f>
        <v>309.93091489621349</v>
      </c>
      <c r="H42" s="64">
        <f ca="1">SUM(OFFSET( Monthly!C$1,MAX(9, (YEAR($A42)-YEAR( Monthly!$A$2))*12+MONTH($A42)-MONTH( Monthly!$A$2)-2),0,4,1))</f>
        <v>232.2131705176364</v>
      </c>
    </row>
    <row r="43" spans="1:8" x14ac:dyDescent="0.25">
      <c r="A43" s="61">
        <f t="shared" si="2"/>
        <v>37529</v>
      </c>
      <c r="B43" s="62">
        <f ca="1">IF(ISERROR(AVERAGE(OFFSET( Monthly!B$1,MAX(1, (YEAR($A43)-YEAR( Monthly!$A$2))*12+MONTH($A43)-MONTH( Monthly!$A$2)-10),0,12,1))),"NaN",SUM(OFFSET( Monthly!B$1,MAX(1, (YEAR($A43)-YEAR( Monthly!$A$2))*12+MONTH($A43)-MONTH( Monthly!$A$2)-10),0,12,1)))</f>
        <v>1000268.6208164332</v>
      </c>
      <c r="C43" s="64">
        <f t="shared" ca="1" si="0"/>
        <v>1000.2686208164332</v>
      </c>
      <c r="E43" s="64">
        <f ca="1">SUM(OFFSET( Monthly!C$1,MAX(6, (YEAR($A43)-YEAR( Monthly!$A$2))*12+MONTH($A43)-MONTH( Monthly!$A$2)-5),0,7,1))</f>
        <v>599.23546592592641</v>
      </c>
      <c r="F43" s="64">
        <f ca="1">SUM(OFFSET( Monthly!C$1,MAX(7, (YEAR($A43)-YEAR( Monthly!$A$2))*12+MONTH($A43)-MONTH( Monthly!$A$2)-4),0,6,1))</f>
        <v>489.12962794991307</v>
      </c>
      <c r="G43" s="64">
        <f ca="1">SUM(OFFSET( Monthly!C$1,MAX(8, (YEAR($A43)-YEAR( Monthly!$A$2))*12+MONTH($A43)-MONTH( Monthly!$A$2)-3),0,5,1))</f>
        <v>367.26308342081711</v>
      </c>
      <c r="H43" s="64">
        <f ca="1">SUM(OFFSET( Monthly!C$1,MAX(9, (YEAR($A43)-YEAR( Monthly!$A$2))*12+MONTH($A43)-MONTH( Monthly!$A$2)-2),0,4,1))</f>
        <v>247.45871534743338</v>
      </c>
    </row>
    <row r="44" spans="1:8" x14ac:dyDescent="0.25">
      <c r="A44" s="61">
        <f t="shared" si="2"/>
        <v>37894</v>
      </c>
      <c r="B44" s="62">
        <f ca="1">IF(ISERROR(AVERAGE(OFFSET( Monthly!B$1,MAX(1, (YEAR($A44)-YEAR( Monthly!$A$2))*12+MONTH($A44)-MONTH( Monthly!$A$2)-10),0,12,1))),"NaN",SUM(OFFSET( Monthly!B$1,MAX(1, (YEAR($A44)-YEAR( Monthly!$A$2))*12+MONTH($A44)-MONTH( Monthly!$A$2)-10),0,12,1)))</f>
        <v>1017750.2854869636</v>
      </c>
      <c r="C44" s="64">
        <f t="shared" ca="1" si="0"/>
        <v>1017.7502854869635</v>
      </c>
      <c r="E44" s="64">
        <f ca="1">SUM(OFFSET( Monthly!C$1,MAX(6, (YEAR($A44)-YEAR( Monthly!$A$2))*12+MONTH($A44)-MONTH( Monthly!$A$2)-5),0,7,1))</f>
        <v>608.46930469878805</v>
      </c>
      <c r="F44" s="64">
        <f ca="1">SUM(OFFSET( Monthly!C$1,MAX(7, (YEAR($A44)-YEAR( Monthly!$A$2))*12+MONTH($A44)-MONTH( Monthly!$A$2)-4),0,6,1))</f>
        <v>498.31727015128899</v>
      </c>
      <c r="G44" s="64">
        <f ca="1">SUM(OFFSET( Monthly!C$1,MAX(8, (YEAR($A44)-YEAR( Monthly!$A$2))*12+MONTH($A44)-MONTH( Monthly!$A$2)-3),0,5,1))</f>
        <v>382.80663643525975</v>
      </c>
      <c r="H44" s="64">
        <f ca="1">SUM(OFFSET( Monthly!C$1,MAX(9, (YEAR($A44)-YEAR( Monthly!$A$2))*12+MONTH($A44)-MONTH( Monthly!$A$2)-2),0,4,1))</f>
        <v>252.79843714552467</v>
      </c>
    </row>
    <row r="45" spans="1:8" x14ac:dyDescent="0.25">
      <c r="A45" s="61">
        <f t="shared" si="2"/>
        <v>38260</v>
      </c>
      <c r="B45" s="62">
        <f ca="1">IF(ISERROR(AVERAGE(OFFSET( Monthly!B$1,MAX(1, (YEAR($A45)-YEAR( Monthly!$A$2))*12+MONTH($A45)-MONTH( Monthly!$A$2)-10),0,12,1))),"NaN",SUM(OFFSET( Monthly!B$1,MAX(1, (YEAR($A45)-YEAR( Monthly!$A$2))*12+MONTH($A45)-MONTH( Monthly!$A$2)-10),0,12,1)))</f>
        <v>996504.01429918024</v>
      </c>
      <c r="C45" s="64">
        <f t="shared" ca="1" si="0"/>
        <v>996.5040142991802</v>
      </c>
      <c r="E45" s="64">
        <f ca="1">SUM(OFFSET( Monthly!C$1,MAX(6, (YEAR($A45)-YEAR( Monthly!$A$2))*12+MONTH($A45)-MONTH( Monthly!$A$2)-5),0,7,1))</f>
        <v>632.7565185125427</v>
      </c>
      <c r="F45" s="64">
        <f ca="1">SUM(OFFSET( Monthly!C$1,MAX(7, (YEAR($A45)-YEAR( Monthly!$A$2))*12+MONTH($A45)-MONTH( Monthly!$A$2)-4),0,6,1))</f>
        <v>460.81665273741669</v>
      </c>
      <c r="G45" s="64">
        <f ca="1">SUM(OFFSET( Monthly!C$1,MAX(8, (YEAR($A45)-YEAR( Monthly!$A$2))*12+MONTH($A45)-MONTH( Monthly!$A$2)-3),0,5,1))</f>
        <v>356.21582960781984</v>
      </c>
      <c r="H45" s="64">
        <f ca="1">SUM(OFFSET( Monthly!C$1,MAX(9, (YEAR($A45)-YEAR( Monthly!$A$2))*12+MONTH($A45)-MONTH( Monthly!$A$2)-2),0,4,1))</f>
        <v>255.14377736582799</v>
      </c>
    </row>
    <row r="46" spans="1:8" x14ac:dyDescent="0.25">
      <c r="A46" s="61">
        <f t="shared" si="2"/>
        <v>38625</v>
      </c>
      <c r="B46" s="62">
        <f ca="1">IF(ISERROR(AVERAGE(OFFSET( Monthly!B$1,MAX(1, (YEAR($A46)-YEAR( Monthly!$A$2))*12+MONTH($A46)-MONTH( Monthly!$A$2)-10),0,12,1))),"NaN",SUM(OFFSET( Monthly!B$1,MAX(1, (YEAR($A46)-YEAR( Monthly!$A$2))*12+MONTH($A46)-MONTH( Monthly!$A$2)-10),0,12,1)))</f>
        <v>999368.46766260033</v>
      </c>
      <c r="C46" s="64">
        <f t="shared" ca="1" si="0"/>
        <v>999.36846766260032</v>
      </c>
      <c r="E46" s="64">
        <f ca="1">SUM(OFFSET( Monthly!C$1,MAX(6, (YEAR($A46)-YEAR( Monthly!$A$2))*12+MONTH($A46)-MONTH( Monthly!$A$2)-5),0,7,1))</f>
        <v>639.62537826451103</v>
      </c>
      <c r="F46" s="64">
        <f ca="1">SUM(OFFSET( Monthly!C$1,MAX(7, (YEAR($A46)-YEAR( Monthly!$A$2))*12+MONTH($A46)-MONTH( Monthly!$A$2)-4),0,6,1))</f>
        <v>531.33440468132289</v>
      </c>
      <c r="G46" s="64">
        <f ca="1">SUM(OFFSET( Monthly!C$1,MAX(8, (YEAR($A46)-YEAR( Monthly!$A$2))*12+MONTH($A46)-MONTH( Monthly!$A$2)-3),0,5,1))</f>
        <v>452.80726486253013</v>
      </c>
      <c r="H46" s="64">
        <f ca="1">SUM(OFFSET( Monthly!C$1,MAX(9, (YEAR($A46)-YEAR( Monthly!$A$2))*12+MONTH($A46)-MONTH( Monthly!$A$2)-2),0,4,1))</f>
        <v>258.91418901933503</v>
      </c>
    </row>
    <row r="47" spans="1:8" x14ac:dyDescent="0.25">
      <c r="A47" s="61">
        <f t="shared" si="2"/>
        <v>38990</v>
      </c>
      <c r="B47" s="62">
        <f ca="1">IF(ISERROR(AVERAGE(OFFSET( Monthly!B$1,MAX(1, (YEAR($A47)-YEAR( Monthly!$A$2))*12+MONTH($A47)-MONTH( Monthly!$A$2)-10),0,12,1))),"NaN",SUM(OFFSET( Monthly!B$1,MAX(1, (YEAR($A47)-YEAR( Monthly!$A$2))*12+MONTH($A47)-MONTH( Monthly!$A$2)-10),0,12,1)))</f>
        <v>1646543.0670929232</v>
      </c>
      <c r="C47" s="64">
        <f t="shared" ca="1" si="0"/>
        <v>1646.5430670929231</v>
      </c>
      <c r="E47" s="64">
        <f ca="1">SUM(OFFSET( Monthly!C$1,MAX(6, (YEAR($A47)-YEAR( Monthly!$A$2))*12+MONTH($A47)-MONTH( Monthly!$A$2)-5),0,7,1))</f>
        <v>1071.1292617577419</v>
      </c>
      <c r="F47" s="64">
        <f ca="1">SUM(OFFSET( Monthly!C$1,MAX(7, (YEAR($A47)-YEAR( Monthly!$A$2))*12+MONTH($A47)-MONTH( Monthly!$A$2)-4),0,6,1))</f>
        <v>928.36863118326016</v>
      </c>
      <c r="G47" s="64">
        <f ca="1">SUM(OFFSET( Monthly!C$1,MAX(8, (YEAR($A47)-YEAR( Monthly!$A$2))*12+MONTH($A47)-MONTH( Monthly!$A$2)-3),0,5,1))</f>
        <v>628.84725696206158</v>
      </c>
      <c r="H47" s="64">
        <f ca="1">SUM(OFFSET( Monthly!C$1,MAX(9, (YEAR($A47)-YEAR( Monthly!$A$2))*12+MONTH($A47)-MONTH( Monthly!$A$2)-2),0,4,1))</f>
        <v>369.37362592398102</v>
      </c>
    </row>
    <row r="48" spans="1:8" x14ac:dyDescent="0.25">
      <c r="A48" s="61">
        <f t="shared" si="2"/>
        <v>39355</v>
      </c>
      <c r="B48" s="62">
        <f ca="1">IF(ISERROR(AVERAGE(OFFSET( Monthly!B$1,MAX(1, (YEAR($A48)-YEAR( Monthly!$A$2))*12+MONTH($A48)-MONTH( Monthly!$A$2)-10),0,12,1))),"NaN",SUM(OFFSET( Monthly!B$1,MAX(1, (YEAR($A48)-YEAR( Monthly!$A$2))*12+MONTH($A48)-MONTH( Monthly!$A$2)-10),0,12,1)))</f>
        <v>1138406.5796744905</v>
      </c>
      <c r="C48" s="64">
        <f t="shared" ca="1" si="0"/>
        <v>1138.4065796744906</v>
      </c>
      <c r="E48" s="64">
        <f ca="1">SUM(OFFSET( Monthly!C$1,MAX(6, (YEAR($A48)-YEAR( Monthly!$A$2))*12+MONTH($A48)-MONTH( Monthly!$A$2)-5),0,7,1))</f>
        <v>707.15250883622616</v>
      </c>
      <c r="F48" s="64">
        <f ca="1">SUM(OFFSET( Monthly!C$1,MAX(7, (YEAR($A48)-YEAR( Monthly!$A$2))*12+MONTH($A48)-MONTH( Monthly!$A$2)-4),0,6,1))</f>
        <v>524.15616935383764</v>
      </c>
      <c r="G48" s="64">
        <f ca="1">SUM(OFFSET( Monthly!C$1,MAX(8, (YEAR($A48)-YEAR( Monthly!$A$2))*12+MONTH($A48)-MONTH( Monthly!$A$2)-3),0,5,1))</f>
        <v>394.86777943895686</v>
      </c>
      <c r="H48" s="64">
        <f ca="1">SUM(OFFSET( Monthly!C$1,MAX(9, (YEAR($A48)-YEAR( Monthly!$A$2))*12+MONTH($A48)-MONTH( Monthly!$A$2)-2),0,4,1))</f>
        <v>267.31932793144881</v>
      </c>
    </row>
    <row r="49" spans="1:8" x14ac:dyDescent="0.25">
      <c r="A49" s="61">
        <f t="shared" si="2"/>
        <v>39721</v>
      </c>
      <c r="B49" s="62">
        <f ca="1">IF(ISERROR(AVERAGE(OFFSET( Monthly!B$1,MAX(1, (YEAR($A49)-YEAR( Monthly!$A$2))*12+MONTH($A49)-MONTH( Monthly!$A$2)-10),0,12,1))),"NaN",SUM(OFFSET( Monthly!B$1,MAX(1, (YEAR($A49)-YEAR( Monthly!$A$2))*12+MONTH($A49)-MONTH( Monthly!$A$2)-10),0,12,1)))</f>
        <v>1135602.1375126631</v>
      </c>
      <c r="C49" s="64">
        <f t="shared" ca="1" si="0"/>
        <v>1135.6021375126631</v>
      </c>
      <c r="E49" s="64">
        <f ca="1">SUM(OFFSET( Monthly!C$1,MAX(6, (YEAR($A49)-YEAR( Monthly!$A$2))*12+MONTH($A49)-MONTH( Monthly!$A$2)-5),0,7,1))</f>
        <v>777.00747269243743</v>
      </c>
      <c r="F49" s="64">
        <f ca="1">SUM(OFFSET( Monthly!C$1,MAX(7, (YEAR($A49)-YEAR( Monthly!$A$2))*12+MONTH($A49)-MONTH( Monthly!$A$2)-4),0,6,1))</f>
        <v>653.07800239485982</v>
      </c>
      <c r="G49" s="64">
        <f ca="1">SUM(OFFSET( Monthly!C$1,MAX(8, (YEAR($A49)-YEAR( Monthly!$A$2))*12+MONTH($A49)-MONTH( Monthly!$A$2)-3),0,5,1))</f>
        <v>487.72906217627559</v>
      </c>
      <c r="H49" s="64">
        <f ca="1">SUM(OFFSET( Monthly!C$1,MAX(9, (YEAR($A49)-YEAR( Monthly!$A$2))*12+MONTH($A49)-MONTH( Monthly!$A$2)-2),0,4,1))</f>
        <v>329.33245432031725</v>
      </c>
    </row>
    <row r="50" spans="1:8" x14ac:dyDescent="0.25">
      <c r="A50" s="61">
        <f t="shared" si="2"/>
        <v>40086</v>
      </c>
      <c r="B50" s="62">
        <f ca="1">IF(ISERROR(AVERAGE(OFFSET( Monthly!B$1,MAX(1, (YEAR($A50)-YEAR( Monthly!$A$2))*12+MONTH($A50)-MONTH( Monthly!$A$2)-10),0,12,1))),"NaN",SUM(OFFSET( Monthly!B$1,MAX(1, (YEAR($A50)-YEAR( Monthly!$A$2))*12+MONTH($A50)-MONTH( Monthly!$A$2)-10),0,12,1)))</f>
        <v>1065823.4420289602</v>
      </c>
      <c r="C50" s="64">
        <f t="shared" ca="1" si="0"/>
        <v>1065.8234420289602</v>
      </c>
      <c r="E50" s="64">
        <f ca="1">SUM(OFFSET( Monthly!C$1,MAX(6, (YEAR($A50)-YEAR( Monthly!$A$2))*12+MONTH($A50)-MONTH( Monthly!$A$2)-5),0,7,1))</f>
        <v>659.0788263252357</v>
      </c>
      <c r="F50" s="64">
        <f ca="1">SUM(OFFSET( Monthly!C$1,MAX(7, (YEAR($A50)-YEAR( Monthly!$A$2))*12+MONTH($A50)-MONTH( Monthly!$A$2)-4),0,6,1))</f>
        <v>529.23474687777048</v>
      </c>
      <c r="G50" s="64">
        <f ca="1">SUM(OFFSET( Monthly!C$1,MAX(8, (YEAR($A50)-YEAR( Monthly!$A$2))*12+MONTH($A50)-MONTH( Monthly!$A$2)-3),0,5,1))</f>
        <v>434.36527999365421</v>
      </c>
      <c r="H50" s="64">
        <f ca="1">SUM(OFFSET( Monthly!C$1,MAX(9, (YEAR($A50)-YEAR( Monthly!$A$2))*12+MONTH($A50)-MONTH( Monthly!$A$2)-2),0,4,1))</f>
        <v>295.54516344784645</v>
      </c>
    </row>
    <row r="51" spans="1:8" x14ac:dyDescent="0.25">
      <c r="A51" s="61">
        <f t="shared" si="2"/>
        <v>40451</v>
      </c>
      <c r="B51" s="62">
        <f ca="1">IF(ISERROR(AVERAGE(OFFSET( Monthly!B$1,MAX(1, (YEAR($A51)-YEAR( Monthly!$A$2))*12+MONTH($A51)-MONTH( Monthly!$A$2)-10),0,12,1))),"NaN",SUM(OFFSET( Monthly!B$1,MAX(1, (YEAR($A51)-YEAR( Monthly!$A$2))*12+MONTH($A51)-MONTH( Monthly!$A$2)-10),0,12,1)))</f>
        <v>944799.31565894582</v>
      </c>
      <c r="C51" s="64">
        <f t="shared" ca="1" si="0"/>
        <v>944.79931565894583</v>
      </c>
      <c r="E51" s="64">
        <f ca="1">SUM(OFFSET( Monthly!C$1,MAX(6, (YEAR($A51)-YEAR( Monthly!$A$2))*12+MONTH($A51)-MONTH( Monthly!$A$2)-5),0,7,1))</f>
        <v>573.40879150857563</v>
      </c>
      <c r="F51" s="64">
        <f ca="1">SUM(OFFSET( Monthly!C$1,MAX(7, (YEAR($A51)-YEAR( Monthly!$A$2))*12+MONTH($A51)-MONTH( Monthly!$A$2)-4),0,6,1))</f>
        <v>487.25263089180686</v>
      </c>
      <c r="G51" s="64">
        <f ca="1">SUM(OFFSET( Monthly!C$1,MAX(8, (YEAR($A51)-YEAR( Monthly!$A$2))*12+MONTH($A51)-MONTH( Monthly!$A$2)-3),0,5,1))</f>
        <v>386.90058969048351</v>
      </c>
      <c r="H51" s="64">
        <f ca="1">SUM(OFFSET( Monthly!C$1,MAX(9, (YEAR($A51)-YEAR( Monthly!$A$2))*12+MONTH($A51)-MONTH( Monthly!$A$2)-2),0,4,1))</f>
        <v>289.31632340409016</v>
      </c>
    </row>
    <row r="52" spans="1:8" x14ac:dyDescent="0.25">
      <c r="A52" s="61">
        <f t="shared" si="2"/>
        <v>40816</v>
      </c>
      <c r="B52" s="62">
        <f ca="1">IF(ISERROR(AVERAGE(OFFSET( Monthly!B$1,MAX(1, (YEAR($A52)-YEAR( Monthly!$A$2))*12+MONTH($A52)-MONTH( Monthly!$A$2)-10),0,12,1))),"NaN",SUM(OFFSET( Monthly!B$1,MAX(1, (YEAR($A52)-YEAR( Monthly!$A$2))*12+MONTH($A52)-MONTH( Monthly!$A$2)-10),0,12,1)))</f>
        <v>1372027.1426010884</v>
      </c>
      <c r="C52" s="64">
        <f t="shared" ca="1" si="0"/>
        <v>1372.0271426010884</v>
      </c>
      <c r="E52" s="64">
        <f ca="1">SUM(OFFSET( Monthly!C$1,MAX(6, (YEAR($A52)-YEAR( Monthly!$A$2))*12+MONTH($A52)-MONTH( Monthly!$A$2)-5),0,7,1))</f>
        <v>951.15278863541937</v>
      </c>
      <c r="F52" s="64">
        <f ca="1">SUM(OFFSET( Monthly!C$1,MAX(7, (YEAR($A52)-YEAR( Monthly!$A$2))*12+MONTH($A52)-MONTH( Monthly!$A$2)-4),0,6,1))</f>
        <v>773.83602508002639</v>
      </c>
      <c r="G52" s="64">
        <f ca="1">SUM(OFFSET( Monthly!C$1,MAX(8, (YEAR($A52)-YEAR( Monthly!$A$2))*12+MONTH($A52)-MONTH( Monthly!$A$2)-3),0,5,1))</f>
        <v>585.31764197843279</v>
      </c>
      <c r="H52" s="64">
        <f ca="1">SUM(OFFSET( Monthly!C$1,MAX(9, (YEAR($A52)-YEAR( Monthly!$A$2))*12+MONTH($A52)-MONTH( Monthly!$A$2)-2),0,4,1))</f>
        <v>403.00115410032026</v>
      </c>
    </row>
    <row r="53" spans="1:8" x14ac:dyDescent="0.25">
      <c r="A53" s="61">
        <f t="shared" si="2"/>
        <v>41182</v>
      </c>
      <c r="B53" s="62">
        <f ca="1">IF(ISERROR(AVERAGE(OFFSET( Monthly!B$1,MAX(1, (YEAR($A53)-YEAR( Monthly!$A$2))*12+MONTH($A53)-MONTH( Monthly!$A$2)-10),0,12,1))),"NaN",SUM(OFFSET( Monthly!B$1,MAX(1, (YEAR($A53)-YEAR( Monthly!$A$2))*12+MONTH($A53)-MONTH( Monthly!$A$2)-10),0,12,1)))</f>
        <v>1075002.6934812595</v>
      </c>
      <c r="C53" s="64">
        <f t="shared" ca="1" si="0"/>
        <v>1075.0026934812595</v>
      </c>
      <c r="E53" s="64">
        <f ca="1">SUM(OFFSET( Monthly!C$1,MAX(6, (YEAR($A53)-YEAR( Monthly!$A$2))*12+MONTH($A53)-MONTH( Monthly!$A$2)-5),0,7,1))</f>
        <v>733.59442810178098</v>
      </c>
      <c r="F53" s="64">
        <f ca="1">SUM(OFFSET( Monthly!C$1,MAX(7, (YEAR($A53)-YEAR( Monthly!$A$2))*12+MONTH($A53)-MONTH( Monthly!$A$2)-4),0,6,1))</f>
        <v>608.24226348154093</v>
      </c>
      <c r="G53" s="64">
        <f ca="1">SUM(OFFSET( Monthly!C$1,MAX(8, (YEAR($A53)-YEAR( Monthly!$A$2))*12+MONTH($A53)-MONTH( Monthly!$A$2)-3),0,5,1))</f>
        <v>431.83809188335215</v>
      </c>
      <c r="H53" s="64">
        <f ca="1">SUM(OFFSET( Monthly!C$1,MAX(9, (YEAR($A53)-YEAR( Monthly!$A$2))*12+MONTH($A53)-MONTH( Monthly!$A$2)-2),0,4,1))</f>
        <v>281.93459503395991</v>
      </c>
    </row>
    <row r="54" spans="1:8" x14ac:dyDescent="0.25">
      <c r="A54" s="61">
        <f t="shared" si="2"/>
        <v>41547</v>
      </c>
      <c r="B54" s="62">
        <f ca="1">IF(ISERROR(AVERAGE(OFFSET( Monthly!B$1,MAX(1, (YEAR($A54)-YEAR( Monthly!$A$2))*12+MONTH($A54)-MONTH( Monthly!$A$2)-10),0,12,1))),"NaN",SUM(OFFSET( Monthly!B$1,MAX(1, (YEAR($A54)-YEAR( Monthly!$A$2))*12+MONTH($A54)-MONTH( Monthly!$A$2)-10),0,12,1)))</f>
        <v>988174.42468351009</v>
      </c>
      <c r="C54" s="64">
        <f t="shared" ca="1" si="0"/>
        <v>988.1744246835101</v>
      </c>
      <c r="E54" s="64">
        <f ca="1">SUM(OFFSET( Monthly!C$1,MAX(6, (YEAR($A54)-YEAR( Monthly!$A$2))*12+MONTH($A54)-MONTH( Monthly!$A$2)-5),0,7,1))</f>
        <v>588.6321623354562</v>
      </c>
      <c r="F54" s="64">
        <f ca="1">SUM(OFFSET( Monthly!C$1,MAX(7, (YEAR($A54)-YEAR( Monthly!$A$2))*12+MONTH($A54)-MONTH( Monthly!$A$2)-4),0,6,1))</f>
        <v>473.65344854547402</v>
      </c>
      <c r="G54" s="64">
        <f ca="1">SUM(OFFSET( Monthly!C$1,MAX(8, (YEAR($A54)-YEAR( Monthly!$A$2))*12+MONTH($A54)-MONTH( Monthly!$A$2)-3),0,5,1))</f>
        <v>351.21259946345378</v>
      </c>
      <c r="H54" s="64">
        <f ca="1">SUM(OFFSET( Monthly!C$1,MAX(9, (YEAR($A54)-YEAR( Monthly!$A$2))*12+MONTH($A54)-MONTH( Monthly!$A$2)-2),0,4,1))</f>
        <v>276.1867709777834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topLeftCell="A3" zoomScaleNormal="100" workbookViewId="0">
      <selection activeCell="S19" sqref="S19"/>
    </sheetView>
  </sheetViews>
  <sheetFormatPr defaultColWidth="7.25" defaultRowHeight="13.5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I15" sqref="I15"/>
    </sheetView>
  </sheetViews>
  <sheetFormatPr defaultRowHeight="13.5" x14ac:dyDescent="0.25"/>
  <cols>
    <col min="1" max="1" width="1.875" customWidth="1"/>
    <col min="2" max="3" width="67.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RowHeight="13.5" x14ac:dyDescent="0.25"/>
  <cols>
    <col min="1" max="1" width="1.875" customWidth="1"/>
    <col min="2" max="3" width="67.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5" workbookViewId="0">
      <selection activeCell="R12" sqref="R12"/>
    </sheetView>
  </sheetViews>
  <sheetFormatPr defaultRowHeight="13.5" x14ac:dyDescent="0.25"/>
  <cols>
    <col min="1" max="1" width="1.875" customWidth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W22" sqref="W22"/>
    </sheetView>
  </sheetViews>
  <sheetFormatPr defaultRowHeight="13.5" x14ac:dyDescent="0.25"/>
  <cols>
    <col min="1" max="1" width="1.87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zoomScaleNormal="100" workbookViewId="0">
      <pane ySplit="4" topLeftCell="A5" activePane="bottomLeft" state="frozen"/>
      <selection pane="bottomLeft" activeCell="A3" sqref="A3:F3"/>
    </sheetView>
  </sheetViews>
  <sheetFormatPr defaultRowHeight="13.5" x14ac:dyDescent="0.25"/>
  <cols>
    <col min="1" max="1" width="6.125" customWidth="1"/>
    <col min="2" max="2" width="9.875" bestFit="1" customWidth="1"/>
    <col min="3" max="3" width="9.75" customWidth="1"/>
    <col min="4" max="5" width="15" bestFit="1" customWidth="1"/>
    <col min="6" max="6" width="9.875" bestFit="1" customWidth="1"/>
    <col min="7" max="7" width="1.125" customWidth="1"/>
    <col min="14" max="14" width="8.875" customWidth="1"/>
    <col min="15" max="16" width="11.25" customWidth="1"/>
    <col min="17" max="17" width="12.125" customWidth="1"/>
    <col min="18" max="18" width="11.25" customWidth="1"/>
    <col min="19" max="19" width="2" customWidth="1"/>
    <col min="21" max="25" width="9.875" bestFit="1" customWidth="1"/>
    <col min="26" max="26" width="10.875" bestFit="1" customWidth="1"/>
    <col min="27" max="27" width="2.375" customWidth="1"/>
    <col min="34" max="34" width="10.125" customWidth="1"/>
  </cols>
  <sheetData>
    <row r="1" spans="1:34" x14ac:dyDescent="0.25">
      <c r="A1" s="79" t="s">
        <v>59</v>
      </c>
      <c r="B1" s="80"/>
      <c r="C1" s="80"/>
      <c r="D1" s="80"/>
      <c r="E1" s="80"/>
      <c r="F1" s="81"/>
      <c r="H1" s="91" t="s">
        <v>85</v>
      </c>
      <c r="I1" s="92"/>
      <c r="J1" s="92"/>
      <c r="K1" s="92"/>
      <c r="L1" s="92"/>
      <c r="M1" s="92"/>
      <c r="N1" s="92"/>
      <c r="O1" s="92"/>
      <c r="P1" s="92"/>
      <c r="Q1" s="92"/>
      <c r="R1" s="93"/>
      <c r="T1" s="82"/>
      <c r="U1" s="83"/>
      <c r="V1" s="83"/>
      <c r="W1" s="83"/>
      <c r="X1" s="83"/>
      <c r="Y1" s="83"/>
      <c r="Z1" s="84"/>
      <c r="AA1" s="12"/>
      <c r="AB1" s="19"/>
      <c r="AC1" s="16"/>
      <c r="AD1" s="16"/>
      <c r="AE1" s="16"/>
      <c r="AF1" s="16"/>
      <c r="AG1" s="16"/>
      <c r="AH1" s="17"/>
    </row>
    <row r="2" spans="1:34" x14ac:dyDescent="0.25">
      <c r="A2" s="85" t="s">
        <v>116</v>
      </c>
      <c r="B2" s="83"/>
      <c r="C2" s="83"/>
      <c r="D2" s="83"/>
      <c r="E2" s="83"/>
      <c r="F2" s="84"/>
      <c r="G2" s="12"/>
      <c r="H2" s="75" t="s">
        <v>86</v>
      </c>
      <c r="I2" s="75"/>
      <c r="J2" s="75"/>
      <c r="K2" s="75"/>
      <c r="L2" s="75"/>
      <c r="M2" s="75"/>
      <c r="N2" s="75"/>
      <c r="O2" s="57" t="s">
        <v>105</v>
      </c>
      <c r="P2" s="57" t="s">
        <v>78</v>
      </c>
      <c r="Q2" s="57" t="s">
        <v>82</v>
      </c>
      <c r="R2" s="74" t="s">
        <v>87</v>
      </c>
      <c r="T2" s="85" t="s">
        <v>113</v>
      </c>
      <c r="U2" s="83"/>
      <c r="V2" s="83"/>
      <c r="W2" s="83"/>
      <c r="X2" s="83"/>
      <c r="Y2" s="83"/>
      <c r="Z2" s="84"/>
      <c r="AA2" s="12"/>
      <c r="AB2" s="83" t="s">
        <v>76</v>
      </c>
      <c r="AC2" s="83"/>
      <c r="AD2" s="83"/>
      <c r="AE2" s="83"/>
      <c r="AF2" s="83"/>
      <c r="AG2" s="83"/>
      <c r="AH2" s="84"/>
    </row>
    <row r="3" spans="1:34" x14ac:dyDescent="0.25">
      <c r="A3" s="85" t="s">
        <v>77</v>
      </c>
      <c r="B3" s="86"/>
      <c r="C3" s="86"/>
      <c r="D3" s="86"/>
      <c r="E3" s="86"/>
      <c r="F3" s="87"/>
      <c r="H3" s="85" t="s">
        <v>91</v>
      </c>
      <c r="I3" s="83"/>
      <c r="J3" s="83"/>
      <c r="K3" s="83"/>
      <c r="L3" s="83"/>
      <c r="M3" s="83"/>
      <c r="N3" s="83"/>
      <c r="O3" s="57" t="s">
        <v>83</v>
      </c>
      <c r="P3" s="57" t="s">
        <v>83</v>
      </c>
      <c r="Q3" s="57" t="s">
        <v>83</v>
      </c>
      <c r="R3" s="74" t="s">
        <v>83</v>
      </c>
      <c r="T3" s="82" t="s">
        <v>2</v>
      </c>
      <c r="U3" s="83"/>
      <c r="V3" s="83"/>
      <c r="W3" s="83"/>
      <c r="X3" s="83"/>
      <c r="Y3" s="83"/>
      <c r="Z3" s="84"/>
      <c r="AB3" s="27"/>
      <c r="AC3" s="83" t="s">
        <v>2</v>
      </c>
      <c r="AD3" s="83"/>
      <c r="AE3" s="83"/>
      <c r="AF3" s="83"/>
      <c r="AG3" s="83"/>
      <c r="AH3" s="84"/>
    </row>
    <row r="4" spans="1:34" x14ac:dyDescent="0.25">
      <c r="A4" s="88">
        <f ca="1">TODAY()</f>
        <v>42130</v>
      </c>
      <c r="B4" s="89"/>
      <c r="C4" s="89"/>
      <c r="D4" s="89"/>
      <c r="E4" s="89"/>
      <c r="F4" s="90"/>
      <c r="H4" s="27"/>
      <c r="I4" s="19" t="s">
        <v>3</v>
      </c>
      <c r="J4" s="19" t="s">
        <v>4</v>
      </c>
      <c r="K4" s="19" t="s">
        <v>5</v>
      </c>
      <c r="L4" s="19" t="s">
        <v>6</v>
      </c>
      <c r="M4" s="19" t="s">
        <v>7</v>
      </c>
      <c r="N4" s="19" t="s">
        <v>8</v>
      </c>
      <c r="O4" s="57" t="s">
        <v>84</v>
      </c>
      <c r="P4" s="57" t="s">
        <v>84</v>
      </c>
      <c r="Q4" s="57" t="s">
        <v>84</v>
      </c>
      <c r="R4" s="74" t="s">
        <v>84</v>
      </c>
      <c r="T4" s="27"/>
      <c r="U4" s="1" t="s">
        <v>9</v>
      </c>
      <c r="V4" s="1" t="s">
        <v>10</v>
      </c>
      <c r="W4" s="1" t="s">
        <v>11</v>
      </c>
      <c r="X4" s="1" t="s">
        <v>12</v>
      </c>
      <c r="Y4" s="1" t="s">
        <v>13</v>
      </c>
      <c r="Z4" s="30" t="s">
        <v>14</v>
      </c>
      <c r="AB4" s="27"/>
      <c r="AC4" s="1" t="s">
        <v>9</v>
      </c>
      <c r="AD4" s="1" t="s">
        <v>10</v>
      </c>
      <c r="AE4" s="1" t="s">
        <v>11</v>
      </c>
      <c r="AF4" s="1" t="s">
        <v>12</v>
      </c>
      <c r="AG4" s="1" t="s">
        <v>13</v>
      </c>
      <c r="AH4" s="30" t="s">
        <v>14</v>
      </c>
    </row>
    <row r="5" spans="1:34" x14ac:dyDescent="0.25">
      <c r="A5" s="54" t="s">
        <v>114</v>
      </c>
      <c r="B5" s="39" t="s">
        <v>40</v>
      </c>
      <c r="C5" s="39" t="s">
        <v>41</v>
      </c>
      <c r="D5" s="39" t="s">
        <v>42</v>
      </c>
      <c r="E5" s="39" t="s">
        <v>43</v>
      </c>
      <c r="F5" s="73" t="s">
        <v>112</v>
      </c>
      <c r="H5" s="27">
        <f>Data!A5</f>
        <v>1980</v>
      </c>
      <c r="I5" s="22">
        <f>Data!B5</f>
        <v>562.4</v>
      </c>
      <c r="J5" s="22">
        <f>Data!C5</f>
        <v>475.5</v>
      </c>
      <c r="K5" s="22">
        <f>Data!D5</f>
        <v>446.5</v>
      </c>
      <c r="L5" s="22">
        <f>Data!E5</f>
        <v>348.3</v>
      </c>
      <c r="M5" s="22">
        <f>Data!F5</f>
        <v>230.9</v>
      </c>
      <c r="N5" s="22">
        <f>Data!G5</f>
        <v>138.9</v>
      </c>
      <c r="O5" s="22">
        <f ca="1">Data!H5</f>
        <v>716.19895999995788</v>
      </c>
      <c r="P5" s="22">
        <f ca="1">Data!I5</f>
        <v>559.27273787741274</v>
      </c>
      <c r="Q5" s="22">
        <f ca="1">Data!J5</f>
        <v>422.01907255131476</v>
      </c>
      <c r="R5" s="23">
        <f ca="1">Data!K5</f>
        <v>281.56292158719231</v>
      </c>
      <c r="T5" s="27">
        <f>H5</f>
        <v>1980</v>
      </c>
      <c r="U5" s="22">
        <f ca="1">(I5-$O5)*1000</f>
        <v>-153798.95999995791</v>
      </c>
      <c r="V5" s="22">
        <f t="shared" ref="V5:V36" ca="1" si="0">(J5-$O5)*1000</f>
        <v>-240698.95999995788</v>
      </c>
      <c r="W5" s="22">
        <f t="shared" ref="W5:W36" ca="1" si="1">(K5-$O5)*1000</f>
        <v>-269698.95999995788</v>
      </c>
      <c r="X5" s="22">
        <f t="shared" ref="X5" ca="1" si="2">(L5-$P5)*1000</f>
        <v>-210972.73787741273</v>
      </c>
      <c r="Y5" s="22">
        <f ca="1">(M5-$Q5)*1000</f>
        <v>-191119.07255131475</v>
      </c>
      <c r="Z5" s="23">
        <f ca="1">(N5-$R5)*1000</f>
        <v>-142662.92158719231</v>
      </c>
      <c r="AB5" s="27">
        <f>H5</f>
        <v>1980</v>
      </c>
      <c r="AC5" s="22">
        <f ca="1">$O5*1000*$B$6+$D$6+$E$6*0.3333333</f>
        <v>-300726.71716176049</v>
      </c>
      <c r="AD5" s="22">
        <f ca="1">$O5*1000*$B$7+$C$7*U6+$D$7+$E$7*0.3333333</f>
        <v>-69626.651611495341</v>
      </c>
      <c r="AE5" s="22">
        <f ca="1">$O5*1000*$B$8+$C$8*V6+$D$8+$E$8*0.3333333</f>
        <v>-107103.53628410146</v>
      </c>
      <c r="AF5" s="22">
        <f t="shared" ref="AF5" ca="1" si="3">$P5*1000*$B$9+$C$9*W6+$D$9+$E$9*0.3333333</f>
        <v>-147172.09895129837</v>
      </c>
      <c r="AG5" s="22">
        <f ca="1">$Q5*1000*$B$10+$C$10*X6+$D$10+$E$10*0.3333333</f>
        <v>-124875.56604322331</v>
      </c>
      <c r="AH5" s="23">
        <f ca="1">$R5*1000*$B$11+$C$11*Y6+$D$11+$E$11*0.3333333</f>
        <v>-104886.70329392873</v>
      </c>
    </row>
    <row r="6" spans="1:34" x14ac:dyDescent="0.25">
      <c r="A6" s="27" t="str">
        <f>January!A23</f>
        <v>Jan</v>
      </c>
      <c r="B6" s="40">
        <f>January!B23</f>
        <v>-0.79210560510407102</v>
      </c>
      <c r="C6" s="40">
        <f>January!C23</f>
        <v>0</v>
      </c>
      <c r="D6" s="50">
        <f>January!D23</f>
        <v>222554.34896556757</v>
      </c>
      <c r="E6" s="50">
        <f>January!E23</f>
        <v>132072.44658227955</v>
      </c>
      <c r="F6" s="23">
        <f t="shared" ref="F6:F11" si="4">E6*3</f>
        <v>396217.33974683867</v>
      </c>
      <c r="H6" s="27">
        <f>Data!A6</f>
        <v>1981</v>
      </c>
      <c r="I6" s="22">
        <f>Data!B6</f>
        <v>562.4</v>
      </c>
      <c r="J6" s="22">
        <f>Data!C6</f>
        <v>475.5</v>
      </c>
      <c r="K6" s="22">
        <f>Data!D6</f>
        <v>446.5</v>
      </c>
      <c r="L6" s="22">
        <f>Data!E6</f>
        <v>348.3</v>
      </c>
      <c r="M6" s="22">
        <f>Data!F6</f>
        <v>230.9</v>
      </c>
      <c r="N6" s="22">
        <f>Data!G6</f>
        <v>138.9</v>
      </c>
      <c r="O6" s="22">
        <f ca="1">Data!H6</f>
        <v>597.4933903879712</v>
      </c>
      <c r="P6" s="22">
        <f ca="1">Data!I6</f>
        <v>490.46109786654017</v>
      </c>
      <c r="Q6" s="22">
        <f ca="1">Data!J6</f>
        <v>368.32996746016488</v>
      </c>
      <c r="R6" s="23">
        <f ca="1">Data!K6</f>
        <v>258.31315938162669</v>
      </c>
      <c r="T6" s="27">
        <f t="shared" ref="T6:T23" si="5">H6</f>
        <v>1981</v>
      </c>
      <c r="U6" s="22">
        <f t="shared" ref="U6:U36" ca="1" si="6">(I6-$O6)*1000</f>
        <v>-35093.390387971223</v>
      </c>
      <c r="V6" s="22">
        <f t="shared" ca="1" si="0"/>
        <v>-121993.3903879712</v>
      </c>
      <c r="W6" s="22">
        <f t="shared" ca="1" si="1"/>
        <v>-150993.39038797122</v>
      </c>
      <c r="X6" s="22">
        <f t="shared" ref="X6:X36" ca="1" si="7">(L6-$P6)*1000</f>
        <v>-142161.09786654016</v>
      </c>
      <c r="Y6" s="22">
        <f t="shared" ref="Y6:Y36" ca="1" si="8">(M6-$Q6)*1000</f>
        <v>-137429.96746016489</v>
      </c>
      <c r="Z6" s="23">
        <f t="shared" ref="Z6:Z36" ca="1" si="9">(N6-$R6)*1000</f>
        <v>-119413.15938162668</v>
      </c>
      <c r="AB6" s="27">
        <f t="shared" ref="AB6:AB18" si="10">H6</f>
        <v>1981</v>
      </c>
      <c r="AC6" s="22">
        <f t="shared" ref="AC6:AC36" ca="1" si="11">$O6*1000*$B$6+$D$6+$E$6*0.3333333</f>
        <v>-206699.37011503431</v>
      </c>
      <c r="AD6" s="22">
        <f t="shared" ref="AD6:AD36" ca="1" si="12">$O6*1000*$B$7+$C$7*U7+$D$7+$E$7*0.3333333</f>
        <v>-173999.62252245293</v>
      </c>
      <c r="AE6" s="22">
        <f t="shared" ref="AE6:AE36" ca="1" si="13">$O6*1000*$B$8+$C$8*V7+$D$8+$E$8*0.3333333</f>
        <v>-158549.45205446071</v>
      </c>
      <c r="AF6" s="22">
        <f t="shared" ref="AF6:AF36" ca="1" si="14">$P6*1000*$B$9+$C$9*W7+$D$9+$E$9*0.3333333</f>
        <v>-153586.31566201759</v>
      </c>
      <c r="AG6" s="22">
        <f t="shared" ref="AG6:AG36" ca="1" si="15">$Q6*1000*$B$10+$C$10*X7+$D$10+$E$10*0.3333333</f>
        <v>-125258.40800714723</v>
      </c>
      <c r="AH6" s="23">
        <f t="shared" ref="AH6:AH36" ca="1" si="16">$R6*1000*$B$11+$C$11*Y7+$D$11+$E$11*0.3333333</f>
        <v>-136571.32883465657</v>
      </c>
    </row>
    <row r="7" spans="1:34" x14ac:dyDescent="0.25">
      <c r="A7" s="27" t="str">
        <f>February!A24</f>
        <v>Feb</v>
      </c>
      <c r="B7" s="40">
        <f>February!B24</f>
        <v>-6.3678006235482212E-2</v>
      </c>
      <c r="C7" s="40">
        <f>February!C24</f>
        <v>0.57324186516004383</v>
      </c>
      <c r="D7" s="50">
        <f>February!D24</f>
        <v>-36239.008854330154</v>
      </c>
      <c r="E7" s="50">
        <f>February!E24</f>
        <v>97006.448633689404</v>
      </c>
      <c r="F7" s="23">
        <f t="shared" si="4"/>
        <v>291019.34590106818</v>
      </c>
      <c r="H7" s="27">
        <f>Data!A7</f>
        <v>1982</v>
      </c>
      <c r="I7" s="22">
        <f>Data!B7</f>
        <v>1002.4</v>
      </c>
      <c r="J7" s="22">
        <f>Data!C7</f>
        <v>1038.8</v>
      </c>
      <c r="K7" s="22">
        <f>Data!D7</f>
        <v>1016</v>
      </c>
      <c r="L7" s="22">
        <f>Data!E7</f>
        <v>791.5</v>
      </c>
      <c r="M7" s="22">
        <f>Data!F7</f>
        <v>466.9</v>
      </c>
      <c r="N7" s="22">
        <f>Data!G7</f>
        <v>258</v>
      </c>
      <c r="O7" s="22">
        <f ca="1">Data!H7</f>
        <v>1232.7546085853646</v>
      </c>
      <c r="P7" s="22">
        <f ca="1">Data!I7</f>
        <v>941.58870881164751</v>
      </c>
      <c r="Q7" s="22">
        <f ca="1">Data!J7</f>
        <v>680.43215509782385</v>
      </c>
      <c r="R7" s="23">
        <f ca="1">Data!K7</f>
        <v>438.12971304447376</v>
      </c>
      <c r="T7" s="27">
        <f t="shared" si="5"/>
        <v>1982</v>
      </c>
      <c r="U7" s="22">
        <f t="shared" ca="1" si="6"/>
        <v>-230354.60858536465</v>
      </c>
      <c r="V7" s="22">
        <f t="shared" ca="1" si="0"/>
        <v>-193954.60858536468</v>
      </c>
      <c r="W7" s="22">
        <f t="shared" ca="1" si="1"/>
        <v>-216754.60858536462</v>
      </c>
      <c r="X7" s="22">
        <f t="shared" ca="1" si="7"/>
        <v>-150088.70881164752</v>
      </c>
      <c r="Y7" s="22">
        <f t="shared" ca="1" si="8"/>
        <v>-213532.15509782388</v>
      </c>
      <c r="Z7" s="23">
        <f t="shared" ca="1" si="9"/>
        <v>-180129.71304447376</v>
      </c>
      <c r="AB7" s="27">
        <f t="shared" si="10"/>
        <v>1982</v>
      </c>
      <c r="AC7" s="22">
        <f t="shared" ca="1" si="11"/>
        <v>-709893.34175442997</v>
      </c>
      <c r="AD7" s="22">
        <f t="shared" ca="1" si="12"/>
        <v>-388749.39580669103</v>
      </c>
      <c r="AE7" s="22">
        <f t="shared" ca="1" si="13"/>
        <v>-370708.26325013419</v>
      </c>
      <c r="AF7" s="22">
        <f t="shared" ca="1" si="14"/>
        <v>-219585.41892950903</v>
      </c>
      <c r="AG7" s="22">
        <f t="shared" ca="1" si="15"/>
        <v>-152042.65922763635</v>
      </c>
      <c r="AH7" s="23">
        <f t="shared" ca="1" si="16"/>
        <v>-152840.3192166001</v>
      </c>
    </row>
    <row r="8" spans="1:34" x14ac:dyDescent="0.25">
      <c r="A8" s="27" t="str">
        <f>March!A24</f>
        <v>March</v>
      </c>
      <c r="B8" s="40">
        <f>March!B24</f>
        <v>1.9771270213173674E-2</v>
      </c>
      <c r="C8" s="40">
        <f>March!C24</f>
        <v>0.68229745281786247</v>
      </c>
      <c r="D8" s="50">
        <f>March!D24</f>
        <v>-59700.278663416699</v>
      </c>
      <c r="E8" s="50">
        <f>March!E24</f>
        <v>65017.082712978154</v>
      </c>
      <c r="F8" s="23">
        <f t="shared" si="4"/>
        <v>195051.24813893446</v>
      </c>
      <c r="H8" s="27">
        <f>Data!A8</f>
        <v>1983</v>
      </c>
      <c r="I8" s="22">
        <f>Data!B8</f>
        <v>888.3</v>
      </c>
      <c r="J8" s="22">
        <f>Data!C8</f>
        <v>899.4</v>
      </c>
      <c r="K8" s="22">
        <f>Data!D8</f>
        <v>1028.7</v>
      </c>
      <c r="L8" s="22">
        <f>Data!E8</f>
        <v>959</v>
      </c>
      <c r="M8" s="22">
        <f>Data!F8</f>
        <v>608.1</v>
      </c>
      <c r="N8" s="22">
        <f>Data!G8</f>
        <v>347.5</v>
      </c>
      <c r="O8" s="22">
        <f ca="1">Data!H8</f>
        <v>1422.7105683189445</v>
      </c>
      <c r="P8" s="22">
        <f ca="1">Data!I8</f>
        <v>1109.2699611235541</v>
      </c>
      <c r="Q8" s="22">
        <f ca="1">Data!J8</f>
        <v>838.95623933625154</v>
      </c>
      <c r="R8" s="23">
        <f ca="1">Data!K8</f>
        <v>560.51923585460929</v>
      </c>
      <c r="T8" s="27">
        <f t="shared" si="5"/>
        <v>1983</v>
      </c>
      <c r="U8" s="22">
        <f t="shared" ca="1" si="6"/>
        <v>-534410.56831894454</v>
      </c>
      <c r="V8" s="22">
        <f t="shared" ca="1" si="0"/>
        <v>-523310.56831894454</v>
      </c>
      <c r="W8" s="22">
        <f t="shared" ca="1" si="1"/>
        <v>-394010.56831894448</v>
      </c>
      <c r="X8" s="22">
        <f t="shared" ca="1" si="7"/>
        <v>-150269.96112355415</v>
      </c>
      <c r="Y8" s="22">
        <f t="shared" ca="1" si="8"/>
        <v>-230856.23933625151</v>
      </c>
      <c r="Z8" s="23">
        <f t="shared" ca="1" si="9"/>
        <v>-213019.23585460929</v>
      </c>
      <c r="AB8" s="27">
        <f t="shared" si="10"/>
        <v>1983</v>
      </c>
      <c r="AC8" s="22">
        <f t="shared" ca="1" si="11"/>
        <v>-860358.52218232187</v>
      </c>
      <c r="AD8" s="22">
        <f t="shared" ca="1" si="12"/>
        <v>-201178.7058292453</v>
      </c>
      <c r="AE8" s="22">
        <f t="shared" ca="1" si="13"/>
        <v>-236353.04606773547</v>
      </c>
      <c r="AF8" s="22">
        <f t="shared" ca="1" si="14"/>
        <v>-224758.86334126481</v>
      </c>
      <c r="AG8" s="22">
        <f t="shared" ca="1" si="15"/>
        <v>-291050.92450196017</v>
      </c>
      <c r="AH8" s="23">
        <f t="shared" ca="1" si="16"/>
        <v>-184434.93482485443</v>
      </c>
    </row>
    <row r="9" spans="1:34" x14ac:dyDescent="0.25">
      <c r="A9" s="27" t="str">
        <f>April!A24</f>
        <v>April</v>
      </c>
      <c r="B9" s="40">
        <f>April!B24</f>
        <v>-7.6515030555535407E-2</v>
      </c>
      <c r="C9" s="40">
        <f>April!C24</f>
        <v>0.17760226724617717</v>
      </c>
      <c r="D9" s="50">
        <f>April!D24</f>
        <v>-95642.909072183771</v>
      </c>
      <c r="E9" s="50">
        <f>April!E24</f>
        <v>54241.053085738597</v>
      </c>
      <c r="F9" s="23">
        <f t="shared" si="4"/>
        <v>162723.1592572158</v>
      </c>
      <c r="H9" s="27">
        <f>Data!A9</f>
        <v>1984</v>
      </c>
      <c r="I9" s="22">
        <f>Data!B9</f>
        <v>1105.4000000000001</v>
      </c>
      <c r="J9" s="22">
        <f>Data!C9</f>
        <v>959.6</v>
      </c>
      <c r="K9" s="22">
        <f>Data!D9</f>
        <v>940.6</v>
      </c>
      <c r="L9" s="22">
        <f>Data!E9</f>
        <v>648.70000000000005</v>
      </c>
      <c r="M9" s="22">
        <f>Data!F9</f>
        <v>467.4</v>
      </c>
      <c r="N9" s="22">
        <f>Data!G9</f>
        <v>275.10000000000002</v>
      </c>
      <c r="O9" s="22">
        <f ca="1">Data!H9</f>
        <v>1291.4991156826607</v>
      </c>
      <c r="P9" s="22">
        <f ca="1">Data!I9</f>
        <v>999.05954280707829</v>
      </c>
      <c r="Q9" s="22">
        <f ca="1">Data!J9</f>
        <v>757.62901599382758</v>
      </c>
      <c r="R9" s="23">
        <f ca="1">Data!K9</f>
        <v>487.23509305524169</v>
      </c>
      <c r="T9" s="27">
        <f t="shared" si="5"/>
        <v>1984</v>
      </c>
      <c r="U9" s="22">
        <f t="shared" ca="1" si="6"/>
        <v>-186099.11568266057</v>
      </c>
      <c r="V9" s="22">
        <f t="shared" ca="1" si="0"/>
        <v>-331899.11568266066</v>
      </c>
      <c r="W9" s="22">
        <f t="shared" ca="1" si="1"/>
        <v>-350899.11568266066</v>
      </c>
      <c r="X9" s="22">
        <f t="shared" ca="1" si="7"/>
        <v>-350359.54280707822</v>
      </c>
      <c r="Y9" s="22">
        <f t="shared" ca="1" si="8"/>
        <v>-290229.0159938276</v>
      </c>
      <c r="Z9" s="23">
        <f t="shared" ca="1" si="9"/>
        <v>-212135.09305524168</v>
      </c>
      <c r="AB9" s="27">
        <f t="shared" si="10"/>
        <v>1984</v>
      </c>
      <c r="AC9" s="22">
        <f t="shared" ca="1" si="11"/>
        <v>-756425.1950952739</v>
      </c>
      <c r="AD9" s="22">
        <f t="shared" ca="1" si="12"/>
        <v>-63726.704310097004</v>
      </c>
      <c r="AE9" s="22">
        <f t="shared" ca="1" si="13"/>
        <v>-89657.42658557315</v>
      </c>
      <c r="AF9" s="22">
        <f t="shared" ca="1" si="14"/>
        <v>-175991.81396576186</v>
      </c>
      <c r="AG9" s="22">
        <f t="shared" ca="1" si="15"/>
        <v>-199948.89086516597</v>
      </c>
      <c r="AH9" s="23">
        <f t="shared" ca="1" si="16"/>
        <v>-105216.54842015618</v>
      </c>
    </row>
    <row r="10" spans="1:34" x14ac:dyDescent="0.25">
      <c r="A10" s="27" t="str">
        <f>May!A24</f>
        <v>May</v>
      </c>
      <c r="B10" s="40">
        <f>May!B24</f>
        <v>-8.5454707220278078E-2</v>
      </c>
      <c r="C10" s="40">
        <f>May!C24</f>
        <v>0.62702732952286011</v>
      </c>
      <c r="D10" s="50">
        <f>May!D24</f>
        <v>-12825.628200223946</v>
      </c>
      <c r="E10" s="50">
        <f>May!E24</f>
        <v>39457.419947365473</v>
      </c>
      <c r="F10" s="23">
        <f t="shared" si="4"/>
        <v>118372.25984209642</v>
      </c>
      <c r="H10" s="27">
        <f>Data!A10</f>
        <v>1985</v>
      </c>
      <c r="I10" s="22">
        <f>Data!B10</f>
        <v>973.3</v>
      </c>
      <c r="J10" s="22">
        <f>Data!C10</f>
        <v>821.1</v>
      </c>
      <c r="K10" s="22">
        <f>Data!D10</f>
        <v>810.4</v>
      </c>
      <c r="L10" s="22">
        <f>Data!E10</f>
        <v>562</v>
      </c>
      <c r="M10" s="22">
        <f>Data!F10</f>
        <v>401</v>
      </c>
      <c r="N10" s="22">
        <f>Data!G10</f>
        <v>193.1</v>
      </c>
      <c r="O10" s="22">
        <f ca="1">Data!H10</f>
        <v>934.19449322549633</v>
      </c>
      <c r="P10" s="22">
        <f ca="1">Data!I10</f>
        <v>778.15129443445107</v>
      </c>
      <c r="Q10" s="22">
        <f ca="1">Data!J10</f>
        <v>515.86416418729675</v>
      </c>
      <c r="R10" s="23">
        <f ca="1">Data!K10</f>
        <v>372.58219660143357</v>
      </c>
      <c r="T10" s="27">
        <f t="shared" si="5"/>
        <v>1985</v>
      </c>
      <c r="U10" s="22">
        <f t="shared" ca="1" si="6"/>
        <v>39105.506774503621</v>
      </c>
      <c r="V10" s="22">
        <f t="shared" ca="1" si="0"/>
        <v>-113094.49322549631</v>
      </c>
      <c r="W10" s="22">
        <f t="shared" ca="1" si="1"/>
        <v>-123794.49322549635</v>
      </c>
      <c r="X10" s="22">
        <f t="shared" ca="1" si="7"/>
        <v>-216151.29443445106</v>
      </c>
      <c r="Y10" s="22">
        <f t="shared" ca="1" si="8"/>
        <v>-114864.16418729674</v>
      </c>
      <c r="Z10" s="23">
        <f t="shared" ca="1" si="9"/>
        <v>-179482.19660143356</v>
      </c>
      <c r="AB10" s="27">
        <f t="shared" si="10"/>
        <v>1985</v>
      </c>
      <c r="AC10" s="22">
        <f t="shared" ca="1" si="11"/>
        <v>-473402.20091736031</v>
      </c>
      <c r="AD10" s="22">
        <f t="shared" ca="1" si="12"/>
        <v>-327056.79312856629</v>
      </c>
      <c r="AE10" s="22">
        <f t="shared" ca="1" si="13"/>
        <v>-358014.96045173181</v>
      </c>
      <c r="AF10" s="22">
        <f t="shared" ca="1" si="14"/>
        <v>-200587.69764198296</v>
      </c>
      <c r="AG10" s="22">
        <f t="shared" ca="1" si="15"/>
        <v>-134147.97517947236</v>
      </c>
      <c r="AH10" s="23">
        <f t="shared" ca="1" si="16"/>
        <v>-136212.77953470702</v>
      </c>
    </row>
    <row r="11" spans="1:34" x14ac:dyDescent="0.25">
      <c r="A11" s="29" t="str">
        <f>June!A24</f>
        <v>June</v>
      </c>
      <c r="B11" s="41">
        <f>June!B24</f>
        <v>-4.8923700557428312E-2</v>
      </c>
      <c r="C11" s="41">
        <f>June!C24</f>
        <v>0.43128970353885632</v>
      </c>
      <c r="D11" s="51">
        <f>June!D24</f>
        <v>-42205.739964453634</v>
      </c>
      <c r="E11" s="51">
        <f>June!E24</f>
        <v>31098.803082621973</v>
      </c>
      <c r="F11" s="26">
        <f t="shared" si="4"/>
        <v>93296.409247865915</v>
      </c>
      <c r="H11" s="27">
        <f>Data!A11</f>
        <v>1986</v>
      </c>
      <c r="I11" s="22">
        <f>Data!B11</f>
        <v>568.9</v>
      </c>
      <c r="J11" s="22">
        <f>Data!C11</f>
        <v>532.79999999999995</v>
      </c>
      <c r="K11" s="22">
        <f>Data!D11</f>
        <v>671.4</v>
      </c>
      <c r="L11" s="22">
        <f>Data!E11</f>
        <v>561.9</v>
      </c>
      <c r="M11" s="22">
        <f>Data!F11</f>
        <v>320.89999999999998</v>
      </c>
      <c r="N11" s="22">
        <f>Data!G11</f>
        <v>180</v>
      </c>
      <c r="O11" s="22">
        <f ca="1">Data!H11</f>
        <v>1028.8552774817049</v>
      </c>
      <c r="P11" s="22">
        <f ca="1">Data!I11</f>
        <v>706.0592632533494</v>
      </c>
      <c r="Q11" s="22">
        <f ca="1">Data!J11</f>
        <v>520.63861119667422</v>
      </c>
      <c r="R11" s="23">
        <f ca="1">Data!K11</f>
        <v>358.55852223268766</v>
      </c>
      <c r="T11" s="27">
        <f t="shared" si="5"/>
        <v>1986</v>
      </c>
      <c r="U11" s="22">
        <f t="shared" ca="1" si="6"/>
        <v>-459955.27748170489</v>
      </c>
      <c r="V11" s="22">
        <f t="shared" ca="1" si="0"/>
        <v>-496055.27748170495</v>
      </c>
      <c r="W11" s="22">
        <f t="shared" ca="1" si="1"/>
        <v>-357455.27748170489</v>
      </c>
      <c r="X11" s="22">
        <f t="shared" ca="1" si="7"/>
        <v>-144159.26325334943</v>
      </c>
      <c r="Y11" s="22">
        <f t="shared" ca="1" si="8"/>
        <v>-199738.61119667423</v>
      </c>
      <c r="Z11" s="23">
        <f t="shared" ca="1" si="9"/>
        <v>-178558.52223268765</v>
      </c>
      <c r="AB11" s="27">
        <f t="shared" si="10"/>
        <v>1986</v>
      </c>
      <c r="AC11" s="22">
        <f t="shared" ca="1" si="11"/>
        <v>-548383.53871025029</v>
      </c>
      <c r="AD11" s="22">
        <f t="shared" ca="1" si="12"/>
        <v>-198401.9340215406</v>
      </c>
      <c r="AE11" s="22">
        <f t="shared" ca="1" si="13"/>
        <v>-147531.55388369545</v>
      </c>
      <c r="AF11" s="22">
        <f t="shared" ca="1" si="14"/>
        <v>-164905.98569241009</v>
      </c>
      <c r="AG11" s="22">
        <f t="shared" ca="1" si="15"/>
        <v>-172016.36885603593</v>
      </c>
      <c r="AH11" s="23">
        <f t="shared" ca="1" si="16"/>
        <v>-152282.64073273115</v>
      </c>
    </row>
    <row r="12" spans="1:34" x14ac:dyDescent="0.25">
      <c r="B12" s="9"/>
      <c r="C12" s="9"/>
      <c r="D12" s="3"/>
      <c r="E12" s="3"/>
      <c r="F12" s="4"/>
      <c r="H12" s="27">
        <f>Data!A12</f>
        <v>1987</v>
      </c>
      <c r="I12" s="22">
        <f>Data!B12</f>
        <v>463</v>
      </c>
      <c r="J12" s="22">
        <f>Data!C12</f>
        <v>497.7</v>
      </c>
      <c r="K12" s="22">
        <f>Data!D12</f>
        <v>500.4</v>
      </c>
      <c r="L12" s="22">
        <f>Data!E12</f>
        <v>331.5</v>
      </c>
      <c r="M12" s="22">
        <f>Data!F12</f>
        <v>184.3</v>
      </c>
      <c r="N12" s="22">
        <f>Data!G12</f>
        <v>104.5</v>
      </c>
      <c r="O12" s="22">
        <f ca="1">Data!H12</f>
        <v>688.00616210342378</v>
      </c>
      <c r="P12" s="22">
        <f ca="1">Data!I12</f>
        <v>535.40210529780097</v>
      </c>
      <c r="Q12" s="22">
        <f ca="1">Data!J12</f>
        <v>422.88941404698141</v>
      </c>
      <c r="R12" s="23">
        <f ca="1">Data!K12</f>
        <v>301.02783228070803</v>
      </c>
      <c r="T12" s="27">
        <f t="shared" si="5"/>
        <v>1987</v>
      </c>
      <c r="U12" s="22">
        <f t="shared" ca="1" si="6"/>
        <v>-225006.16210342379</v>
      </c>
      <c r="V12" s="22">
        <f t="shared" ca="1" si="0"/>
        <v>-190306.16210342379</v>
      </c>
      <c r="W12" s="22">
        <f t="shared" ca="1" si="1"/>
        <v>-187606.16210342379</v>
      </c>
      <c r="X12" s="22">
        <f t="shared" ca="1" si="7"/>
        <v>-203902.10529780097</v>
      </c>
      <c r="Y12" s="22">
        <f t="shared" ca="1" si="8"/>
        <v>-238589.4140469814</v>
      </c>
      <c r="Z12" s="23">
        <f t="shared" ca="1" si="9"/>
        <v>-196527.83228070801</v>
      </c>
      <c r="AB12" s="27">
        <f t="shared" si="10"/>
        <v>1987</v>
      </c>
      <c r="AC12" s="22">
        <f t="shared" ca="1" si="11"/>
        <v>-278395.04392434953</v>
      </c>
      <c r="AD12" s="22">
        <f t="shared" ca="1" si="12"/>
        <v>-53441.004754523761</v>
      </c>
      <c r="AE12" s="22">
        <f t="shared" ca="1" si="13"/>
        <v>14813.847270854385</v>
      </c>
      <c r="AF12" s="22">
        <f t="shared" ca="1" si="14"/>
        <v>-129609.45163992261</v>
      </c>
      <c r="AG12" s="22">
        <f t="shared" ca="1" si="15"/>
        <v>-133515.61021969886</v>
      </c>
      <c r="AH12" s="23">
        <f t="shared" ca="1" si="16"/>
        <v>-107527.23896956819</v>
      </c>
    </row>
    <row r="13" spans="1:34" x14ac:dyDescent="0.25">
      <c r="H13" s="27">
        <f>Data!A13</f>
        <v>1988</v>
      </c>
      <c r="I13" s="22">
        <f>Data!B13</f>
        <v>551.5</v>
      </c>
      <c r="J13" s="22">
        <f>Data!C13</f>
        <v>619</v>
      </c>
      <c r="K13" s="22">
        <f>Data!D13</f>
        <v>499.1</v>
      </c>
      <c r="L13" s="22">
        <f>Data!E13</f>
        <v>282.39999999999998</v>
      </c>
      <c r="M13" s="22">
        <f>Data!F13</f>
        <v>186.1</v>
      </c>
      <c r="N13" s="22">
        <f>Data!G13</f>
        <v>122.7</v>
      </c>
      <c r="O13" s="22">
        <f ca="1">Data!H13</f>
        <v>561.48987549953449</v>
      </c>
      <c r="P13" s="22">
        <f ca="1">Data!I13</f>
        <v>438.22185712770306</v>
      </c>
      <c r="Q13" s="22">
        <f ca="1">Data!J13</f>
        <v>327.44436699171018</v>
      </c>
      <c r="R13" s="23">
        <f ca="1">Data!K13</f>
        <v>246.68927824799198</v>
      </c>
      <c r="T13" s="27">
        <f t="shared" si="5"/>
        <v>1988</v>
      </c>
      <c r="U13" s="22">
        <f t="shared" ca="1" si="6"/>
        <v>-9989.8754995344916</v>
      </c>
      <c r="V13" s="22">
        <f t="shared" ca="1" si="0"/>
        <v>57510.124500465507</v>
      </c>
      <c r="W13" s="22">
        <f t="shared" ca="1" si="1"/>
        <v>-62389.875499534472</v>
      </c>
      <c r="X13" s="22">
        <f t="shared" ca="1" si="7"/>
        <v>-155821.85712770309</v>
      </c>
      <c r="Y13" s="22">
        <f t="shared" ca="1" si="8"/>
        <v>-141344.36699171018</v>
      </c>
      <c r="Z13" s="23">
        <f t="shared" ca="1" si="9"/>
        <v>-123989.27824799197</v>
      </c>
      <c r="AB13" s="27">
        <f t="shared" si="10"/>
        <v>1988</v>
      </c>
      <c r="AC13" s="22">
        <f t="shared" ca="1" si="11"/>
        <v>-178180.78416845578</v>
      </c>
      <c r="AD13" s="22">
        <f t="shared" ca="1" si="12"/>
        <v>-145558.56262451407</v>
      </c>
      <c r="AE13" s="22">
        <f t="shared" ca="1" si="13"/>
        <v>-109238.64931657333</v>
      </c>
      <c r="AF13" s="22">
        <f t="shared" ca="1" si="14"/>
        <v>-145768.11572725655</v>
      </c>
      <c r="AG13" s="22">
        <f t="shared" ca="1" si="15"/>
        <v>-33377.884914172246</v>
      </c>
      <c r="AH13" s="23">
        <f t="shared" ca="1" si="16"/>
        <v>-40888.989733083064</v>
      </c>
    </row>
    <row r="14" spans="1:34" x14ac:dyDescent="0.25">
      <c r="H14" s="27">
        <f>Data!A14</f>
        <v>1989</v>
      </c>
      <c r="I14" s="22">
        <f>Data!B14</f>
        <v>781.6</v>
      </c>
      <c r="J14" s="22">
        <f>Data!C14</f>
        <v>845.7</v>
      </c>
      <c r="K14" s="22">
        <f>Data!D14</f>
        <v>771.1</v>
      </c>
      <c r="L14" s="22">
        <f>Data!E14</f>
        <v>682.4</v>
      </c>
      <c r="M14" s="22">
        <f>Data!F14</f>
        <v>457.6</v>
      </c>
      <c r="N14" s="22">
        <f>Data!G14</f>
        <v>252.7</v>
      </c>
      <c r="O14" s="22">
        <f ca="1">Data!H14</f>
        <v>966.33960828340093</v>
      </c>
      <c r="P14" s="22">
        <f ca="1">Data!I14</f>
        <v>691.52729945381896</v>
      </c>
      <c r="Q14" s="22">
        <f ca="1">Data!J14</f>
        <v>450.59905393347549</v>
      </c>
      <c r="R14" s="23">
        <f ca="1">Data!K14</f>
        <v>272.29448535949984</v>
      </c>
      <c r="T14" s="27">
        <f t="shared" si="5"/>
        <v>1989</v>
      </c>
      <c r="U14" s="22">
        <f t="shared" ca="1" si="6"/>
        <v>-184739.60828340091</v>
      </c>
      <c r="V14" s="22">
        <f t="shared" ca="1" si="0"/>
        <v>-120639.60828340088</v>
      </c>
      <c r="W14" s="22">
        <f t="shared" ca="1" si="1"/>
        <v>-195239.60828340091</v>
      </c>
      <c r="X14" s="22">
        <f t="shared" ca="1" si="7"/>
        <v>-9127.2994538189778</v>
      </c>
      <c r="Y14" s="22">
        <f t="shared" ca="1" si="8"/>
        <v>7000.9460665245342</v>
      </c>
      <c r="Z14" s="23">
        <f t="shared" ca="1" si="9"/>
        <v>-19594.485359499857</v>
      </c>
      <c r="AB14" s="27">
        <f t="shared" si="10"/>
        <v>1989</v>
      </c>
      <c r="AC14" s="22">
        <f t="shared" ca="1" si="11"/>
        <v>-498864.52673144167</v>
      </c>
      <c r="AD14" s="22">
        <f t="shared" ca="1" si="12"/>
        <v>-171440.49781154378</v>
      </c>
      <c r="AE14" s="22">
        <f t="shared" ca="1" si="13"/>
        <v>-138472.53665165379</v>
      </c>
      <c r="AF14" s="22">
        <f t="shared" ca="1" si="14"/>
        <v>-160244.02062454636</v>
      </c>
      <c r="AG14" s="22">
        <f t="shared" ca="1" si="15"/>
        <v>-143362.11559730838</v>
      </c>
      <c r="AH14" s="23">
        <f t="shared" ca="1" si="16"/>
        <v>-111591.29467938458</v>
      </c>
    </row>
    <row r="15" spans="1:34" x14ac:dyDescent="0.25">
      <c r="H15" s="27">
        <f>Data!A15</f>
        <v>1990</v>
      </c>
      <c r="I15" s="22">
        <f>Data!B15</f>
        <v>388.3</v>
      </c>
      <c r="J15" s="22">
        <f>Data!C15</f>
        <v>398</v>
      </c>
      <c r="K15" s="22">
        <f>Data!D15</f>
        <v>405.6</v>
      </c>
      <c r="L15" s="22">
        <f>Data!E15</f>
        <v>280.89999999999998</v>
      </c>
      <c r="M15" s="22">
        <f>Data!F15</f>
        <v>177.4</v>
      </c>
      <c r="N15" s="22">
        <f>Data!G15</f>
        <v>116</v>
      </c>
      <c r="O15" s="22">
        <f ca="1">Data!H15</f>
        <v>573.21738905026257</v>
      </c>
      <c r="P15" s="22">
        <f ca="1">Data!I15</f>
        <v>448.64890697355384</v>
      </c>
      <c r="Q15" s="22">
        <f ca="1">Data!J15</f>
        <v>331.42678747548484</v>
      </c>
      <c r="R15" s="23">
        <f ca="1">Data!K15</f>
        <v>259.97936590014007</v>
      </c>
      <c r="T15" s="27">
        <f t="shared" si="5"/>
        <v>1990</v>
      </c>
      <c r="U15" s="22">
        <f t="shared" ca="1" si="6"/>
        <v>-184917.38905026254</v>
      </c>
      <c r="V15" s="22">
        <f t="shared" ca="1" si="0"/>
        <v>-175217.38905026257</v>
      </c>
      <c r="W15" s="22">
        <f t="shared" ca="1" si="1"/>
        <v>-167617.38905026254</v>
      </c>
      <c r="X15" s="22">
        <f t="shared" ca="1" si="7"/>
        <v>-167748.90697355385</v>
      </c>
      <c r="Y15" s="22">
        <f t="shared" ca="1" si="8"/>
        <v>-154026.78747548483</v>
      </c>
      <c r="Z15" s="23">
        <f t="shared" ca="1" si="9"/>
        <v>-143979.36590014008</v>
      </c>
      <c r="AB15" s="27">
        <f t="shared" si="10"/>
        <v>1990</v>
      </c>
      <c r="AC15" s="22">
        <f t="shared" ca="1" si="11"/>
        <v>-187470.21338592135</v>
      </c>
      <c r="AD15" s="22">
        <f t="shared" ca="1" si="12"/>
        <v>-112080.42468622985</v>
      </c>
      <c r="AE15" s="22">
        <f t="shared" ca="1" si="13"/>
        <v>-207254.77801208105</v>
      </c>
      <c r="AF15" s="22">
        <f t="shared" ca="1" si="14"/>
        <v>-169902.141294523</v>
      </c>
      <c r="AG15" s="22">
        <f t="shared" ca="1" si="15"/>
        <v>-128383.64675180661</v>
      </c>
      <c r="AH15" s="23">
        <f t="shared" ca="1" si="16"/>
        <v>-110228.7442340253</v>
      </c>
    </row>
    <row r="16" spans="1:34" x14ac:dyDescent="0.25">
      <c r="H16" s="27">
        <f>Data!A16</f>
        <v>1991</v>
      </c>
      <c r="I16" s="22">
        <f>Data!B16</f>
        <v>359.5</v>
      </c>
      <c r="J16" s="22">
        <f>Data!C16</f>
        <v>219.9</v>
      </c>
      <c r="K16" s="22">
        <f>Data!D16</f>
        <v>157.9</v>
      </c>
      <c r="L16" s="22">
        <f>Data!E16</f>
        <v>231.9</v>
      </c>
      <c r="M16" s="22">
        <f>Data!F16</f>
        <v>150.1</v>
      </c>
      <c r="N16" s="22">
        <f>Data!G16</f>
        <v>91.5</v>
      </c>
      <c r="O16" s="22">
        <f ca="1">Data!H16</f>
        <v>484.53545075516644</v>
      </c>
      <c r="P16" s="22">
        <f ca="1">Data!I16</f>
        <v>392.00229018221603</v>
      </c>
      <c r="Q16" s="22">
        <f ca="1">Data!J16</f>
        <v>302.36451672715907</v>
      </c>
      <c r="R16" s="23">
        <f ca="1">Data!K16</f>
        <v>204.99811718004554</v>
      </c>
      <c r="T16" s="27">
        <f t="shared" si="5"/>
        <v>1991</v>
      </c>
      <c r="U16" s="22">
        <f t="shared" ca="1" si="6"/>
        <v>-125035.45075516644</v>
      </c>
      <c r="V16" s="22">
        <f t="shared" ca="1" si="0"/>
        <v>-264635.45075516641</v>
      </c>
      <c r="W16" s="22">
        <f t="shared" ca="1" si="1"/>
        <v>-326635.45075516641</v>
      </c>
      <c r="X16" s="22">
        <f t="shared" ca="1" si="7"/>
        <v>-160102.29018221603</v>
      </c>
      <c r="Y16" s="22">
        <f t="shared" ca="1" si="8"/>
        <v>-152264.51672715909</v>
      </c>
      <c r="Z16" s="23">
        <f t="shared" ca="1" si="9"/>
        <v>-113498.11718004553</v>
      </c>
      <c r="AB16" s="27">
        <f t="shared" si="10"/>
        <v>1991</v>
      </c>
      <c r="AC16" s="22">
        <f t="shared" ca="1" si="11"/>
        <v>-117224.75299088235</v>
      </c>
      <c r="AD16" s="22">
        <f t="shared" ca="1" si="12"/>
        <v>-1630.9453119693608</v>
      </c>
      <c r="AE16" s="22">
        <f t="shared" ca="1" si="13"/>
        <v>-69257.215774173703</v>
      </c>
      <c r="AF16" s="22">
        <f t="shared" ca="1" si="14"/>
        <v>-124146.70643161687</v>
      </c>
      <c r="AG16" s="22">
        <f t="shared" ca="1" si="15"/>
        <v>-101711.79851370602</v>
      </c>
      <c r="AH16" s="23">
        <f t="shared" ca="1" si="16"/>
        <v>-86424.290535022141</v>
      </c>
    </row>
    <row r="17" spans="8:34" x14ac:dyDescent="0.25">
      <c r="H17" s="27">
        <f>Data!A17</f>
        <v>1992</v>
      </c>
      <c r="I17" s="22">
        <f>Data!B17</f>
        <v>474.5</v>
      </c>
      <c r="J17" s="22">
        <f>Data!C17</f>
        <v>356.9</v>
      </c>
      <c r="K17" s="22">
        <f>Data!D17</f>
        <v>323.3</v>
      </c>
      <c r="L17" s="22">
        <f>Data!E17</f>
        <v>195.4</v>
      </c>
      <c r="M17" s="22">
        <f>Data!F17</f>
        <v>132.30000000000001</v>
      </c>
      <c r="N17" s="22">
        <f>Data!G17</f>
        <v>88</v>
      </c>
      <c r="O17" s="22">
        <f ca="1">Data!H17</f>
        <v>416.71141656626287</v>
      </c>
      <c r="P17" s="22">
        <f ca="1">Data!I17</f>
        <v>316.92607625777322</v>
      </c>
      <c r="Q17" s="22">
        <f ca="1">Data!J17</f>
        <v>235.60770793460819</v>
      </c>
      <c r="R17" s="23">
        <f ca="1">Data!K17</f>
        <v>169.42280011753007</v>
      </c>
      <c r="T17" s="27">
        <f t="shared" si="5"/>
        <v>1992</v>
      </c>
      <c r="U17" s="22">
        <f t="shared" ca="1" si="6"/>
        <v>57788.583433737134</v>
      </c>
      <c r="V17" s="22">
        <f t="shared" ca="1" si="0"/>
        <v>-59811.416566262895</v>
      </c>
      <c r="W17" s="22">
        <f t="shared" ca="1" si="1"/>
        <v>-93411.416566262851</v>
      </c>
      <c r="X17" s="22">
        <f t="shared" ca="1" si="7"/>
        <v>-121526.07625777321</v>
      </c>
      <c r="Y17" s="22">
        <f t="shared" ca="1" si="8"/>
        <v>-103307.70793460817</v>
      </c>
      <c r="Z17" s="23">
        <f t="shared" ca="1" si="9"/>
        <v>-81422.800117530074</v>
      </c>
      <c r="AB17" s="27">
        <f t="shared" si="10"/>
        <v>1992</v>
      </c>
      <c r="AC17" s="22">
        <f t="shared" ca="1" si="11"/>
        <v>-63500.955349081749</v>
      </c>
      <c r="AD17" s="22">
        <f t="shared" ca="1" si="12"/>
        <v>-224136.01957595439</v>
      </c>
      <c r="AE17" s="22">
        <f t="shared" ca="1" si="13"/>
        <v>-154579.67693072651</v>
      </c>
      <c r="AF17" s="22">
        <f t="shared" ca="1" si="14"/>
        <v>-138131.43284620598</v>
      </c>
      <c r="AG17" s="22">
        <f t="shared" ca="1" si="15"/>
        <v>-150659.54196552309</v>
      </c>
      <c r="AH17" s="23">
        <f t="shared" ca="1" si="16"/>
        <v>-80972.287048561775</v>
      </c>
    </row>
    <row r="18" spans="8:34" x14ac:dyDescent="0.25">
      <c r="H18" s="27">
        <f>Data!A18</f>
        <v>1993</v>
      </c>
      <c r="I18" s="22">
        <f>Data!B18</f>
        <v>728.9</v>
      </c>
      <c r="J18" s="22">
        <f>Data!C18</f>
        <v>883.9</v>
      </c>
      <c r="K18" s="22">
        <f>Data!D18</f>
        <v>862.3</v>
      </c>
      <c r="L18" s="22">
        <f>Data!E18</f>
        <v>590.5</v>
      </c>
      <c r="M18" s="22">
        <f>Data!F18</f>
        <v>415.6</v>
      </c>
      <c r="N18" s="22">
        <f>Data!G18</f>
        <v>200</v>
      </c>
      <c r="O18" s="22">
        <f ca="1">Data!H18</f>
        <v>1066.7977530355199</v>
      </c>
      <c r="P18" s="22">
        <f ca="1">Data!I18</f>
        <v>799.18723244490889</v>
      </c>
      <c r="Q18" s="22">
        <f ca="1">Data!J18</f>
        <v>510.30206004456085</v>
      </c>
      <c r="R18" s="23">
        <f ca="1">Data!K18</f>
        <v>321.86706844441369</v>
      </c>
      <c r="T18" s="27">
        <f t="shared" si="5"/>
        <v>1993</v>
      </c>
      <c r="U18" s="22">
        <f t="shared" ca="1" si="6"/>
        <v>-337897.75303551991</v>
      </c>
      <c r="V18" s="22">
        <f t="shared" ca="1" si="0"/>
        <v>-182897.75303551994</v>
      </c>
      <c r="W18" s="22">
        <f t="shared" ca="1" si="1"/>
        <v>-204497.75303551997</v>
      </c>
      <c r="X18" s="22">
        <f t="shared" ca="1" si="7"/>
        <v>-208687.23244490888</v>
      </c>
      <c r="Y18" s="22">
        <f t="shared" ca="1" si="8"/>
        <v>-94702.060044560829</v>
      </c>
      <c r="Z18" s="23">
        <f t="shared" ca="1" si="9"/>
        <v>-121867.06844441369</v>
      </c>
      <c r="AB18" s="27">
        <f t="shared" si="10"/>
        <v>1993</v>
      </c>
      <c r="AC18" s="22">
        <f t="shared" ca="1" si="11"/>
        <v>-578437.98626795132</v>
      </c>
      <c r="AD18" s="22">
        <f t="shared" ca="1" si="12"/>
        <v>-45384.387223256359</v>
      </c>
      <c r="AE18" s="22">
        <f t="shared" ca="1" si="13"/>
        <v>-57367.353626948461</v>
      </c>
      <c r="AF18" s="22">
        <f t="shared" ca="1" si="14"/>
        <v>-145666.89233057312</v>
      </c>
      <c r="AG18" s="22">
        <f t="shared" ca="1" si="15"/>
        <v>-135000.52522269968</v>
      </c>
      <c r="AH18" s="23">
        <f t="shared" ca="1" si="16"/>
        <v>-94886.210161715469</v>
      </c>
    </row>
    <row r="19" spans="8:34" x14ac:dyDescent="0.25">
      <c r="H19" s="27">
        <f>Data!A19</f>
        <v>1994</v>
      </c>
      <c r="I19" s="22">
        <f>Data!B19</f>
        <v>485.9</v>
      </c>
      <c r="J19" s="22">
        <f>Data!C19</f>
        <v>380.5</v>
      </c>
      <c r="K19" s="22">
        <f>Data!D19</f>
        <v>400.6</v>
      </c>
      <c r="L19" s="22">
        <f>Data!E19</f>
        <v>198.6</v>
      </c>
      <c r="M19" s="22">
        <f>Data!F19</f>
        <v>141.5</v>
      </c>
      <c r="N19" s="22">
        <f>Data!G19</f>
        <v>96.4</v>
      </c>
      <c r="O19" s="22">
        <f ca="1">Data!H19</f>
        <v>439.75770376499787</v>
      </c>
      <c r="P19" s="22">
        <f ca="1">Data!I19</f>
        <v>344.876966839386</v>
      </c>
      <c r="Q19" s="22">
        <f ca="1">Data!J19</f>
        <v>251.17061905457524</v>
      </c>
      <c r="R19" s="23">
        <f ca="1">Data!K19</f>
        <v>176.99449228398589</v>
      </c>
      <c r="T19" s="27">
        <f t="shared" si="5"/>
        <v>1994</v>
      </c>
      <c r="U19" s="22">
        <f t="shared" ca="1" si="6"/>
        <v>46142.296235002104</v>
      </c>
      <c r="V19" s="22">
        <f t="shared" ca="1" si="0"/>
        <v>-59257.703764997874</v>
      </c>
      <c r="W19" s="22">
        <f t="shared" ca="1" si="1"/>
        <v>-39157.703764997845</v>
      </c>
      <c r="X19" s="22">
        <f t="shared" ca="1" si="7"/>
        <v>-146276.966839386</v>
      </c>
      <c r="Y19" s="22">
        <f t="shared" ca="1" si="8"/>
        <v>-109670.61905457525</v>
      </c>
      <c r="Z19" s="23">
        <f t="shared" ca="1" si="9"/>
        <v>-80594.492283985892</v>
      </c>
      <c r="AB19" s="27">
        <f t="shared" ref="AB19:AB23" si="17">H19</f>
        <v>1994</v>
      </c>
      <c r="AC19" s="22">
        <f t="shared" ca="1" si="11"/>
        <v>-81756.048616037908</v>
      </c>
      <c r="AD19" s="22">
        <f t="shared" ca="1" si="12"/>
        <v>-139964.51263077368</v>
      </c>
      <c r="AE19" s="22">
        <f t="shared" ca="1" si="13"/>
        <v>-74981.429279523931</v>
      </c>
      <c r="AF19" s="22">
        <f t="shared" ca="1" si="14"/>
        <v>-147357.44465528091</v>
      </c>
      <c r="AG19" s="22">
        <f t="shared" ca="1" si="15"/>
        <v>-97015.198601981232</v>
      </c>
      <c r="AH19" s="23">
        <f t="shared" ca="1" si="16"/>
        <v>-97572.789229505317</v>
      </c>
    </row>
    <row r="20" spans="8:34" x14ac:dyDescent="0.25">
      <c r="H20" s="27">
        <f>Data!A20</f>
        <v>1995</v>
      </c>
      <c r="I20" s="22">
        <f>Data!B20</f>
        <v>635.9</v>
      </c>
      <c r="J20" s="22">
        <f>Data!C20</f>
        <v>757.5</v>
      </c>
      <c r="K20" s="22">
        <f>Data!D20</f>
        <v>580</v>
      </c>
      <c r="L20" s="22">
        <f>Data!E20</f>
        <v>531.70000000000005</v>
      </c>
      <c r="M20" s="22">
        <f>Data!F20</f>
        <v>367.5</v>
      </c>
      <c r="N20" s="22">
        <f>Data!G20</f>
        <v>201.7</v>
      </c>
      <c r="O20" s="22">
        <f ca="1">Data!H20</f>
        <v>824.40348550201224</v>
      </c>
      <c r="P20" s="22">
        <f ca="1">Data!I20</f>
        <v>652.71279659754828</v>
      </c>
      <c r="Q20" s="22">
        <f ca="1">Data!J20</f>
        <v>499.83353338488513</v>
      </c>
      <c r="R20" s="23">
        <f ca="1">Data!K20</f>
        <v>305.04219053383332</v>
      </c>
      <c r="T20" s="27">
        <f t="shared" si="5"/>
        <v>1995</v>
      </c>
      <c r="U20" s="22">
        <f t="shared" ca="1" si="6"/>
        <v>-188503.48550201228</v>
      </c>
      <c r="V20" s="22">
        <f t="shared" ca="1" si="0"/>
        <v>-66903.485502012249</v>
      </c>
      <c r="W20" s="22">
        <f t="shared" ca="1" si="1"/>
        <v>-244403.48550201225</v>
      </c>
      <c r="X20" s="22">
        <f t="shared" ca="1" si="7"/>
        <v>-121012.79659754824</v>
      </c>
      <c r="Y20" s="22">
        <f t="shared" ca="1" si="8"/>
        <v>-132333.53338488512</v>
      </c>
      <c r="Z20" s="23">
        <f t="shared" ca="1" si="9"/>
        <v>-103342.19053383333</v>
      </c>
      <c r="AB20" s="27">
        <f t="shared" si="17"/>
        <v>1995</v>
      </c>
      <c r="AC20" s="22">
        <f t="shared" ca="1" si="11"/>
        <v>-386436.12830956414</v>
      </c>
      <c r="AD20" s="22">
        <f t="shared" ca="1" si="12"/>
        <v>-261989.88661762027</v>
      </c>
      <c r="AE20" s="22">
        <f t="shared" ca="1" si="13"/>
        <v>-116802.74780996446</v>
      </c>
      <c r="AF20" s="22">
        <f t="shared" ca="1" si="14"/>
        <v>-149162.50206779235</v>
      </c>
      <c r="AG20" s="22">
        <f t="shared" ca="1" si="15"/>
        <v>-140645.71564240748</v>
      </c>
      <c r="AH20" s="23">
        <f t="shared" ca="1" si="16"/>
        <v>-108944.27162207855</v>
      </c>
    </row>
    <row r="21" spans="8:34" x14ac:dyDescent="0.25">
      <c r="H21" s="27">
        <f>Data!A21</f>
        <v>1996</v>
      </c>
      <c r="I21" s="22">
        <f>Data!B21</f>
        <v>591.4</v>
      </c>
      <c r="J21" s="22">
        <f>Data!C21</f>
        <v>810.7</v>
      </c>
      <c r="K21" s="22">
        <f>Data!D21</f>
        <v>828.1</v>
      </c>
      <c r="L21" s="22">
        <f>Data!E21</f>
        <v>578.20000000000005</v>
      </c>
      <c r="M21" s="22">
        <f>Data!F21</f>
        <v>381.1</v>
      </c>
      <c r="N21" s="22">
        <f>Data!G21</f>
        <v>223</v>
      </c>
      <c r="O21" s="22">
        <f ca="1">Data!H21</f>
        <v>950.04440406823574</v>
      </c>
      <c r="P21" s="22">
        <f ca="1">Data!I21</f>
        <v>734.90677586447998</v>
      </c>
      <c r="Q21" s="22">
        <f ca="1">Data!J21</f>
        <v>525.27456530478969</v>
      </c>
      <c r="R21" s="23">
        <f ca="1">Data!K21</f>
        <v>324.88653992430693</v>
      </c>
      <c r="T21" s="27">
        <f t="shared" si="5"/>
        <v>1996</v>
      </c>
      <c r="U21" s="22">
        <f t="shared" ca="1" si="6"/>
        <v>-358644.40406823577</v>
      </c>
      <c r="V21" s="22">
        <f t="shared" ca="1" si="0"/>
        <v>-139344.40406823569</v>
      </c>
      <c r="W21" s="22">
        <f t="shared" ca="1" si="1"/>
        <v>-121944.40406823572</v>
      </c>
      <c r="X21" s="22">
        <f t="shared" ca="1" si="7"/>
        <v>-156706.77586447995</v>
      </c>
      <c r="Y21" s="22">
        <f t="shared" ca="1" si="8"/>
        <v>-144174.56530478966</v>
      </c>
      <c r="Z21" s="23">
        <f t="shared" ca="1" si="9"/>
        <v>-101886.53992430693</v>
      </c>
      <c r="AB21" s="27">
        <f t="shared" si="17"/>
        <v>1996</v>
      </c>
      <c r="AC21" s="22">
        <f t="shared" ca="1" si="11"/>
        <v>-485957.00413629395</v>
      </c>
      <c r="AD21" s="22">
        <f t="shared" ca="1" si="12"/>
        <v>3676.3299077489319</v>
      </c>
      <c r="AE21" s="22">
        <f t="shared" ca="1" si="13"/>
        <v>86551.027941288921</v>
      </c>
      <c r="AF21" s="22">
        <f t="shared" ca="1" si="14"/>
        <v>-118261.3172199129</v>
      </c>
      <c r="AG21" s="22">
        <f t="shared" ca="1" si="15"/>
        <v>-95804.703253585947</v>
      </c>
      <c r="AH21" s="23">
        <f t="shared" ca="1" si="16"/>
        <v>-90830.22732935485</v>
      </c>
    </row>
    <row r="22" spans="8:34" x14ac:dyDescent="0.25">
      <c r="H22" s="27">
        <f>Data!A22</f>
        <v>1997</v>
      </c>
      <c r="I22" s="22">
        <f>Data!B22</f>
        <v>933.2</v>
      </c>
      <c r="J22" s="22">
        <f>Data!C22</f>
        <v>969.5</v>
      </c>
      <c r="K22" s="22">
        <f>Data!D22</f>
        <v>901.9</v>
      </c>
      <c r="L22" s="22">
        <f>Data!E22</f>
        <v>559.20000000000005</v>
      </c>
      <c r="M22" s="22">
        <f>Data!F22</f>
        <v>367</v>
      </c>
      <c r="N22" s="22">
        <f>Data!G22</f>
        <v>195.8</v>
      </c>
      <c r="O22" s="22">
        <f ca="1">Data!H22</f>
        <v>814.44246196678853</v>
      </c>
      <c r="P22" s="22">
        <f ca="1">Data!I22</f>
        <v>640.92588410862129</v>
      </c>
      <c r="Q22" s="22">
        <f ca="1">Data!J22</f>
        <v>466.92379107238139</v>
      </c>
      <c r="R22" s="23">
        <f ca="1">Data!K22</f>
        <v>316.44768514447543</v>
      </c>
      <c r="T22" s="27">
        <f t="shared" si="5"/>
        <v>1997</v>
      </c>
      <c r="U22" s="22">
        <f t="shared" ca="1" si="6"/>
        <v>118757.53803321152</v>
      </c>
      <c r="V22" s="22">
        <f t="shared" ca="1" si="0"/>
        <v>155057.53803321146</v>
      </c>
      <c r="W22" s="22">
        <f t="shared" ca="1" si="1"/>
        <v>87457.538033211444</v>
      </c>
      <c r="X22" s="22">
        <f t="shared" ca="1" si="7"/>
        <v>-81725.884108621249</v>
      </c>
      <c r="Y22" s="22">
        <f t="shared" ca="1" si="8"/>
        <v>-99923.791072381398</v>
      </c>
      <c r="Z22" s="23">
        <f t="shared" ca="1" si="9"/>
        <v>-120647.68514447541</v>
      </c>
      <c r="AB22" s="27">
        <f t="shared" si="17"/>
        <v>1997</v>
      </c>
      <c r="AC22" s="22">
        <f t="shared" ca="1" si="11"/>
        <v>-378545.94573473983</v>
      </c>
      <c r="AD22" s="22">
        <f t="shared" ca="1" si="12"/>
        <v>-350637.45270767389</v>
      </c>
      <c r="AE22" s="22">
        <f t="shared" ca="1" si="13"/>
        <v>-242575.87396859861</v>
      </c>
      <c r="AF22" s="22">
        <f t="shared" ca="1" si="14"/>
        <v>-163276.72544403555</v>
      </c>
      <c r="AG22" s="22">
        <f t="shared" ca="1" si="15"/>
        <v>-180103.59655662999</v>
      </c>
      <c r="AH22" s="23">
        <f t="shared" ca="1" si="16"/>
        <v>-144375.57798075455</v>
      </c>
    </row>
    <row r="23" spans="8:34" x14ac:dyDescent="0.25">
      <c r="H23" s="27">
        <f>Data!A23</f>
        <v>1998</v>
      </c>
      <c r="I23" s="22">
        <f>Data!B23</f>
        <v>566.9</v>
      </c>
      <c r="J23" s="22">
        <f>Data!C23</f>
        <v>757.9</v>
      </c>
      <c r="K23" s="22">
        <f>Data!D23</f>
        <v>874.8</v>
      </c>
      <c r="L23" s="22">
        <f>Data!E23</f>
        <v>657.3</v>
      </c>
      <c r="M23" s="22">
        <f>Data!F23</f>
        <v>461.4</v>
      </c>
      <c r="N23" s="22">
        <f>Data!G23</f>
        <v>355.6</v>
      </c>
      <c r="O23" s="22">
        <f ca="1">Data!H23</f>
        <v>1081.2934336404473</v>
      </c>
      <c r="P23" s="22">
        <f ca="1">Data!I23</f>
        <v>881.42038180793702</v>
      </c>
      <c r="Q23" s="22">
        <f ca="1">Data!J23</f>
        <v>686.43276124475778</v>
      </c>
      <c r="R23" s="23">
        <f ca="1">Data!K23</f>
        <v>425.89243485985713</v>
      </c>
      <c r="T23" s="27">
        <f t="shared" si="5"/>
        <v>1998</v>
      </c>
      <c r="U23" s="22">
        <f t="shared" ca="1" si="6"/>
        <v>-514393.43364044739</v>
      </c>
      <c r="V23" s="22">
        <f t="shared" ca="1" si="0"/>
        <v>-323393.43364044739</v>
      </c>
      <c r="W23" s="22">
        <f t="shared" ca="1" si="1"/>
        <v>-206493.43364044739</v>
      </c>
      <c r="X23" s="22">
        <f t="shared" ca="1" si="7"/>
        <v>-224120.38180793705</v>
      </c>
      <c r="Y23" s="22">
        <f t="shared" ca="1" si="8"/>
        <v>-225032.7612447578</v>
      </c>
      <c r="Z23" s="23">
        <f t="shared" ca="1" si="9"/>
        <v>-70292.434859857109</v>
      </c>
      <c r="AB23" s="27">
        <f t="shared" si="17"/>
        <v>1998</v>
      </c>
      <c r="AC23" s="22">
        <f t="shared" ca="1" si="11"/>
        <v>-589920.09612491284</v>
      </c>
      <c r="AD23" s="22">
        <f t="shared" ca="1" si="12"/>
        <v>-239747.85503559108</v>
      </c>
      <c r="AE23" s="22">
        <f t="shared" ca="1" si="13"/>
        <v>-163348.51767683151</v>
      </c>
      <c r="AF23" s="22">
        <f t="shared" ca="1" si="14"/>
        <v>-151399.49989088473</v>
      </c>
      <c r="AG23" s="22">
        <f t="shared" ca="1" si="15"/>
        <v>-164872.68195072823</v>
      </c>
      <c r="AH23" s="23">
        <f t="shared" ca="1" si="16"/>
        <v>-108938.77699463366</v>
      </c>
    </row>
    <row r="24" spans="8:34" x14ac:dyDescent="0.25">
      <c r="H24" s="27">
        <f>Data!A24</f>
        <v>1999</v>
      </c>
      <c r="I24" s="22">
        <f>Data!B24</f>
        <v>890.2</v>
      </c>
      <c r="J24" s="22">
        <f>Data!C24</f>
        <v>966.5</v>
      </c>
      <c r="K24" s="22">
        <f>Data!D24</f>
        <v>1145.5</v>
      </c>
      <c r="L24" s="22">
        <f>Data!E24</f>
        <v>769.7</v>
      </c>
      <c r="M24" s="22">
        <f>Data!F24</f>
        <v>540.29999999999995</v>
      </c>
      <c r="N24" s="22">
        <f>Data!G24</f>
        <v>271.3</v>
      </c>
      <c r="O24" s="22">
        <f ca="1">Data!H24</f>
        <v>1181.5076067276502</v>
      </c>
      <c r="P24" s="22">
        <f ca="1">Data!I24</f>
        <v>939.61383006150675</v>
      </c>
      <c r="Q24" s="22">
        <f ca="1">Data!J24</f>
        <v>670.75307892432431</v>
      </c>
      <c r="R24" s="23">
        <f ca="1">Data!K24</f>
        <v>431.0906768430271</v>
      </c>
      <c r="T24" s="27">
        <f t="shared" ref="T24:T36" si="18">H24</f>
        <v>1999</v>
      </c>
      <c r="U24" s="22">
        <f t="shared" ca="1" si="6"/>
        <v>-291307.60672765016</v>
      </c>
      <c r="V24" s="22">
        <f t="shared" ca="1" si="0"/>
        <v>-215007.60672765021</v>
      </c>
      <c r="W24" s="22">
        <f t="shared" ca="1" si="1"/>
        <v>-36007.606727650229</v>
      </c>
      <c r="X24" s="22">
        <f t="shared" ca="1" si="7"/>
        <v>-169913.83006150671</v>
      </c>
      <c r="Y24" s="22">
        <f t="shared" ca="1" si="8"/>
        <v>-130453.07892432436</v>
      </c>
      <c r="Z24" s="23">
        <f t="shared" ca="1" si="9"/>
        <v>-159790.67684302709</v>
      </c>
      <c r="AB24" s="27">
        <f t="shared" ref="AB24:AB36" si="19">H24</f>
        <v>1999</v>
      </c>
      <c r="AC24" s="22">
        <f t="shared" ca="1" si="11"/>
        <v>-669300.30433815555</v>
      </c>
      <c r="AD24" s="22">
        <f t="shared" ca="1" si="12"/>
        <v>-289119.64818438404</v>
      </c>
      <c r="AE24" s="22">
        <f t="shared" ca="1" si="13"/>
        <v>-135368.30783311336</v>
      </c>
      <c r="AF24" s="22">
        <f t="shared" ca="1" si="14"/>
        <v>-161872.02722302181</v>
      </c>
      <c r="AG24" s="22">
        <f t="shared" ca="1" si="15"/>
        <v>-158067.71648515342</v>
      </c>
      <c r="AH24" s="23">
        <f t="shared" ca="1" si="16"/>
        <v>-110151.60213191813</v>
      </c>
    </row>
    <row r="25" spans="8:34" x14ac:dyDescent="0.25">
      <c r="H25" s="27">
        <f>Data!A25</f>
        <v>2000</v>
      </c>
      <c r="I25" s="22">
        <f>Data!B25</f>
        <v>530.6</v>
      </c>
      <c r="J25" s="22">
        <f>Data!C25</f>
        <v>720</v>
      </c>
      <c r="K25" s="22">
        <f>Data!D25</f>
        <v>827</v>
      </c>
      <c r="L25" s="22">
        <f>Data!E25</f>
        <v>549.20000000000005</v>
      </c>
      <c r="M25" s="22">
        <f>Data!F25</f>
        <v>380</v>
      </c>
      <c r="N25" s="22">
        <f>Data!G25</f>
        <v>202.8</v>
      </c>
      <c r="O25" s="22">
        <f ca="1">Data!H25</f>
        <v>896.90274756241797</v>
      </c>
      <c r="P25" s="22">
        <f ca="1">Data!I25</f>
        <v>710.39800134677773</v>
      </c>
      <c r="Q25" s="22">
        <f ca="1">Data!J25</f>
        <v>512.67550133601185</v>
      </c>
      <c r="R25" s="23">
        <f ca="1">Data!K25</f>
        <v>338.68043211194015</v>
      </c>
      <c r="T25" s="27">
        <f t="shared" si="18"/>
        <v>2000</v>
      </c>
      <c r="U25" s="22">
        <f t="shared" ca="1" si="6"/>
        <v>-366302.74756241794</v>
      </c>
      <c r="V25" s="22">
        <f t="shared" ca="1" si="0"/>
        <v>-176902.74756241796</v>
      </c>
      <c r="W25" s="22">
        <f t="shared" ca="1" si="1"/>
        <v>-69902.747562417964</v>
      </c>
      <c r="X25" s="22">
        <f t="shared" ca="1" si="7"/>
        <v>-161198.00134677769</v>
      </c>
      <c r="Y25" s="22">
        <f t="shared" ca="1" si="8"/>
        <v>-132675.50133601186</v>
      </c>
      <c r="Z25" s="23">
        <f t="shared" ca="1" si="9"/>
        <v>-135880.43211194014</v>
      </c>
      <c r="AB25" s="27">
        <f t="shared" si="19"/>
        <v>2000</v>
      </c>
      <c r="AC25" s="22">
        <f t="shared" ca="1" si="11"/>
        <v>-443863.20015352051</v>
      </c>
      <c r="AD25" s="22">
        <f t="shared" ca="1" si="12"/>
        <v>-52589.467354855471</v>
      </c>
      <c r="AE25" s="22">
        <f t="shared" ca="1" si="13"/>
        <v>-87637.313473511065</v>
      </c>
      <c r="AF25" s="22">
        <f t="shared" ca="1" si="14"/>
        <v>-144830.25012044879</v>
      </c>
      <c r="AG25" s="22">
        <f t="shared" ca="1" si="15"/>
        <v>-142087.52228780079</v>
      </c>
      <c r="AH25" s="23">
        <f t="shared" ca="1" si="16"/>
        <v>-91637.53492319434</v>
      </c>
    </row>
    <row r="26" spans="8:34" x14ac:dyDescent="0.25">
      <c r="H26" s="27">
        <f>Data!A26</f>
        <v>2001</v>
      </c>
      <c r="I26" s="22">
        <f>Data!B26</f>
        <v>525.5</v>
      </c>
      <c r="J26" s="22">
        <f>Data!C26</f>
        <v>412.1</v>
      </c>
      <c r="K26" s="22">
        <f>Data!D26</f>
        <v>438.1</v>
      </c>
      <c r="L26" s="22">
        <f>Data!E26</f>
        <v>238.1</v>
      </c>
      <c r="M26" s="22">
        <f>Data!F26</f>
        <v>209.7</v>
      </c>
      <c r="N26" s="22">
        <f>Data!G26</f>
        <v>130.6</v>
      </c>
      <c r="O26" s="22">
        <f ca="1">Data!H26</f>
        <v>510.7993280512153</v>
      </c>
      <c r="P26" s="22">
        <f ca="1">Data!I26</f>
        <v>395.35603427441185</v>
      </c>
      <c r="Q26" s="22">
        <f ca="1">Data!J26</f>
        <v>309.93091489621349</v>
      </c>
      <c r="R26" s="23">
        <f ca="1">Data!K26</f>
        <v>232.2131705176364</v>
      </c>
      <c r="T26" s="27">
        <f t="shared" si="18"/>
        <v>2001</v>
      </c>
      <c r="U26" s="22">
        <f t="shared" ca="1" si="6"/>
        <v>14700.671948784702</v>
      </c>
      <c r="V26" s="22">
        <f t="shared" ca="1" si="0"/>
        <v>-98699.328051215271</v>
      </c>
      <c r="W26" s="22">
        <f t="shared" ca="1" si="1"/>
        <v>-72699.328051215271</v>
      </c>
      <c r="X26" s="22">
        <f t="shared" ca="1" si="7"/>
        <v>-157256.03427441185</v>
      </c>
      <c r="Y26" s="22">
        <f t="shared" ca="1" si="8"/>
        <v>-100230.91489621351</v>
      </c>
      <c r="Z26" s="23">
        <f t="shared" ca="1" si="9"/>
        <v>-101613.1705176364</v>
      </c>
      <c r="AB26" s="27">
        <f t="shared" si="19"/>
        <v>2001</v>
      </c>
      <c r="AC26" s="22">
        <f t="shared" ca="1" si="11"/>
        <v>-138028.51740884825</v>
      </c>
      <c r="AD26" s="22">
        <f t="shared" ca="1" si="12"/>
        <v>41395.702728498887</v>
      </c>
      <c r="AE26" s="22">
        <f t="shared" ca="1" si="13"/>
        <v>9573.3932073424367</v>
      </c>
      <c r="AF26" s="22">
        <f t="shared" ca="1" si="14"/>
        <v>-106878.24570691104</v>
      </c>
      <c r="AG26" s="22">
        <f t="shared" ca="1" si="15"/>
        <v>-75962.759289079971</v>
      </c>
      <c r="AH26" s="23">
        <f t="shared" ca="1" si="16"/>
        <v>-100028.26211269877</v>
      </c>
    </row>
    <row r="27" spans="8:34" x14ac:dyDescent="0.25">
      <c r="H27" s="27">
        <f>Data!A27</f>
        <v>2002</v>
      </c>
      <c r="I27" s="22">
        <f>Data!B27</f>
        <v>735</v>
      </c>
      <c r="J27" s="22">
        <f>Data!C27</f>
        <v>654.20000000000005</v>
      </c>
      <c r="K27" s="22">
        <f>Data!D27</f>
        <v>604.5</v>
      </c>
      <c r="L27" s="22">
        <f>Data!E27</f>
        <v>409.7</v>
      </c>
      <c r="M27" s="22">
        <f>Data!F27</f>
        <v>235.5</v>
      </c>
      <c r="N27" s="22">
        <f>Data!G27</f>
        <v>113.6</v>
      </c>
      <c r="O27" s="22">
        <f ca="1">Data!H27</f>
        <v>599.23546592592641</v>
      </c>
      <c r="P27" s="22">
        <f ca="1">Data!I27</f>
        <v>489.12962794991307</v>
      </c>
      <c r="Q27" s="22">
        <f ca="1">Data!J27</f>
        <v>367.26308342081711</v>
      </c>
      <c r="R27" s="23">
        <f ca="1">Data!K27</f>
        <v>247.45871534743338</v>
      </c>
      <c r="T27" s="27">
        <f t="shared" si="18"/>
        <v>2002</v>
      </c>
      <c r="U27" s="22">
        <f t="shared" ca="1" si="6"/>
        <v>135764.5340740736</v>
      </c>
      <c r="V27" s="22">
        <f t="shared" ca="1" si="0"/>
        <v>54964.534074073643</v>
      </c>
      <c r="W27" s="22">
        <f t="shared" ca="1" si="1"/>
        <v>5264.5340740735946</v>
      </c>
      <c r="X27" s="22">
        <f t="shared" ca="1" si="7"/>
        <v>-79429.627949913091</v>
      </c>
      <c r="Y27" s="22">
        <f t="shared" ca="1" si="8"/>
        <v>-131763.0834208171</v>
      </c>
      <c r="Z27" s="23">
        <f t="shared" ca="1" si="9"/>
        <v>-133858.71534743338</v>
      </c>
      <c r="AB27" s="27">
        <f t="shared" si="19"/>
        <v>2002</v>
      </c>
      <c r="AC27" s="22">
        <f t="shared" ca="1" si="11"/>
        <v>-208079.27791316339</v>
      </c>
      <c r="AD27" s="22">
        <f t="shared" ca="1" si="12"/>
        <v>-53566.214603733722</v>
      </c>
      <c r="AE27" s="22">
        <f t="shared" ca="1" si="13"/>
        <v>-125024.23119566607</v>
      </c>
      <c r="AF27" s="22">
        <f t="shared" ca="1" si="14"/>
        <v>-150059.32450587556</v>
      </c>
      <c r="AG27" s="22">
        <f t="shared" ca="1" si="15"/>
        <v>-141738.66798385326</v>
      </c>
      <c r="AH27" s="23">
        <f t="shared" ca="1" si="16"/>
        <v>-103639.42659283025</v>
      </c>
    </row>
    <row r="28" spans="8:34" x14ac:dyDescent="0.25">
      <c r="H28" s="27">
        <f>Data!A28</f>
        <v>2003</v>
      </c>
      <c r="I28" s="22">
        <f>Data!B28</f>
        <v>588.4</v>
      </c>
      <c r="J28" s="22">
        <f>Data!C28</f>
        <v>463.6</v>
      </c>
      <c r="K28" s="22">
        <f>Data!D28</f>
        <v>411</v>
      </c>
      <c r="L28" s="22">
        <f>Data!E28</f>
        <v>321.8</v>
      </c>
      <c r="M28" s="22">
        <f>Data!F28</f>
        <v>244.4</v>
      </c>
      <c r="N28" s="22">
        <f>Data!G28</f>
        <v>135.19999999999999</v>
      </c>
      <c r="O28" s="22">
        <f ca="1">Data!H28</f>
        <v>608.46930469878805</v>
      </c>
      <c r="P28" s="22">
        <f ca="1">Data!I28</f>
        <v>498.31727015128899</v>
      </c>
      <c r="Q28" s="22">
        <f ca="1">Data!J28</f>
        <v>382.80663643525975</v>
      </c>
      <c r="R28" s="23">
        <f ca="1">Data!K28</f>
        <v>252.79843714552467</v>
      </c>
      <c r="T28" s="27">
        <f t="shared" si="18"/>
        <v>2003</v>
      </c>
      <c r="U28" s="22">
        <f t="shared" ca="1" si="6"/>
        <v>-20069.304698788073</v>
      </c>
      <c r="V28" s="22">
        <f t="shared" ca="1" si="0"/>
        <v>-144869.30469878804</v>
      </c>
      <c r="W28" s="22">
        <f t="shared" ca="1" si="1"/>
        <v>-197469.30469878804</v>
      </c>
      <c r="X28" s="22">
        <f t="shared" ca="1" si="7"/>
        <v>-176517.27015128898</v>
      </c>
      <c r="Y28" s="22">
        <f t="shared" ca="1" si="8"/>
        <v>-138406.63643525974</v>
      </c>
      <c r="Z28" s="23">
        <f t="shared" ca="1" si="9"/>
        <v>-117598.43714552469</v>
      </c>
      <c r="AB28" s="27">
        <f t="shared" si="19"/>
        <v>2003</v>
      </c>
      <c r="AC28" s="22">
        <f t="shared" ca="1" si="11"/>
        <v>-215393.45336177436</v>
      </c>
      <c r="AD28" s="22">
        <f t="shared" ca="1" si="12"/>
        <v>-77133.87626235561</v>
      </c>
      <c r="AE28" s="22">
        <f t="shared" ca="1" si="13"/>
        <v>-47119.262615922009</v>
      </c>
      <c r="AF28" s="22">
        <f t="shared" ca="1" si="14"/>
        <v>-107780.29770040567</v>
      </c>
      <c r="AG28" s="22">
        <f t="shared" ca="1" si="15"/>
        <v>-77542.194685354887</v>
      </c>
      <c r="AH28" s="23">
        <f t="shared" ca="1" si="16"/>
        <v>-102136.34267929876</v>
      </c>
    </row>
    <row r="29" spans="8:34" x14ac:dyDescent="0.25">
      <c r="H29" s="27">
        <f>Data!A29</f>
        <v>2004</v>
      </c>
      <c r="I29" s="22">
        <f>Data!B29</f>
        <v>572.6</v>
      </c>
      <c r="J29" s="22">
        <f>Data!C29</f>
        <v>601.79999999999995</v>
      </c>
      <c r="K29" s="22">
        <f>Data!D29</f>
        <v>677.3</v>
      </c>
      <c r="L29" s="22">
        <f>Data!E29</f>
        <v>388.8</v>
      </c>
      <c r="M29" s="22">
        <f>Data!F29</f>
        <v>221.9</v>
      </c>
      <c r="N29" s="22">
        <f>Data!G29</f>
        <v>119.8</v>
      </c>
      <c r="O29" s="22">
        <f ca="1">Data!H29</f>
        <v>632.7565185125427</v>
      </c>
      <c r="P29" s="22">
        <f ca="1">Data!I29</f>
        <v>460.81665273741669</v>
      </c>
      <c r="Q29" s="22">
        <f ca="1">Data!J29</f>
        <v>356.21582960781984</v>
      </c>
      <c r="R29" s="23">
        <f ca="1">Data!K29</f>
        <v>255.14377736582799</v>
      </c>
      <c r="T29" s="27">
        <f t="shared" si="18"/>
        <v>2004</v>
      </c>
      <c r="U29" s="22">
        <f t="shared" ca="1" si="6"/>
        <v>-60156.518512542672</v>
      </c>
      <c r="V29" s="22">
        <f t="shared" ca="1" si="0"/>
        <v>-30956.518512542745</v>
      </c>
      <c r="W29" s="22">
        <f t="shared" ca="1" si="1"/>
        <v>44543.481487457255</v>
      </c>
      <c r="X29" s="22">
        <f t="shared" ca="1" si="7"/>
        <v>-72016.652737416676</v>
      </c>
      <c r="Y29" s="22">
        <f t="shared" ca="1" si="8"/>
        <v>-134315.82960781985</v>
      </c>
      <c r="Z29" s="23">
        <f t="shared" ca="1" si="9"/>
        <v>-135343.77736582796</v>
      </c>
      <c r="AB29" s="27">
        <f t="shared" si="19"/>
        <v>2004</v>
      </c>
      <c r="AC29" s="22">
        <f t="shared" ca="1" si="11"/>
        <v>-234631.49155601038</v>
      </c>
      <c r="AD29" s="22">
        <f t="shared" ca="1" si="12"/>
        <v>-81930.065352579419</v>
      </c>
      <c r="AE29" s="22">
        <f t="shared" ca="1" si="13"/>
        <v>-115529.86937157711</v>
      </c>
      <c r="AF29" s="22">
        <f t="shared" ca="1" si="14"/>
        <v>-148648.8446572122</v>
      </c>
      <c r="AG29" s="22">
        <f t="shared" ca="1" si="15"/>
        <v>-182941.60850622144</v>
      </c>
      <c r="AH29" s="23">
        <f t="shared" ca="1" si="16"/>
        <v>-156589.89416138118</v>
      </c>
    </row>
    <row r="30" spans="8:34" x14ac:dyDescent="0.25">
      <c r="H30" s="27">
        <f>Data!A30</f>
        <v>2005</v>
      </c>
      <c r="I30" s="22">
        <f>Data!B30</f>
        <v>573.79999999999995</v>
      </c>
      <c r="J30" s="22">
        <f>Data!C30</f>
        <v>507.7</v>
      </c>
      <c r="K30" s="22">
        <f>Data!D30</f>
        <v>437.9</v>
      </c>
      <c r="L30" s="22">
        <f>Data!E30</f>
        <v>287.60000000000002</v>
      </c>
      <c r="M30" s="22">
        <f>Data!F30</f>
        <v>192.5</v>
      </c>
      <c r="N30" s="22">
        <f>Data!G30</f>
        <v>136.30000000000001</v>
      </c>
      <c r="O30" s="22">
        <f ca="1">Data!H30</f>
        <v>639.62537826451103</v>
      </c>
      <c r="P30" s="22">
        <f ca="1">Data!I30</f>
        <v>531.33440468132289</v>
      </c>
      <c r="Q30" s="22">
        <f ca="1">Data!J30</f>
        <v>452.80726486253013</v>
      </c>
      <c r="R30" s="23">
        <f ca="1">Data!K30</f>
        <v>258.91418901933503</v>
      </c>
      <c r="T30" s="27">
        <f t="shared" si="18"/>
        <v>2005</v>
      </c>
      <c r="U30" s="22">
        <f t="shared" ca="1" si="6"/>
        <v>-65825.378264511077</v>
      </c>
      <c r="V30" s="22">
        <f t="shared" ca="1" si="0"/>
        <v>-131925.37826451103</v>
      </c>
      <c r="W30" s="22">
        <f t="shared" ca="1" si="1"/>
        <v>-201725.37826451106</v>
      </c>
      <c r="X30" s="22">
        <f t="shared" ca="1" si="7"/>
        <v>-243734.40468132286</v>
      </c>
      <c r="Y30" s="22">
        <f t="shared" ca="1" si="8"/>
        <v>-260307.26486253014</v>
      </c>
      <c r="Z30" s="23">
        <f t="shared" ca="1" si="9"/>
        <v>-122614.18901933501</v>
      </c>
      <c r="AB30" s="27">
        <f t="shared" si="19"/>
        <v>2005</v>
      </c>
      <c r="AC30" s="22">
        <f t="shared" ca="1" si="11"/>
        <v>-240072.3538662183</v>
      </c>
      <c r="AD30" s="22">
        <f t="shared" ca="1" si="12"/>
        <v>-136025.12540657897</v>
      </c>
      <c r="AE30" s="22">
        <f t="shared" ca="1" si="13"/>
        <v>-27721.490299808647</v>
      </c>
      <c r="AF30" s="22">
        <f t="shared" ca="1" si="14"/>
        <v>-134420.15178840791</v>
      </c>
      <c r="AG30" s="22">
        <f t="shared" ca="1" si="15"/>
        <v>-138923.18299580127</v>
      </c>
      <c r="AH30" s="23">
        <f t="shared" ca="1" si="16"/>
        <v>-98740.010736516342</v>
      </c>
    </row>
    <row r="31" spans="8:34" x14ac:dyDescent="0.25">
      <c r="H31" s="27">
        <f>Data!A31</f>
        <v>2006</v>
      </c>
      <c r="I31" s="22">
        <f>Data!B31</f>
        <v>911.7</v>
      </c>
      <c r="J31" s="22">
        <f>Data!C31</f>
        <v>1067.7</v>
      </c>
      <c r="K31" s="22">
        <f>Data!D31</f>
        <v>979.9</v>
      </c>
      <c r="L31" s="22">
        <f>Data!E31</f>
        <v>768</v>
      </c>
      <c r="M31" s="22">
        <f>Data!F31</f>
        <v>503.1</v>
      </c>
      <c r="N31" s="22">
        <f>Data!G31</f>
        <v>243.1</v>
      </c>
      <c r="O31" s="22">
        <f ca="1">Data!H31</f>
        <v>1071.1292617577419</v>
      </c>
      <c r="P31" s="22">
        <f ca="1">Data!I31</f>
        <v>928.36863118326016</v>
      </c>
      <c r="Q31" s="22">
        <f ca="1">Data!J31</f>
        <v>628.84725696206158</v>
      </c>
      <c r="R31" s="23">
        <f ca="1">Data!K31</f>
        <v>369.37362592398102</v>
      </c>
      <c r="T31" s="27">
        <f t="shared" si="18"/>
        <v>2006</v>
      </c>
      <c r="U31" s="22">
        <f t="shared" ca="1" si="6"/>
        <v>-159429.26175774186</v>
      </c>
      <c r="V31" s="22">
        <f t="shared" ca="1" si="0"/>
        <v>-3429.2617577418696</v>
      </c>
      <c r="W31" s="22">
        <f t="shared" ca="1" si="1"/>
        <v>-91229.261757741944</v>
      </c>
      <c r="X31" s="22">
        <f t="shared" ca="1" si="7"/>
        <v>-160368.63118326015</v>
      </c>
      <c r="Y31" s="22">
        <f t="shared" ca="1" si="8"/>
        <v>-125747.25696206155</v>
      </c>
      <c r="Z31" s="23">
        <f t="shared" ca="1" si="9"/>
        <v>-126273.62592398103</v>
      </c>
      <c r="AB31" s="27">
        <f t="shared" si="19"/>
        <v>2006</v>
      </c>
      <c r="AC31" s="22">
        <f t="shared" ca="1" si="11"/>
        <v>-581868.99860538053</v>
      </c>
      <c r="AD31" s="22">
        <f t="shared" ca="1" si="12"/>
        <v>-136688.03929943554</v>
      </c>
      <c r="AE31" s="22">
        <f t="shared" ca="1" si="13"/>
        <v>-170744.23611451266</v>
      </c>
      <c r="AF31" s="22">
        <f t="shared" ca="1" si="14"/>
        <v>-174731.33323370398</v>
      </c>
      <c r="AG31" s="22">
        <f t="shared" ca="1" si="15"/>
        <v>-158786.92550942907</v>
      </c>
      <c r="AH31" s="23">
        <f t="shared" ca="1" si="16"/>
        <v>-121749.56618874277</v>
      </c>
    </row>
    <row r="32" spans="8:34" x14ac:dyDescent="0.25">
      <c r="H32" s="27">
        <f>Data!A32</f>
        <v>2007</v>
      </c>
      <c r="I32" s="22">
        <f>Data!B32</f>
        <v>594.5</v>
      </c>
      <c r="J32" s="22">
        <f>Data!C32</f>
        <v>481.6</v>
      </c>
      <c r="K32" s="22">
        <f>Data!D32</f>
        <v>560</v>
      </c>
      <c r="L32" s="22">
        <f>Data!E32</f>
        <v>356.1</v>
      </c>
      <c r="M32" s="22">
        <f>Data!F32</f>
        <v>228.3</v>
      </c>
      <c r="N32" s="22">
        <f>Data!G32</f>
        <v>133</v>
      </c>
      <c r="O32" s="22">
        <f ca="1">Data!H32</f>
        <v>707.15250883622616</v>
      </c>
      <c r="P32" s="22">
        <f ca="1">Data!I32</f>
        <v>524.15616935383764</v>
      </c>
      <c r="Q32" s="22">
        <f ca="1">Data!J32</f>
        <v>394.86777943895686</v>
      </c>
      <c r="R32" s="23">
        <f ca="1">Data!K32</f>
        <v>267.31932793144881</v>
      </c>
      <c r="T32" s="27">
        <f t="shared" si="18"/>
        <v>2007</v>
      </c>
      <c r="U32" s="22">
        <f t="shared" ca="1" si="6"/>
        <v>-112652.50883622616</v>
      </c>
      <c r="V32" s="22">
        <f t="shared" ca="1" si="0"/>
        <v>-225552.50883622613</v>
      </c>
      <c r="W32" s="22">
        <f t="shared" ca="1" si="1"/>
        <v>-147152.50883622616</v>
      </c>
      <c r="X32" s="22">
        <f t="shared" ca="1" si="7"/>
        <v>-168056.16935383761</v>
      </c>
      <c r="Y32" s="22">
        <f t="shared" ca="1" si="8"/>
        <v>-166567.77943895684</v>
      </c>
      <c r="Z32" s="23">
        <f t="shared" ca="1" si="9"/>
        <v>-134319.32793144882</v>
      </c>
      <c r="AB32" s="27">
        <f t="shared" si="19"/>
        <v>2007</v>
      </c>
      <c r="AC32" s="22">
        <f t="shared" ca="1" si="11"/>
        <v>-293560.97248866834</v>
      </c>
      <c r="AD32" s="22">
        <f t="shared" ca="1" si="12"/>
        <v>-186343.94981610522</v>
      </c>
      <c r="AE32" s="22">
        <f t="shared" ca="1" si="13"/>
        <v>-76520.389312911386</v>
      </c>
      <c r="AF32" s="22">
        <f t="shared" ca="1" si="14"/>
        <v>-130865.56078913088</v>
      </c>
      <c r="AG32" s="22">
        <f t="shared" ca="1" si="15"/>
        <v>-122001.63524433336</v>
      </c>
      <c r="AH32" s="23">
        <f t="shared" ca="1" si="16"/>
        <v>-111348.87262217824</v>
      </c>
    </row>
    <row r="33" spans="8:34" x14ac:dyDescent="0.25">
      <c r="H33" s="27">
        <f>Data!A33</f>
        <v>2008</v>
      </c>
      <c r="I33" s="22">
        <f>Data!B33</f>
        <v>537.29999999999995</v>
      </c>
      <c r="J33" s="22">
        <f>Data!C33</f>
        <v>700.1</v>
      </c>
      <c r="K33" s="22">
        <f>Data!D33</f>
        <v>702.7</v>
      </c>
      <c r="L33" s="22">
        <f>Data!E33</f>
        <v>511.8</v>
      </c>
      <c r="M33" s="22">
        <f>Data!F33</f>
        <v>333.7</v>
      </c>
      <c r="N33" s="22">
        <f>Data!G33</f>
        <v>188.1</v>
      </c>
      <c r="O33" s="22">
        <f ca="1">Data!H33</f>
        <v>777.00747269243743</v>
      </c>
      <c r="P33" s="22">
        <f ca="1">Data!I33</f>
        <v>653.07800239485982</v>
      </c>
      <c r="Q33" s="22">
        <f ca="1">Data!J33</f>
        <v>487.72906217627559</v>
      </c>
      <c r="R33" s="23">
        <f ca="1">Data!K33</f>
        <v>329.33245432031725</v>
      </c>
      <c r="T33" s="27">
        <f t="shared" si="18"/>
        <v>2008</v>
      </c>
      <c r="U33" s="22">
        <f t="shared" ca="1" si="6"/>
        <v>-239707.47269243747</v>
      </c>
      <c r="V33" s="22">
        <f t="shared" ca="1" si="0"/>
        <v>-76907.472692437412</v>
      </c>
      <c r="W33" s="22">
        <f t="shared" ca="1" si="1"/>
        <v>-74307.472692437383</v>
      </c>
      <c r="X33" s="22">
        <f t="shared" ca="1" si="7"/>
        <v>-141278.00239485982</v>
      </c>
      <c r="Y33" s="22">
        <f t="shared" ca="1" si="8"/>
        <v>-154029.06217627559</v>
      </c>
      <c r="Z33" s="23">
        <f t="shared" ca="1" si="9"/>
        <v>-141232.45432031725</v>
      </c>
      <c r="AB33" s="27">
        <f t="shared" si="19"/>
        <v>2008</v>
      </c>
      <c r="AC33" s="22">
        <f t="shared" ca="1" si="11"/>
        <v>-348893.48090351565</v>
      </c>
      <c r="AD33" s="22">
        <f t="shared" ca="1" si="12"/>
        <v>-76815.270549338864</v>
      </c>
      <c r="AE33" s="22">
        <f t="shared" ca="1" si="13"/>
        <v>-123972.2202251635</v>
      </c>
      <c r="AF33" s="22">
        <f t="shared" ca="1" si="14"/>
        <v>-152251.31826805387</v>
      </c>
      <c r="AG33" s="22">
        <f t="shared" ca="1" si="15"/>
        <v>-125269.94434291357</v>
      </c>
      <c r="AH33" s="23">
        <f t="shared" ca="1" si="16"/>
        <v>-108877.89641467988</v>
      </c>
    </row>
    <row r="34" spans="8:34" x14ac:dyDescent="0.25">
      <c r="H34" s="27">
        <f>Data!A34</f>
        <v>2009</v>
      </c>
      <c r="I34" s="22">
        <f>Data!B34</f>
        <v>618.20000000000005</v>
      </c>
      <c r="J34" s="22">
        <f>Data!C34</f>
        <v>510.6</v>
      </c>
      <c r="K34" s="22">
        <f>Data!D34</f>
        <v>519.9</v>
      </c>
      <c r="L34" s="22">
        <f>Data!E34</f>
        <v>395.4</v>
      </c>
      <c r="M34" s="22">
        <f>Data!F34</f>
        <v>293.10000000000002</v>
      </c>
      <c r="N34" s="22">
        <f>Data!G34</f>
        <v>174.1</v>
      </c>
      <c r="O34" s="22">
        <f ca="1">Data!H34</f>
        <v>659.0788263252357</v>
      </c>
      <c r="P34" s="22">
        <f ca="1">Data!I34</f>
        <v>529.23474687777048</v>
      </c>
      <c r="Q34" s="22">
        <f ca="1">Data!J34</f>
        <v>434.36527999365421</v>
      </c>
      <c r="R34" s="23">
        <f ca="1">Data!K34</f>
        <v>295.54516344784645</v>
      </c>
      <c r="T34" s="27">
        <f t="shared" si="18"/>
        <v>2009</v>
      </c>
      <c r="U34" s="22">
        <f t="shared" ca="1" si="6"/>
        <v>-40878.826325235648</v>
      </c>
      <c r="V34" s="22">
        <f t="shared" ca="1" si="0"/>
        <v>-148478.82632523568</v>
      </c>
      <c r="W34" s="22">
        <f t="shared" ca="1" si="1"/>
        <v>-139178.82632523571</v>
      </c>
      <c r="X34" s="22">
        <f t="shared" ca="1" si="7"/>
        <v>-133834.74687777049</v>
      </c>
      <c r="Y34" s="22">
        <f t="shared" ca="1" si="8"/>
        <v>-141265.2799936542</v>
      </c>
      <c r="Z34" s="23">
        <f t="shared" ca="1" si="9"/>
        <v>-121445.16344784645</v>
      </c>
      <c r="AB34" s="27">
        <f t="shared" si="19"/>
        <v>2009</v>
      </c>
      <c r="AC34" s="22">
        <f t="shared" ca="1" si="11"/>
        <v>-255481.53911371919</v>
      </c>
      <c r="AD34" s="22">
        <f t="shared" ca="1" si="12"/>
        <v>-81590.362682638821</v>
      </c>
      <c r="AE34" s="22">
        <f t="shared" ca="1" si="13"/>
        <v>-71194.630338946008</v>
      </c>
      <c r="AF34" s="22">
        <f t="shared" ca="1" si="14"/>
        <v>-136937.6550801672</v>
      </c>
      <c r="AG34" s="22">
        <f t="shared" ca="1" si="15"/>
        <v>-152135.04093498865</v>
      </c>
      <c r="AH34" s="23">
        <f t="shared" ca="1" si="16"/>
        <v>-124793.6167560974</v>
      </c>
    </row>
    <row r="35" spans="8:34" x14ac:dyDescent="0.25">
      <c r="H35" s="27">
        <f>Data!A35</f>
        <v>2010</v>
      </c>
      <c r="I35" s="22">
        <f>Data!B35</f>
        <v>511.1</v>
      </c>
      <c r="J35" s="22">
        <f>Data!C35</f>
        <v>505.7</v>
      </c>
      <c r="K35" s="22">
        <f>Data!D35</f>
        <v>467.1</v>
      </c>
      <c r="L35" s="22">
        <f>Data!E35</f>
        <v>303.3</v>
      </c>
      <c r="M35" s="22">
        <f>Data!F35</f>
        <v>204.9</v>
      </c>
      <c r="N35" s="22">
        <f>Data!G35</f>
        <v>119.2</v>
      </c>
      <c r="O35" s="22">
        <f ca="1">Data!H35</f>
        <v>573.40879150857563</v>
      </c>
      <c r="P35" s="22">
        <f ca="1">Data!I35</f>
        <v>487.25263089180686</v>
      </c>
      <c r="Q35" s="22">
        <f ca="1">Data!J35</f>
        <v>386.90058969048351</v>
      </c>
      <c r="R35" s="23">
        <f ca="1">Data!K35</f>
        <v>289.31632340409016</v>
      </c>
      <c r="T35" s="27">
        <f t="shared" si="18"/>
        <v>2010</v>
      </c>
      <c r="U35" s="22">
        <f t="shared" ca="1" si="6"/>
        <v>-62308.79150857561</v>
      </c>
      <c r="V35" s="22">
        <f t="shared" ca="1" si="0"/>
        <v>-67708.791508575639</v>
      </c>
      <c r="W35" s="22">
        <f t="shared" ca="1" si="1"/>
        <v>-106308.79150857561</v>
      </c>
      <c r="X35" s="22">
        <f t="shared" ca="1" si="7"/>
        <v>-183952.63089180685</v>
      </c>
      <c r="Y35" s="22">
        <f t="shared" ca="1" si="8"/>
        <v>-182000.5896904835</v>
      </c>
      <c r="Z35" s="23">
        <f t="shared" ca="1" si="9"/>
        <v>-170116.32340409016</v>
      </c>
      <c r="AB35" s="27">
        <f t="shared" si="19"/>
        <v>2010</v>
      </c>
      <c r="AC35" s="22">
        <f t="shared" ca="1" si="11"/>
        <v>-187621.82434598191</v>
      </c>
      <c r="AD35" s="22">
        <f t="shared" ca="1" si="12"/>
        <v>-92956.273315632454</v>
      </c>
      <c r="AE35" s="22">
        <f t="shared" ca="1" si="13"/>
        <v>-184201.16942864837</v>
      </c>
      <c r="AF35" s="22">
        <f t="shared" ca="1" si="14"/>
        <v>-156572.85775005328</v>
      </c>
      <c r="AG35" s="22">
        <f t="shared" ca="1" si="15"/>
        <v>-111011.23224921373</v>
      </c>
      <c r="AH35" s="23">
        <f t="shared" ca="1" si="16"/>
        <v>-101724.13698033923</v>
      </c>
    </row>
    <row r="36" spans="8:34" x14ac:dyDescent="0.25">
      <c r="H36" s="27">
        <f>Data!A36</f>
        <v>2011</v>
      </c>
      <c r="I36" s="22">
        <f>Data!B36</f>
        <v>859.5</v>
      </c>
      <c r="J36" s="22">
        <f>Data!C36</f>
        <v>720.3</v>
      </c>
      <c r="K36" s="22">
        <f>Data!D36</f>
        <v>716.2</v>
      </c>
      <c r="L36" s="22">
        <f>Data!E36</f>
        <v>649</v>
      </c>
      <c r="M36" s="22">
        <f>Data!F36</f>
        <v>456.1</v>
      </c>
      <c r="N36" s="22">
        <f>Data!G36</f>
        <v>307.2</v>
      </c>
      <c r="O36" s="22">
        <f ca="1">Data!H36</f>
        <v>951.15278863541937</v>
      </c>
      <c r="P36" s="22">
        <f ca="1">Data!I36</f>
        <v>773.83602508002639</v>
      </c>
      <c r="Q36" s="22">
        <f ca="1">Data!J36</f>
        <v>585.31764197843279</v>
      </c>
      <c r="R36" s="23">
        <f ca="1">Data!K36</f>
        <v>403.00115410032026</v>
      </c>
      <c r="T36" s="27">
        <f t="shared" si="18"/>
        <v>2011</v>
      </c>
      <c r="U36" s="22">
        <f t="shared" ca="1" si="6"/>
        <v>-91652.788635419376</v>
      </c>
      <c r="V36" s="22">
        <f t="shared" ca="1" si="0"/>
        <v>-230852.78863541942</v>
      </c>
      <c r="W36" s="22">
        <f t="shared" ca="1" si="1"/>
        <v>-234952.78863541933</v>
      </c>
      <c r="X36" s="22">
        <f t="shared" ca="1" si="7"/>
        <v>-124836.02508002639</v>
      </c>
      <c r="Y36" s="22">
        <f t="shared" ca="1" si="8"/>
        <v>-129217.64197843277</v>
      </c>
      <c r="Z36" s="23">
        <f t="shared" ca="1" si="9"/>
        <v>-95801.154100320273</v>
      </c>
      <c r="AB36" s="27">
        <f t="shared" si="19"/>
        <v>2011</v>
      </c>
      <c r="AC36" s="22">
        <f t="shared" ca="1" si="11"/>
        <v>-486834.96176457085</v>
      </c>
      <c r="AD36" s="22">
        <f t="shared" ca="1" si="12"/>
        <v>-64471.042415604505</v>
      </c>
      <c r="AE36" s="22">
        <f t="shared" ca="1" si="13"/>
        <v>-19222.421128202193</v>
      </c>
      <c r="AF36" s="22">
        <f t="shared" ca="1" si="14"/>
        <v>-136772.64695561162</v>
      </c>
      <c r="AG36" s="22">
        <f t="shared" ca="1" si="15"/>
        <v>-49691.303925813307</v>
      </c>
      <c r="AH36" s="23">
        <f t="shared" ca="1" si="16"/>
        <v>-51555.781094375168</v>
      </c>
    </row>
    <row r="37" spans="8:34" x14ac:dyDescent="0.25">
      <c r="H37" s="27"/>
      <c r="I37" s="19"/>
      <c r="J37" s="19"/>
      <c r="K37" s="19"/>
      <c r="L37" s="19"/>
      <c r="M37" s="19"/>
      <c r="N37" s="19"/>
      <c r="O37" s="19"/>
      <c r="P37" s="19"/>
      <c r="Q37" s="19"/>
      <c r="R37" s="28"/>
      <c r="T37" s="27"/>
      <c r="U37" s="19"/>
      <c r="V37" s="19"/>
      <c r="W37" s="19"/>
      <c r="X37" s="19"/>
      <c r="Y37" s="19"/>
      <c r="Z37" s="28"/>
      <c r="AB37" s="27"/>
      <c r="AC37" s="19"/>
      <c r="AD37" s="19"/>
      <c r="AE37" s="19"/>
      <c r="AF37" s="19"/>
      <c r="AG37" s="19"/>
      <c r="AH37" s="28"/>
    </row>
    <row r="38" spans="8:34" x14ac:dyDescent="0.25">
      <c r="H38" s="27" t="s">
        <v>50</v>
      </c>
      <c r="I38" s="22">
        <f>AVERAGE(I5:I36)</f>
        <v>658.50312499999995</v>
      </c>
      <c r="J38" s="22">
        <f t="shared" ref="J38:P38" si="20">AVERAGE(J5:J36)</f>
        <v>656.61874999999998</v>
      </c>
      <c r="K38" s="22">
        <f t="shared" si="20"/>
        <v>654.75937500000009</v>
      </c>
      <c r="L38" s="22">
        <f t="shared" si="20"/>
        <v>477.75624999999991</v>
      </c>
      <c r="M38" s="22">
        <f t="shared" si="20"/>
        <v>318.484375</v>
      </c>
      <c r="N38" s="22">
        <f t="shared" si="20"/>
        <v>182.92812500000005</v>
      </c>
      <c r="O38" s="22">
        <f ca="1">AVERAGE(O5:O36)</f>
        <v>809.34286116927615</v>
      </c>
      <c r="P38" s="22">
        <f t="shared" ca="1" si="20"/>
        <v>636.9222876910618</v>
      </c>
      <c r="Q38" s="22">
        <f t="shared" ref="Q38" ca="1" si="21">AVERAGE(Q5:Q36)</f>
        <v>471.39432258629876</v>
      </c>
      <c r="R38" s="23">
        <f ca="1">AVERAGE(R5:R36)</f>
        <v>314.14470560977446</v>
      </c>
      <c r="T38" s="27" t="s">
        <v>50</v>
      </c>
      <c r="U38" s="22">
        <f t="shared" ref="U38:Z38" ca="1" si="22">AVERAGE(U5:U36)</f>
        <v>-150839.73616927632</v>
      </c>
      <c r="V38" s="22">
        <f t="shared" ca="1" si="22"/>
        <v>-152724.11116927629</v>
      </c>
      <c r="W38" s="22">
        <f t="shared" ca="1" si="22"/>
        <v>-154583.48616927629</v>
      </c>
      <c r="X38" s="22">
        <f t="shared" ca="1" si="22"/>
        <v>-159166.03769106188</v>
      </c>
      <c r="Y38" s="22">
        <f t="shared" ca="1" si="22"/>
        <v>-152909.94758629886</v>
      </c>
      <c r="Z38" s="23">
        <f t="shared" ca="1" si="22"/>
        <v>-131216.58060977439</v>
      </c>
      <c r="AB38" s="27" t="s">
        <v>50</v>
      </c>
      <c r="AC38" s="22">
        <f t="shared" ref="AC38:AH38" ca="1" si="23">AVERAGE(AC5:AC36)</f>
        <v>-374506.52335923706</v>
      </c>
      <c r="AD38" s="22">
        <f t="shared" ca="1" si="23"/>
        <v>-139153.39558802298</v>
      </c>
      <c r="AE38" s="22">
        <f t="shared" ca="1" si="23"/>
        <v>-121097.32157946889</v>
      </c>
      <c r="AF38" s="22">
        <f t="shared" ca="1" si="23"/>
        <v>-152254.21744174373</v>
      </c>
      <c r="AG38" s="22">
        <f t="shared" ca="1" si="23"/>
        <v>-135623.54832221393</v>
      </c>
      <c r="AH38" s="23">
        <f t="shared" ca="1" si="23"/>
        <v>-110581.21552404914</v>
      </c>
    </row>
    <row r="39" spans="8:34" x14ac:dyDescent="0.25">
      <c r="H39" s="27" t="s">
        <v>51</v>
      </c>
      <c r="I39" s="22">
        <f>MAX(I5:I36)</f>
        <v>1105.4000000000001</v>
      </c>
      <c r="J39" s="22">
        <f t="shared" ref="J39:P39" si="24">MAX(J5:J36)</f>
        <v>1067.7</v>
      </c>
      <c r="K39" s="22">
        <f t="shared" si="24"/>
        <v>1145.5</v>
      </c>
      <c r="L39" s="22">
        <f t="shared" si="24"/>
        <v>959</v>
      </c>
      <c r="M39" s="22">
        <f t="shared" si="24"/>
        <v>608.1</v>
      </c>
      <c r="N39" s="22">
        <f t="shared" si="24"/>
        <v>355.6</v>
      </c>
      <c r="O39" s="22">
        <f ca="1">MAX(O5:O36)</f>
        <v>1422.7105683189445</v>
      </c>
      <c r="P39" s="22">
        <f t="shared" ca="1" si="24"/>
        <v>1109.2699611235541</v>
      </c>
      <c r="Q39" s="22">
        <f t="shared" ref="Q39" ca="1" si="25">MAX(Q5:Q36)</f>
        <v>838.95623933625154</v>
      </c>
      <c r="R39" s="23">
        <f ca="1">MAX(R5:R36)</f>
        <v>560.51923585460929</v>
      </c>
      <c r="T39" s="27" t="s">
        <v>51</v>
      </c>
      <c r="U39" s="22">
        <f t="shared" ref="U39:Z39" ca="1" si="26">MAX(U5:U36)</f>
        <v>135764.5340740736</v>
      </c>
      <c r="V39" s="22">
        <f t="shared" ca="1" si="26"/>
        <v>155057.53803321146</v>
      </c>
      <c r="W39" s="22">
        <f t="shared" ca="1" si="26"/>
        <v>87457.538033211444</v>
      </c>
      <c r="X39" s="22">
        <f t="shared" ca="1" si="26"/>
        <v>-9127.2994538189778</v>
      </c>
      <c r="Y39" s="22">
        <f t="shared" ca="1" si="26"/>
        <v>7000.9460665245342</v>
      </c>
      <c r="Z39" s="23">
        <f t="shared" ca="1" si="26"/>
        <v>-19594.485359499857</v>
      </c>
      <c r="AB39" s="27" t="s">
        <v>51</v>
      </c>
      <c r="AC39" s="22">
        <f t="shared" ref="AC39:AH39" ca="1" si="27">MAX(AC5:AC36)</f>
        <v>-63500.955349081749</v>
      </c>
      <c r="AD39" s="22">
        <f t="shared" ca="1" si="27"/>
        <v>41395.702728498887</v>
      </c>
      <c r="AE39" s="22">
        <f t="shared" ca="1" si="27"/>
        <v>86551.027941288921</v>
      </c>
      <c r="AF39" s="22">
        <f t="shared" ca="1" si="27"/>
        <v>-106878.24570691104</v>
      </c>
      <c r="AG39" s="22">
        <f t="shared" ca="1" si="27"/>
        <v>-33377.884914172246</v>
      </c>
      <c r="AH39" s="23">
        <f t="shared" ca="1" si="27"/>
        <v>-40888.989733083064</v>
      </c>
    </row>
    <row r="40" spans="8:34" x14ac:dyDescent="0.25">
      <c r="H40" s="29" t="s">
        <v>52</v>
      </c>
      <c r="I40" s="25">
        <f>MIN(I5:I36)</f>
        <v>359.5</v>
      </c>
      <c r="J40" s="25">
        <f t="shared" ref="J40:P40" si="28">MIN(J5:J36)</f>
        <v>219.9</v>
      </c>
      <c r="K40" s="25">
        <f t="shared" si="28"/>
        <v>157.9</v>
      </c>
      <c r="L40" s="25">
        <f t="shared" si="28"/>
        <v>195.4</v>
      </c>
      <c r="M40" s="25">
        <f t="shared" si="28"/>
        <v>132.30000000000001</v>
      </c>
      <c r="N40" s="25">
        <f t="shared" si="28"/>
        <v>88</v>
      </c>
      <c r="O40" s="25">
        <f ca="1">MIN(O5:O36)</f>
        <v>416.71141656626287</v>
      </c>
      <c r="P40" s="25">
        <f t="shared" ca="1" si="28"/>
        <v>316.92607625777322</v>
      </c>
      <c r="Q40" s="25">
        <f t="shared" ref="Q40" ca="1" si="29">MIN(Q5:Q36)</f>
        <v>235.60770793460819</v>
      </c>
      <c r="R40" s="26">
        <f ca="1">MIN(R5:R36)</f>
        <v>169.42280011753007</v>
      </c>
      <c r="T40" s="29" t="s">
        <v>52</v>
      </c>
      <c r="U40" s="25">
        <f t="shared" ref="U40:Z40" ca="1" si="30">MIN(U5:U36)</f>
        <v>-534410.56831894454</v>
      </c>
      <c r="V40" s="25">
        <f t="shared" ca="1" si="30"/>
        <v>-523310.56831894454</v>
      </c>
      <c r="W40" s="25">
        <f t="shared" ca="1" si="30"/>
        <v>-394010.56831894448</v>
      </c>
      <c r="X40" s="25">
        <f t="shared" ca="1" si="30"/>
        <v>-350359.54280707822</v>
      </c>
      <c r="Y40" s="25">
        <f t="shared" ca="1" si="30"/>
        <v>-290229.0159938276</v>
      </c>
      <c r="Z40" s="26">
        <f t="shared" ca="1" si="30"/>
        <v>-213019.23585460929</v>
      </c>
      <c r="AB40" s="29" t="s">
        <v>52</v>
      </c>
      <c r="AC40" s="25">
        <f t="shared" ref="AC40:AH40" ca="1" si="31">MIN(AC5:AC36)</f>
        <v>-860358.52218232187</v>
      </c>
      <c r="AD40" s="25">
        <f t="shared" ca="1" si="31"/>
        <v>-388749.39580669103</v>
      </c>
      <c r="AE40" s="25">
        <f t="shared" ca="1" si="31"/>
        <v>-370708.26325013419</v>
      </c>
      <c r="AF40" s="25">
        <f t="shared" ca="1" si="31"/>
        <v>-224758.86334126481</v>
      </c>
      <c r="AG40" s="25">
        <f t="shared" ca="1" si="31"/>
        <v>-291050.92450196017</v>
      </c>
      <c r="AH40" s="26">
        <f t="shared" ca="1" si="31"/>
        <v>-184434.93482485443</v>
      </c>
    </row>
  </sheetData>
  <mergeCells count="12">
    <mergeCell ref="AC3:AH3"/>
    <mergeCell ref="T2:Z2"/>
    <mergeCell ref="T3:Z3"/>
    <mergeCell ref="T1:Z1"/>
    <mergeCell ref="AB2:AH2"/>
    <mergeCell ref="A1:F1"/>
    <mergeCell ref="A2:F2"/>
    <mergeCell ref="A3:F3"/>
    <mergeCell ref="A4:F4"/>
    <mergeCell ref="H1:R1"/>
    <mergeCell ref="H2:N2"/>
    <mergeCell ref="H3:N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1"/>
    </sheetView>
  </sheetViews>
  <sheetFormatPr defaultRowHeight="13.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/>
  </sheetViews>
  <sheetFormatPr defaultColWidth="7.25" defaultRowHeight="13.5" x14ac:dyDescent="0.25"/>
  <cols>
    <col min="1" max="1" width="20.25" bestFit="1" customWidth="1"/>
    <col min="2" max="2" width="19.25" bestFit="1" customWidth="1"/>
    <col min="3" max="3" width="15.75" bestFit="1" customWidth="1"/>
    <col min="4" max="4" width="13.125" bestFit="1" customWidth="1"/>
    <col min="5" max="5" width="12.625" bestFit="1" customWidth="1"/>
    <col min="6" max="6" width="15.75" bestFit="1" customWidth="1"/>
    <col min="7" max="7" width="13.125" bestFit="1" customWidth="1"/>
    <col min="8" max="8" width="13" customWidth="1"/>
    <col min="9" max="9" width="13.2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0.66399241771432704</v>
      </c>
    </row>
    <row r="5" spans="1:9" x14ac:dyDescent="0.25">
      <c r="A5" s="5" t="s">
        <v>18</v>
      </c>
      <c r="B5" s="5">
        <v>0.44088593078211735</v>
      </c>
    </row>
    <row r="6" spans="1:9" x14ac:dyDescent="0.25">
      <c r="A6" s="5" t="s">
        <v>19</v>
      </c>
      <c r="B6" s="5">
        <v>0.42224879514152125</v>
      </c>
    </row>
    <row r="7" spans="1:9" x14ac:dyDescent="0.25">
      <c r="A7" s="5" t="s">
        <v>20</v>
      </c>
      <c r="B7" s="5">
        <v>132072.44658227955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1</v>
      </c>
      <c r="C12" s="5">
        <v>412640185673.60614</v>
      </c>
      <c r="D12" s="5">
        <v>412640185673.60614</v>
      </c>
      <c r="E12" s="5">
        <v>23.65631389309436</v>
      </c>
      <c r="F12" s="5">
        <v>3.421812398659967E-5</v>
      </c>
    </row>
    <row r="13" spans="1:9" x14ac:dyDescent="0.25">
      <c r="A13" s="5" t="s">
        <v>29</v>
      </c>
      <c r="B13" s="5">
        <v>30</v>
      </c>
      <c r="C13" s="5">
        <v>523293934386.87262</v>
      </c>
      <c r="D13" s="5">
        <v>17443131146.229088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935934120060.47876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222554.34896556757</v>
      </c>
      <c r="C17" s="5">
        <v>80242.100572019379</v>
      </c>
      <c r="D17" s="5">
        <v>2.7735359291326032</v>
      </c>
      <c r="E17" s="5">
        <v>9.4437715014985667E-3</v>
      </c>
      <c r="F17" s="5">
        <v>58678.11713157859</v>
      </c>
      <c r="G17" s="5">
        <v>386430.58079955657</v>
      </c>
      <c r="H17" s="5">
        <v>58678.11713157859</v>
      </c>
      <c r="I17" s="5">
        <v>386430.58079955657</v>
      </c>
    </row>
    <row r="18" spans="1:9" ht="14.25" thickBot="1" x14ac:dyDescent="0.3">
      <c r="A18" s="6" t="s">
        <v>39</v>
      </c>
      <c r="B18" s="6">
        <v>-0.79210560510407102</v>
      </c>
      <c r="C18" s="6">
        <v>0.16285816961026756</v>
      </c>
      <c r="D18" s="6">
        <v>-4.8637756828511716</v>
      </c>
      <c r="E18" s="6">
        <v>3.4218123986599542E-5</v>
      </c>
      <c r="F18" s="6">
        <v>-1.1247063591827557</v>
      </c>
      <c r="G18" s="6">
        <v>-0.4595048510253863</v>
      </c>
      <c r="H18" s="6">
        <v>-1.1247063591827557</v>
      </c>
      <c r="I18" s="6">
        <v>-0.4595048510253863</v>
      </c>
    </row>
    <row r="22" spans="1:9" x14ac:dyDescent="0.25">
      <c r="B22" t="s">
        <v>40</v>
      </c>
      <c r="C22" t="s">
        <v>41</v>
      </c>
      <c r="D22" t="s">
        <v>42</v>
      </c>
      <c r="E22" t="s">
        <v>43</v>
      </c>
    </row>
    <row r="23" spans="1:9" x14ac:dyDescent="0.25">
      <c r="A23" t="s">
        <v>44</v>
      </c>
      <c r="B23">
        <f>B18</f>
        <v>-0.79210560510407102</v>
      </c>
      <c r="C23">
        <v>0</v>
      </c>
      <c r="D23">
        <f>B17</f>
        <v>222554.34896556757</v>
      </c>
      <c r="E23">
        <f>B7</f>
        <v>132072.44658227955</v>
      </c>
    </row>
  </sheetData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Data</vt:lpstr>
      <vt:lpstr>MonthlyErrorVolumePlot</vt:lpstr>
      <vt:lpstr>VolumeInflowPlots</vt:lpstr>
      <vt:lpstr>PercentInflowPlots</vt:lpstr>
      <vt:lpstr>VolumeYearPlots</vt:lpstr>
      <vt:lpstr>PercentYearPlots</vt:lpstr>
      <vt:lpstr>Coefficients</vt:lpstr>
      <vt:lpstr>RegressionOutput</vt:lpstr>
      <vt:lpstr>January</vt:lpstr>
      <vt:lpstr>February</vt:lpstr>
      <vt:lpstr>March</vt:lpstr>
      <vt:lpstr>April</vt:lpstr>
      <vt:lpstr>May</vt:lpstr>
      <vt:lpstr>June</vt:lpstr>
      <vt:lpstr>KBPM</vt:lpstr>
      <vt:lpstr>Monthly</vt:lpstr>
      <vt:lpstr>Annual</vt:lpstr>
      <vt:lpstr>Coefficients!Print_Area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David L</dc:creator>
  <cp:lastModifiedBy>King, David L</cp:lastModifiedBy>
  <cp:lastPrinted>2015-04-09T15:04:06Z</cp:lastPrinted>
  <dcterms:created xsi:type="dcterms:W3CDTF">2000-01-07T16:25:30Z</dcterms:created>
  <dcterms:modified xsi:type="dcterms:W3CDTF">2015-05-06T15:34:53Z</dcterms:modified>
</cp:coreProperties>
</file>