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apivarnik\Desktop\GIT\MTOM\Inflow Forecasts\"/>
    </mc:Choice>
  </mc:AlternateContent>
  <xr:revisionPtr revIDLastSave="0" documentId="13_ncr:1_{1578F68F-FDC1-4FE8-BE88-61AD63B12653}" xr6:coauthVersionLast="45" xr6:coauthVersionMax="45" xr10:uidLastSave="{00000000-0000-0000-0000-000000000000}"/>
  <bookViews>
    <workbookView xWindow="28680" yWindow="-120" windowWidth="29040" windowHeight="18240" tabRatio="907" xr2:uid="{00000000-000D-0000-FFFF-FFFF00000000}"/>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81">AboveLeesFerryLocal!$B$4:$B$15</definedName>
    <definedName name="AboveLeesFerryLocal_1982">AboveLeesFerryLocal!$C$4:$C$15</definedName>
    <definedName name="AboveLeesFerryLocal_1983">AboveLeesFerryLocal!$D$4:$D$15</definedName>
    <definedName name="AboveLeesFerryLocal_1984">AboveLeesFerryLocal!$E$4:$E$15</definedName>
    <definedName name="AboveLeesFerryLocal_1985">AboveLeesFerryLocal!$F$4:$F$15</definedName>
    <definedName name="AboveLeesFerryLocal_1986">AboveLeesFerryLocal!$G$4:$G$15</definedName>
    <definedName name="AboveLeesFerryLocal_1987">AboveLeesFerryLocal!$H$4:$H$15</definedName>
    <definedName name="AboveLeesFerryLocal_1988">AboveLeesFerryLocal!$I$4:$I$15</definedName>
    <definedName name="AboveLeesFerryLocal_1989">AboveLeesFerryLocal!$J$4:$J$15</definedName>
    <definedName name="AboveLeesFerryLocal_1990">AboveLeesFerryLocal!$K$4:$K$15</definedName>
    <definedName name="AboveLeesFerryLocal_1991">AboveLeesFerryLocal!$L$4:$L$15</definedName>
    <definedName name="AboveLeesFerryLocal_1992">AboveLeesFerryLocal!$M$4:$M$15</definedName>
    <definedName name="AboveLeesFerryLocal_1993">AboveLeesFerryLocal!$N$4:$N$15</definedName>
    <definedName name="AboveLeesFerryLocal_1994">AboveLeesFerryLocal!$O$4:$O$15</definedName>
    <definedName name="AboveLeesFerryLocal_1995">AboveLeesFerryLocal!$P$4:$P$15</definedName>
    <definedName name="AboveLeesFerryLocal_1996">AboveLeesFerryLocal!$Q$4:$Q$15</definedName>
    <definedName name="AboveLeesFerryLocal_1997">AboveLeesFerryLocal!$R$4:$R$15</definedName>
    <definedName name="AboveLeesFerryLocal_1998">AboveLeesFerryLocal!$S$4:$S$15</definedName>
    <definedName name="AboveLeesFerryLocal_1999">AboveLeesFerryLocal!$T$4:$T$15</definedName>
    <definedName name="AboveLeesFerryLocal_2000">AboveLeesFerryLocal!$U$4:$U$15</definedName>
    <definedName name="AboveLeesFerryLocal_2001">AboveLeesFerryLocal!$V$4:$V$15</definedName>
    <definedName name="AboveLeesFerryLocal_2002">AboveLeesFerryLocal!$W$4:$W$15</definedName>
    <definedName name="AboveLeesFerryLocal_2003">AboveLeesFerryLocal!$X$4:$X$15</definedName>
    <definedName name="AboveLeesFerryLocal_2004">AboveLeesFerryLocal!$Y$4:$Y$15</definedName>
    <definedName name="AboveLeesFerryLocal_2005">AboveLeesFerryLocal!$Z$4:$Z$15</definedName>
    <definedName name="AboveLeesFerryLocal_2006">AboveLeesFerryLocal!$AA$4:$AA$15</definedName>
    <definedName name="AboveLeesFerryLocal_2007">AboveLeesFerryLocal!$AB$4:$AB$15</definedName>
    <definedName name="AboveLeesFerryLocal_2008">AboveLeesFerryLocal!$AC$4:$AC$15</definedName>
    <definedName name="AboveLeesFerryLocal_2009">AboveLeesFerryLocal!$AD$4:$AD$15</definedName>
    <definedName name="AboveLeesFerryLocal_2010">AboveLeesFerryLocal!$AE$4:$AE$15</definedName>
    <definedName name="AboveLeesFerryLocal_2011">AboveLeesFerryLocal!$AF$4:$AF$15</definedName>
    <definedName name="AboveLeesFerryLocal_2012">AboveLeesFerryLocal!$AG$4:$AG$15</definedName>
    <definedName name="AboveLeesFerryLocal_2013">AboveLeesFerryLocal!$AH$4:$AH$15</definedName>
    <definedName name="AboveLeesFerryLocal_2014">AboveLeesFerryLocal!$AI$4:$AI$15</definedName>
    <definedName name="AboveLeesFerryLocal_2015">AboveLeesFerryLocal!$AJ$4:$AJ$15</definedName>
    <definedName name="AboveLeesFerryLocal_2016">AboveLeesFerryLocal!$AK$4:$AK$15</definedName>
    <definedName name="AboveLeesFerryLocal_2017">AboveLeesFerryLocal!$AL$4:$AL$15</definedName>
    <definedName name="AboveLeesFerryLocal_2018">AboveLeesFerryLocal!$AM$4:$AM$15</definedName>
    <definedName name="AboveLeesFerryLocal_2019">AboveLeesFerryLocal!$AN$4:$AN$15</definedName>
    <definedName name="AboveLeesFerryLocal_2020">AboveLeesFerryLocal!$AO$4:$AO$15</definedName>
    <definedName name="AboveLeesFerryLocal_2021">AboveLeesFerryLocal!$AP$4:$AP$15</definedName>
    <definedName name="AboveLeesFerryLocal_Month">AboveLeesFerryLocal!$A$4:$A$15</definedName>
    <definedName name="AboveMeadLocal_1981">PowelltoMeadGainsGC!$B$4:$B$15</definedName>
    <definedName name="AboveMeadLocal_1982">PowelltoMeadGainsGC!$C$4:$C$15</definedName>
    <definedName name="AboveMeadLocal_1983">PowelltoMeadGainsGC!$D$4:$D$15</definedName>
    <definedName name="AboveMeadLocal_1984">PowelltoMeadGainsGC!$E$4:$E$15</definedName>
    <definedName name="AboveMeadLocal_1985">PowelltoMeadGainsGC!$F$4:$F$15</definedName>
    <definedName name="AboveMeadLocal_1986">PowelltoMeadGainsGC!$G$4:$G$15</definedName>
    <definedName name="AboveMeadLocal_1987">PowelltoMeadGainsGC!$H$4:$H$15</definedName>
    <definedName name="AboveMeadLocal_1988">PowelltoMeadGainsGC!$I$4:$I$15</definedName>
    <definedName name="AboveMeadLocal_1989">PowelltoMeadGainsGC!$J$4:$J$15</definedName>
    <definedName name="AboveMeadLocal_1990">PowelltoMeadGainsGC!$K$4:$K$15</definedName>
    <definedName name="AboveMeadLocal_1991">PowelltoMeadGainsGC!$L$4:$L$15</definedName>
    <definedName name="AboveMeadLocal_1992">PowelltoMeadGainsGC!$M$4:$M$15</definedName>
    <definedName name="AboveMeadLocal_1993">PowelltoMeadGainsGC!$N$4:$N$15</definedName>
    <definedName name="AboveMeadLocal_1994">PowelltoMeadGainsGC!$O$4:$O$15</definedName>
    <definedName name="AboveMeadLocal_1995">PowelltoMeadGainsGC!$P$4:$P$15</definedName>
    <definedName name="AboveMeadLocal_1996">PowelltoMeadGainsGC!$Q$4:$Q$15</definedName>
    <definedName name="AboveMeadLocal_1997">PowelltoMeadGainsGC!$R$4:$R$15</definedName>
    <definedName name="AboveMeadLocal_1998">PowelltoMeadGainsGC!$S$4:$S$15</definedName>
    <definedName name="AboveMeadLocal_1999">PowelltoMeadGainsGC!$T$4:$T$15</definedName>
    <definedName name="AboveMeadLocal_2000">PowelltoMeadGainsGC!$U$4:$U$15</definedName>
    <definedName name="AboveMeadLocal_2001">PowelltoMeadGainsGC!$V$4:$V$15</definedName>
    <definedName name="AboveMeadLocal_2002">PowelltoMeadGainsGC!$W$4:$W$15</definedName>
    <definedName name="AboveMeadLocal_2003">PowelltoMeadGainsGC!$X$4:$X$15</definedName>
    <definedName name="AboveMeadLocal_2004">PowelltoMeadGainsGC!$Y$4:$Y$15</definedName>
    <definedName name="AboveMeadLocal_2005">PowelltoMeadGainsGC!$Z$4:$Z$15</definedName>
    <definedName name="AboveMeadLocal_2006">PowelltoMeadGainsGC!$AA$4:$AA$15</definedName>
    <definedName name="AboveMeadLocal_2007">PowelltoMeadGainsGC!$AB$4:$AB$15</definedName>
    <definedName name="AboveMeadLocal_2008">PowelltoMeadGainsGC!$AC$4:$AC$15</definedName>
    <definedName name="AboveMeadLocal_2009">PowelltoMeadGainsGC!$AD$4:$AD$15</definedName>
    <definedName name="AboveMeadLocal_2010">PowelltoMeadGainsGC!$AE$4:$AE$15</definedName>
    <definedName name="AboveMeadLocal_2011">PowelltoMeadGainsGC!$AF$4:$AF$15</definedName>
    <definedName name="AboveMeadLocal_2012">PowelltoMeadGainsGC!$AG$4:$AG$15</definedName>
    <definedName name="AboveMeadLocal_2013">PowelltoMeadGainsGC!$AH$4:$AH$15</definedName>
    <definedName name="AboveMeadLocal_2014">PowelltoMeadGainsGC!$AI$4:$AI$15</definedName>
    <definedName name="AboveMeadLocal_2015">PowelltoMeadGainsGC!$AJ$4:$AJ$15</definedName>
    <definedName name="AboveMeadLocal_2016">PowelltoMeadGainsGC!$AK$4:$AK$15</definedName>
    <definedName name="AboveMeadLocal_2017">PowelltoMeadGainsGC!$AL$4:$AL$15</definedName>
    <definedName name="AboveMeadLocal_2018">PowelltoMeadGainsGC!$AM$4:$AM$15</definedName>
    <definedName name="AboveMeadLocal_2019">PowelltoMeadGainsGC!$AN$4:$AN$15</definedName>
    <definedName name="AboveMeadLocal_2020">PowelltoMeadGainsGC!$AO$4:$AO$15</definedName>
    <definedName name="AboveMeadLocal_2021">PowelltoMeadGainsGC!$AP$4:$AP$15</definedName>
    <definedName name="AnimasMax">HDBQueries!$L$49</definedName>
    <definedName name="AnimasMin">HDBQueries!$L$13</definedName>
    <definedName name="AnimasMost">HDBQueries!$L$85</definedName>
    <definedName name="ARFN5_IN_1981">AnimasRiverTotalOutflow!$E$4:$E$80</definedName>
    <definedName name="ARFN5_IN_1982">AnimasRiverTotalOutflow!$F$4:$F$80</definedName>
    <definedName name="ARFN5_IN_1983">AnimasRiverTotalOutflow!$G$4:$G$80</definedName>
    <definedName name="ARFN5_IN_1984">AnimasRiverTotalOutflow!$H$4:$H$80</definedName>
    <definedName name="ARFN5_IN_1985">AnimasRiverTotalOutflow!$I$4:$I$80</definedName>
    <definedName name="ARFN5_IN_1986">AnimasRiverTotalOutflow!$J$4:$J$80</definedName>
    <definedName name="ARFN5_IN_1987">AnimasRiverTotalOutflow!$K$4:$K$80</definedName>
    <definedName name="ARFN5_IN_1988">AnimasRiverTotalOutflow!$L$4:$L$80</definedName>
    <definedName name="ARFN5_IN_1989">AnimasRiverTotalOutflow!$M$4:$M$80</definedName>
    <definedName name="ARFN5_IN_1990">AnimasRiverTotalOutflow!$N$4:$N$80</definedName>
    <definedName name="ARFN5_IN_1991">AnimasRiverTotalOutflow!$O$4:$O$80</definedName>
    <definedName name="ARFN5_IN_1992">AnimasRiverTotalOutflow!$P$4:$P$80</definedName>
    <definedName name="ARFN5_IN_1993">AnimasRiverTotalOutflow!$Q$4:$Q$80</definedName>
    <definedName name="ARFN5_IN_1994">AnimasRiverTotalOutflow!$R$4:$R$80</definedName>
    <definedName name="ARFN5_IN_1995">AnimasRiverTotalOutflow!$S$4:$S$80</definedName>
    <definedName name="ARFN5_IN_1996">AnimasRiverTotalOutflow!$T$4:$T$80</definedName>
    <definedName name="ARFN5_IN_1997">AnimasRiverTotalOutflow!$U$4:$U$80</definedName>
    <definedName name="ARFN5_IN_1998">AnimasRiverTotalOutflow!$V$4:$V$80</definedName>
    <definedName name="ARFN5_IN_1999">AnimasRiverTotalOutflow!$W$4:$W$80</definedName>
    <definedName name="ARFN5_IN_2000">AnimasRiverTotalOutflow!$X$4:$X$80</definedName>
    <definedName name="ARFN5_IN_2001">AnimasRiverTotalOutflow!$Y$4:$Y$80</definedName>
    <definedName name="ARFN5_IN_2002">AnimasRiverTotalOutflow!$Z$4:$Z$80</definedName>
    <definedName name="ARFN5_IN_2003">AnimasRiverTotalOutflow!$AA$4:$AA$80</definedName>
    <definedName name="ARFN5_IN_2004">AnimasRiverTotalOutflow!$AB$4:$AB$80</definedName>
    <definedName name="ARFN5_IN_2005">AnimasRiverTotalOutflow!$AC$4:$AC$80</definedName>
    <definedName name="ARFN5_IN_2006">AnimasRiverTotalOutflow!$AD$4:$AD$80</definedName>
    <definedName name="ARFN5_IN_2007">AnimasRiverTotalOutflow!$AE$4:$AE$80</definedName>
    <definedName name="ARFN5_IN_2008">AnimasRiverTotalOutflow!$AF$4:$AF$80</definedName>
    <definedName name="ARFN5_IN_2009">AnimasRiverTotalOutflow!$AG$4:$AG$80</definedName>
    <definedName name="ARFN5_IN_2010">AnimasRiverTotalOutflow!$AH$4:$AH$80</definedName>
    <definedName name="ARFN5_IN_2011">AnimasRiverTotalOutflow!$AI$4:$AI$80</definedName>
    <definedName name="ARFN5_IN_2012">AnimasRiverTotalOutflow!$AJ$4:$AJ$80</definedName>
    <definedName name="ARFN5_IN_2013">AnimasRiverTotalOutflow!$AK$4:$AK$80</definedName>
    <definedName name="ARFN5_IN_2014">AnimasRiverTotalOutflow!$AL$4:$AL$80</definedName>
    <definedName name="ARFN5_IN_2015">AnimasRiverTotalOutflow!$AM$4:$AM$80</definedName>
    <definedName name="ARFN5_IN_2016">AnimasRiverTotalOutflow!$AN$4:$AN$80</definedName>
    <definedName name="ARFN5_IN_2017">AnimasRiverTotalOutflow!$AO$4:$AO$80</definedName>
    <definedName name="ARFN5_IN_2018">AnimasRiverTotalOutflow!$AP$4:$AP$80</definedName>
    <definedName name="ARFN5_IN_2019">AnimasRiverTotalOutflow!$AQ$4:$AQ$80</definedName>
    <definedName name="ARFN5_IN_2020">AnimasRiverTotalOutflow!$AR$4:$AR$80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 localSheetId="21">TempForecast!$A$4:$AJ$64</definedName>
    <definedName name="BMDC2.espmvol_10" localSheetId="21">TempForecast!$A$4:$AJ$64</definedName>
    <definedName name="BMDC2.espmvol_11" localSheetId="21">TempForecast!$A$4:$AJ$64</definedName>
    <definedName name="BMDC2.espmvol_12" localSheetId="21">TempForecast!$A$4:$AJ$64</definedName>
    <definedName name="BMDC2.espmvol_13" localSheetId="21">TempForecast!$A$4:$AJ$64</definedName>
    <definedName name="BMDC2.espmvol_14" localSheetId="21">TempForecast!$A$4:$AJ$64</definedName>
    <definedName name="BMDC2.espmvol_15" localSheetId="21">TempForecast!$A$4:$AJ$64</definedName>
    <definedName name="BMDC2.espmvol_16" localSheetId="21">TempForecast!$A$4:$AJ$64</definedName>
    <definedName name="BMDC2.espmvol_17" localSheetId="21">TempForecast!$A$4:$AJ$64</definedName>
    <definedName name="BMDC2.espmvol_18" localSheetId="21">TempForecast!$A$4:$AJ$64</definedName>
    <definedName name="BMDC2.espmvol_19" localSheetId="21">TempForecast!$A$4:$AJ$64</definedName>
    <definedName name="BMDC2.espmvol_2" localSheetId="21">TempForecast!$A$4:$AE$64</definedName>
    <definedName name="BMDC2.espmvol_20" localSheetId="21">TempForecast!$A$4:$AJ$64</definedName>
    <definedName name="BMDC2.espmvol_21" localSheetId="21">TempForecast!$A$4:$AJ$64</definedName>
    <definedName name="BMDC2.espmvol_22" localSheetId="21">TempForecast!$A$4:$AJ$64</definedName>
    <definedName name="BMDC2.espmvol_23" localSheetId="21">TempForecast!$A$4:$AJ$64</definedName>
    <definedName name="BMDC2.espmvol_24" localSheetId="21">TempForecast!$A$4:$AJ$64</definedName>
    <definedName name="BMDC2.espmvol_25" localSheetId="21">TempForecast!$A$4:$AJ$64</definedName>
    <definedName name="BMDC2.espmvol_26" localSheetId="21">TempForecast!$A$4:$AJ$64</definedName>
    <definedName name="BMDC2.espmvol_27" localSheetId="21">TempForecast!$A$4:$AJ$64</definedName>
    <definedName name="BMDC2.espmvol_28" localSheetId="21">TempForecast!$A$4:$AJ$64</definedName>
    <definedName name="BMDC2.espmvol_29" localSheetId="21">TempForecast!$A$4:$AJ$64</definedName>
    <definedName name="BMDC2.espmvol_3" localSheetId="21">TempForecast!$A$4:$AJ$64</definedName>
    <definedName name="BMDC2.espmvol_30" localSheetId="21">TempForecast!$A$4:$AJ$64</definedName>
    <definedName name="BMDC2.espmvol_31" localSheetId="21">TempForecast!$A$4:$AJ$64</definedName>
    <definedName name="BMDC2.espmvol_32" localSheetId="21">TempForecast!$A$4:$AJ$64</definedName>
    <definedName name="BMDC2.espmvol_33" localSheetId="21">TempForecast!$A$4:$AJ$64</definedName>
    <definedName name="BMDC2.espmvol_34" localSheetId="21">TempForecast!$A$4:$AJ$64</definedName>
    <definedName name="BMDC2.espmvol_35" localSheetId="21">TempForecast!$A$4:$AJ$64</definedName>
    <definedName name="BMDC2.espmvol_36" localSheetId="21">TempForecast!$A$4:$AJ$64</definedName>
    <definedName name="BMDC2.espmvol_37" localSheetId="21">TempForecast!$A$4:$AJ$64</definedName>
    <definedName name="BMDC2.espmvol_38" localSheetId="21">TempForecast!$A$4:$AJ$64</definedName>
    <definedName name="BMDC2.espmvol_39" localSheetId="21">TempForecast!$A$4:$AJ$64</definedName>
    <definedName name="BMDC2.espmvol_4" localSheetId="21">TempForecast!$A$4:$AJ$64</definedName>
    <definedName name="BMDC2.espmvol_40" localSheetId="21">TempForecast!$A$4:$AJ$64</definedName>
    <definedName name="BMDC2.espmvol_41" localSheetId="21">TempForecast!$A$4:$AJ$64</definedName>
    <definedName name="BMDC2.espmvol_42" localSheetId="21">TempForecast!$A$4:$AJ$64</definedName>
    <definedName name="BMDC2.espmvol_43" localSheetId="21">TempForecast!$A$4:$AJ$64</definedName>
    <definedName name="BMDC2.espmvol_44" localSheetId="21">TempForecast!$A$4:$AJ$64</definedName>
    <definedName name="BMDC2.espmvol_45" localSheetId="21">TempForecast!$A$4:$AJ$64</definedName>
    <definedName name="BMDC2.espmvol_46" localSheetId="21">TempForecast!$A$4:$AJ$64</definedName>
    <definedName name="BMDC2.espmvol_47" localSheetId="21">TempForecast!$A$4:$AJ$64</definedName>
    <definedName name="BMDC2.espmvol_48" localSheetId="21">TempForecast!$A$4:$AJ$64</definedName>
    <definedName name="BMDC2.espmvol_49" localSheetId="21">TempForecast!$A$4:$AJ$64</definedName>
    <definedName name="BMDC2.espmvol_5" localSheetId="21">TempForecast!$A$4:$AJ$64</definedName>
    <definedName name="BMDC2.espmvol_50" localSheetId="21">TempForecast!$A$4:$AJ$64</definedName>
    <definedName name="BMDC2.espmvol_51" localSheetId="21">TempForecast!$A$4:$AJ$64</definedName>
    <definedName name="BMDC2.espmvol_52" localSheetId="21">TempForecast!$A$4:$AJ$64</definedName>
    <definedName name="BMDC2.espmvol_53" localSheetId="21">TempForecast!$A$4:$AJ$64</definedName>
    <definedName name="BMDC2.espmvol_54" localSheetId="21">TempForecast!$A$4:$AJ$64</definedName>
    <definedName name="BMDC2.espmvol_55" localSheetId="21">TempForecast!$A$4:$AJ$64</definedName>
    <definedName name="BMDC2.espmvol_56" localSheetId="21">TempForecast!$A$4:$AJ$64</definedName>
    <definedName name="BMDC2.espmvol_57" localSheetId="21">TempForecast!$A$4:$AJ$64</definedName>
    <definedName name="BMDC2.espmvol_58" localSheetId="21">TempForecast!$A$4:$AJ$64</definedName>
    <definedName name="BMDC2.espmvol_59" localSheetId="21">TempForecast!$A$4:$AJ$64</definedName>
    <definedName name="BMDC2.espmvol_6" localSheetId="21">TempForecast!$A$4:$AJ$64</definedName>
    <definedName name="BMDC2.espmvol_60" localSheetId="21">TempForecast!$A$4:$AJ$64</definedName>
    <definedName name="BMDC2.espmvol_61" localSheetId="21">TempForecast!$A$4:$AJ$64</definedName>
    <definedName name="BMDC2.espmvol_62" localSheetId="21">TempForecast!$A$4:$AJ$64</definedName>
    <definedName name="BMDC2.espmvol_7" localSheetId="21">TempForecast!$A$4:$AJ$64</definedName>
    <definedName name="BMDC2.espmvol_8" localSheetId="21">TempForecast!$A$4:$AJ$64</definedName>
    <definedName name="BMDC2.espmvol_9" localSheetId="21">TempForecast!$A$4:$AJ$64</definedName>
    <definedName name="BMESA_1981">BlueMesaInflow.Unregulated!$E$4:$E$80</definedName>
    <definedName name="BMESA_IN_1981">BlueMesaInflow.Unregulated!$E$4:$E$80</definedName>
    <definedName name="BMESA_IN_1982">BlueMesaInflow.Unregulated!$F$4:$F$80</definedName>
    <definedName name="BMESA_IN_1983">BlueMesaInflow.Unregulated!$G$4:$G$80</definedName>
    <definedName name="BMESA_IN_1984">BlueMesaInflow.Unregulated!$H$4:$H$80</definedName>
    <definedName name="BMESA_IN_1985">BlueMesaInflow.Unregulated!$I$4:$I$80</definedName>
    <definedName name="BMESA_IN_1986">BlueMesaInflow.Unregulated!$J$4:$J$80</definedName>
    <definedName name="BMESA_IN_1987">BlueMesaInflow.Unregulated!$K$4:$K$80</definedName>
    <definedName name="BMESA_IN_1988">BlueMesaInflow.Unregulated!$L$4:$L$80</definedName>
    <definedName name="BMESA_IN_1989">BlueMesaInflow.Unregulated!$M$4:$M$80</definedName>
    <definedName name="BMESA_IN_1990">BlueMesaInflow.Unregulated!$N$4:$N$80</definedName>
    <definedName name="BMESA_IN_1991">BlueMesaInflow.Unregulated!$O$4:$O$80</definedName>
    <definedName name="BMESA_IN_1992">BlueMesaInflow.Unregulated!$P$4:$P$80</definedName>
    <definedName name="BMESA_IN_1993">BlueMesaInflow.Unregulated!$Q$4:$Q$80</definedName>
    <definedName name="BMESA_IN_1994">BlueMesaInflow.Unregulated!$R$4:$R$80</definedName>
    <definedName name="BMESA_IN_1995">BlueMesaInflow.Unregulated!$S$4:$S$80</definedName>
    <definedName name="BMESA_IN_1996">BlueMesaInflow.Unregulated!$T$4:$T$80</definedName>
    <definedName name="BMESA_IN_1997">BlueMesaInflow.Unregulated!$U$4:$U$80</definedName>
    <definedName name="BMESA_IN_1998">BlueMesaInflow.Unregulated!$V$4:$V$80</definedName>
    <definedName name="BMESA_IN_1999">BlueMesaInflow.Unregulated!$W$4:$W$80</definedName>
    <definedName name="BMESA_IN_2000">BlueMesaInflow.Unregulated!$X$4:$X$80</definedName>
    <definedName name="BMESA_IN_2001">BlueMesaInflow.Unregulated!$Y$4:$Y$80</definedName>
    <definedName name="BMESA_IN_2002">BlueMesaInflow.Unregulated!$Z$4:$Z$80</definedName>
    <definedName name="BMESA_IN_2003">BlueMesaInflow.Unregulated!$AA$4:$AA$80</definedName>
    <definedName name="BMESA_IN_2004">BlueMesaInflow.Unregulated!$AB$4:$AB$80</definedName>
    <definedName name="BMESA_IN_2005">BlueMesaInflow.Unregulated!$AC$4:$AC$80</definedName>
    <definedName name="BMESA_IN_2006">BlueMesaInflow.Unregulated!$AD$4:$AD$80</definedName>
    <definedName name="BMESA_IN_2007">BlueMesaInflow.Unregulated!$AE$4:$AE$80</definedName>
    <definedName name="BMESA_IN_2008">BlueMesaInflow.Unregulated!$AF$4:$AF$80</definedName>
    <definedName name="BMESA_IN_2009">BlueMesaInflow.Unregulated!$AG$4:$AG$80</definedName>
    <definedName name="BMESA_IN_2010">BlueMesaInflow.Unregulated!$AH$4:$AH$80</definedName>
    <definedName name="BMESA_IN_2011">BlueMesaInflow.Unregulated!$AI$4:$AI$80</definedName>
    <definedName name="BMESA_IN_2012">BlueMesaInflow.Unregulated!$AJ$4:$AJ$80</definedName>
    <definedName name="BMESA_IN_2013">BlueMesaInflow.Unregulated!$AK$4:$AK$80</definedName>
    <definedName name="BMESA_IN_2014">BlueMesaInflow.Unregulated!$AL$4:$AL$80</definedName>
    <definedName name="BMESA_IN_2015">BlueMesaInflow.Unregulated!$AM$4:$AM$80</definedName>
    <definedName name="BMESA_IN_2016">BlueMesaInflow.Unregulated!$AN$4:$AN$80</definedName>
    <definedName name="BMESA_IN_2017">BlueMesaInflow.Unregulated!$AO$4:$AO$80</definedName>
    <definedName name="BMESA_IN_2018">BlueMesaInflow.Unregulated!$AP$4:$AP$80</definedName>
    <definedName name="BMESA_IN_2019">BlueMesaInflow.Unregulated!$AQ$4:$AQ$80</definedName>
    <definedName name="BMESA_IN_2020">BlueMesaInflow.Unregulated!$AR$4:$AR$80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 localSheetId="21">TempForecast!$A$4:$AJ$64</definedName>
    <definedName name="CLSC2.espmvol_10" localSheetId="21">TempForecast!$A$4:$AJ$64</definedName>
    <definedName name="CLSC2.espmvol_11" localSheetId="21">TempForecast!$A$4:$AJ$64</definedName>
    <definedName name="CLSC2.espmvol_12" localSheetId="21">TempForecast!$A$4:$AJ$64</definedName>
    <definedName name="CLSC2.espmvol_13" localSheetId="21">TempForecast!$A$4:$AJ$64</definedName>
    <definedName name="CLSC2.espmvol_14" localSheetId="21">TempForecast!$A$4:$AJ$64</definedName>
    <definedName name="CLSC2.espmvol_15" localSheetId="21">TempForecast!$A$4:$AJ$64</definedName>
    <definedName name="CLSC2.espmvol_16" localSheetId="21">TempForecast!$A$4:$AJ$64</definedName>
    <definedName name="CLSC2.espmvol_17" localSheetId="21">TempForecast!$A$4:$AJ$64</definedName>
    <definedName name="CLSC2.espmvol_18" localSheetId="21">TempForecast!$A$4:$AJ$64</definedName>
    <definedName name="CLSC2.espmvol_19" localSheetId="21">TempForecast!$A$4:$AJ$64</definedName>
    <definedName name="CLSC2.espmvol_2" localSheetId="21">TempForecast!$A$4:$AE$64</definedName>
    <definedName name="CLSC2.espmvol_20" localSheetId="21">TempForecast!$A$4:$AJ$64</definedName>
    <definedName name="CLSC2.espmvol_21" localSheetId="21">TempForecast!$A$4:$AJ$64</definedName>
    <definedName name="CLSC2.espmvol_22" localSheetId="21">TempForecast!$A$4:$AJ$64</definedName>
    <definedName name="CLSC2.espmvol_23" localSheetId="21">TempForecast!$A$4:$AJ$64</definedName>
    <definedName name="CLSC2.espmvol_24" localSheetId="21">TempForecast!$A$4:$AJ$64</definedName>
    <definedName name="CLSC2.espmvol_25" localSheetId="21">TempForecast!$A$4:$AJ$64</definedName>
    <definedName name="CLSC2.espmvol_26" localSheetId="21">TempForecast!$A$4:$AJ$64</definedName>
    <definedName name="CLSC2.espmvol_27" localSheetId="21">TempForecast!$A$4:$AJ$64</definedName>
    <definedName name="CLSC2.espmvol_28" localSheetId="21">TempForecast!$A$4:$AJ$64</definedName>
    <definedName name="CLSC2.espmvol_29" localSheetId="21">TempForecast!$A$4:$AJ$64</definedName>
    <definedName name="CLSC2.espmvol_3" localSheetId="21">TempForecast!$A$4:$AJ$64</definedName>
    <definedName name="CLSC2.espmvol_30" localSheetId="21">TempForecast!$A$4:$AJ$64</definedName>
    <definedName name="CLSC2.espmvol_31" localSheetId="21">TempForecast!$A$4:$AJ$64</definedName>
    <definedName name="CLSC2.espmvol_32" localSheetId="21">TempForecast!$A$4:$AJ$64</definedName>
    <definedName name="CLSC2.espmvol_33" localSheetId="21">TempForecast!$A$4:$AJ$64</definedName>
    <definedName name="CLSC2.espmvol_34" localSheetId="21">TempForecast!$A$4:$AJ$64</definedName>
    <definedName name="CLSC2.espmvol_35" localSheetId="21">TempForecast!$A$4:$AJ$64</definedName>
    <definedName name="CLSC2.espmvol_36" localSheetId="21">TempForecast!$A$4:$AJ$64</definedName>
    <definedName name="CLSC2.espmvol_37" localSheetId="21">TempForecast!$A$4:$AJ$64</definedName>
    <definedName name="CLSC2.espmvol_38" localSheetId="21">TempForecast!$A$4:$AJ$64</definedName>
    <definedName name="CLSC2.espmvol_39" localSheetId="21">TempForecast!$A$4:$AJ$64</definedName>
    <definedName name="CLSC2.espmvol_4" localSheetId="21">TempForecast!$A$4:$AJ$64</definedName>
    <definedName name="CLSC2.espmvol_40" localSheetId="21">TempForecast!$A$4:$AJ$64</definedName>
    <definedName name="CLSC2.espmvol_41" localSheetId="21">TempForecast!$A$4:$AJ$64</definedName>
    <definedName name="CLSC2.espmvol_42" localSheetId="21">TempForecast!$A$4:$AJ$64</definedName>
    <definedName name="CLSC2.espmvol_43" localSheetId="21">TempForecast!$A$4:$AJ$64</definedName>
    <definedName name="CLSC2.espmvol_44" localSheetId="21">TempForecast!$A$4:$AJ$64</definedName>
    <definedName name="CLSC2.espmvol_45" localSheetId="21">TempForecast!$A$4:$AJ$64</definedName>
    <definedName name="CLSC2.espmvol_46" localSheetId="21">TempForecast!$A$4:$AJ$64</definedName>
    <definedName name="CLSC2.espmvol_47" localSheetId="21">TempForecast!$A$4:$AJ$64</definedName>
    <definedName name="CLSC2.espmvol_48" localSheetId="21">TempForecast!$A$4:$AJ$64</definedName>
    <definedName name="CLSC2.espmvol_49" localSheetId="21">TempForecast!$A$4:$AJ$64</definedName>
    <definedName name="CLSC2.espmvol_5" localSheetId="21">TempForecast!$A$4:$AJ$64</definedName>
    <definedName name="CLSC2.espmvol_50" localSheetId="21">TempForecast!$A$4:$AJ$64</definedName>
    <definedName name="CLSC2.espmvol_51" localSheetId="21">TempForecast!$A$4:$AJ$64</definedName>
    <definedName name="CLSC2.espmvol_52" localSheetId="21">TempForecast!$A$4:$AJ$64</definedName>
    <definedName name="CLSC2.espmvol_53" localSheetId="21">TempForecast!$A$4:$AJ$64</definedName>
    <definedName name="CLSC2.espmvol_54" localSheetId="21">TempForecast!$A$4:$AJ$64</definedName>
    <definedName name="CLSC2.espmvol_55" localSheetId="21">TempForecast!$A$4:$AJ$64</definedName>
    <definedName name="CLSC2.espmvol_56" localSheetId="21">TempForecast!$A$4:$AJ$64</definedName>
    <definedName name="CLSC2.espmvol_57" localSheetId="21">TempForecast!$A$4:$AJ$64</definedName>
    <definedName name="CLSC2.espmvol_58" localSheetId="21">TempForecast!$A$4:$AJ$64</definedName>
    <definedName name="CLSC2.espmvol_59" localSheetId="21">TempForecast!$A$4:$AJ$64</definedName>
    <definedName name="CLSC2.espmvol_6" localSheetId="21">TempForecast!$A$4:$AJ$64</definedName>
    <definedName name="CLSC2.espmvol_60" localSheetId="21">TempForecast!$A$4:$AJ$64</definedName>
    <definedName name="CLSC2.espmvol_61" localSheetId="21">TempForecast!$A$4:$AJ$64</definedName>
    <definedName name="CLSC2.espmvol_62" localSheetId="21">TempForecast!$A$4:$AJ$64</definedName>
    <definedName name="CLSC2.espmvol_7" localSheetId="21">TempForecast!$A$4:$AJ$64</definedName>
    <definedName name="CLSC2.espmvol_8" localSheetId="21">TempForecast!$A$4:$AJ$64</definedName>
    <definedName name="CLSC2.espmvol_9" localSheetId="21">TempForecast!$A$4:$AJ$64</definedName>
    <definedName name="COMP_1976">Comparison!$Y$4:$Y$112</definedName>
    <definedName name="COMP_1977">Comparison!$Z$4:$Z$112</definedName>
    <definedName name="COMP_1978">Comparison!$AA$4:$AA$112</definedName>
    <definedName name="COMP_1979">Comparison!$AB$4:$AB$112</definedName>
    <definedName name="COMP_1980">Comparison!$AC$4:$AC$112</definedName>
    <definedName name="COMP_1981">Comparison!$AD$4:$AD$112</definedName>
    <definedName name="COMP_1982">Comparison!$AE$4:$AE$112</definedName>
    <definedName name="COMP_1983">Comparison!$AF$4:$AF$112</definedName>
    <definedName name="COMP_1984">Comparison!$AG$4:$AG$112</definedName>
    <definedName name="CRYST_IN_1981">'CrystalInflow.Unregulated'!$E$4:$E$80</definedName>
    <definedName name="CRYST_IN_1982">'CrystalInflow.Unregulated'!$F$4:$F$80</definedName>
    <definedName name="CRYST_IN_1983">'CrystalInflow.Unregulated'!$G$4:$G$80</definedName>
    <definedName name="CRYST_IN_1984">'CrystalInflow.Unregulated'!$H$4:$H$80</definedName>
    <definedName name="CRYST_IN_1985">'CrystalInflow.Unregulated'!$I$4:$I$80</definedName>
    <definedName name="CRYST_IN_1986">'CrystalInflow.Unregulated'!$J$4:$J$80</definedName>
    <definedName name="CRYST_IN_1987">'CrystalInflow.Unregulated'!$K$4:$K$80</definedName>
    <definedName name="CRYST_IN_1988">'CrystalInflow.Unregulated'!$L$4:$L$80</definedName>
    <definedName name="CRYST_IN_1989">'CrystalInflow.Unregulated'!$M$4:$M$80</definedName>
    <definedName name="CRYST_IN_1990">'CrystalInflow.Unregulated'!$N$4:$N$80</definedName>
    <definedName name="CRYST_IN_1991">'CrystalInflow.Unregulated'!$O$4:$O$80</definedName>
    <definedName name="CRYST_IN_1992">'CrystalInflow.Unregulated'!$P$4:$P$80</definedName>
    <definedName name="CRYST_IN_1993">'CrystalInflow.Unregulated'!$Q$4:$Q$80</definedName>
    <definedName name="CRYST_IN_1994">'CrystalInflow.Unregulated'!$R$4:$R$80</definedName>
    <definedName name="CRYST_IN_1995">'CrystalInflow.Unregulated'!$S$4:$S$80</definedName>
    <definedName name="CRYST_IN_1996">'CrystalInflow.Unregulated'!$T$4:$T$80</definedName>
    <definedName name="CRYST_IN_1997">'CrystalInflow.Unregulated'!$U$4:$U$80</definedName>
    <definedName name="CRYST_IN_1998">'CrystalInflow.Unregulated'!$V$4:$V$80</definedName>
    <definedName name="CRYST_IN_1999">'CrystalInflow.Unregulated'!$W$4:$W$80</definedName>
    <definedName name="CRYST_IN_2000">'CrystalInflow.Unregulated'!$X$4:$X$80</definedName>
    <definedName name="CRYST_IN_2001">'CrystalInflow.Unregulated'!$Y$4:$Y$80</definedName>
    <definedName name="CRYST_IN_2002">'CrystalInflow.Unregulated'!$Z$4:$Z$80</definedName>
    <definedName name="CRYST_IN_2003">'CrystalInflow.Unregulated'!$AA$4:$AA$80</definedName>
    <definedName name="CRYST_IN_2004">'CrystalInflow.Unregulated'!$AB$4:$AB$80</definedName>
    <definedName name="CRYST_IN_2005">'CrystalInflow.Unregulated'!$AC$4:$AC$80</definedName>
    <definedName name="CRYST_IN_2006">'CrystalInflow.Unregulated'!$AD$4:$AD$80</definedName>
    <definedName name="CRYST_IN_2007">'CrystalInflow.Unregulated'!$AE$4:$AE$80</definedName>
    <definedName name="CRYST_IN_2008">'CrystalInflow.Unregulated'!$AF$4:$AF$80</definedName>
    <definedName name="CRYST_IN_2009">'CrystalInflow.Unregulated'!$AG$4:$AG$80</definedName>
    <definedName name="CRYST_IN_2010">'CrystalInflow.Unregulated'!$AH$4:$AH$80</definedName>
    <definedName name="CRYST_IN_2011">'CrystalInflow.Unregulated'!$AI$4:$AI$80</definedName>
    <definedName name="CRYST_IN_2012">'CrystalInflow.Unregulated'!$AJ$4:$AJ$80</definedName>
    <definedName name="CRYST_IN_2013">'CrystalInflow.Unregulated'!$AK$4:$AK$80</definedName>
    <definedName name="CRYST_IN_2014">'CrystalInflow.Unregulated'!$AL$4:$AL$80</definedName>
    <definedName name="CRYST_IN_2015">'CrystalInflow.Unregulated'!$AM$4:$AM$80</definedName>
    <definedName name="CRYST_IN_2016">'CrystalInflow.Unregulated'!$AN$4:$AN$80</definedName>
    <definedName name="CRYST_IN_2017">'CrystalInflow.Unregulated'!$AO$4:$AO$80</definedName>
    <definedName name="CRYST_IN_2018">'CrystalInflow.Unregulated'!$AP$4:$AP$80</definedName>
    <definedName name="CRYST_IN_2019">'CrystalInflow.Unregulated'!$AQ$4:$AQ$80</definedName>
    <definedName name="CRYST_IN_2020">'CrystalInflow.Unregulated'!$AR$4:$AR$80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 localSheetId="21">TempForecast!$A$4:$AJ$64</definedName>
    <definedName name="DRGC2.espmvol_10" localSheetId="21">TempForecast!$A$4:$AJ$64</definedName>
    <definedName name="DRGC2.espmvol_11" localSheetId="21">TempForecast!$A$4:$AJ$64</definedName>
    <definedName name="DRGC2.espmvol_12" localSheetId="21">TempForecast!$A$4:$AJ$64</definedName>
    <definedName name="DRGC2.espmvol_13" localSheetId="21">TempForecast!$A$4:$AJ$64</definedName>
    <definedName name="DRGC2.espmvol_14" localSheetId="21">TempForecast!$A$4:$AJ$64</definedName>
    <definedName name="DRGC2.espmvol_15" localSheetId="21">TempForecast!$A$4:$AJ$64</definedName>
    <definedName name="DRGC2.espmvol_16" localSheetId="21">TempForecast!$A$4:$AJ$64</definedName>
    <definedName name="DRGC2.espmvol_17" localSheetId="21">TempForecast!$A$4:$AJ$64</definedName>
    <definedName name="DRGC2.espmvol_18" localSheetId="21">TempForecast!$A$4:$AJ$64</definedName>
    <definedName name="DRGC2.espmvol_19" localSheetId="21">TempForecast!$A$4:$AJ$64</definedName>
    <definedName name="DRGC2.espmvol_2" localSheetId="21">TempForecast!$A$4:$AE$64</definedName>
    <definedName name="DRGC2.espmvol_20" localSheetId="21">TempForecast!$A$4:$AJ$64</definedName>
    <definedName name="DRGC2.espmvol_21" localSheetId="21">TempForecast!$A$4:$AJ$64</definedName>
    <definedName name="DRGC2.espmvol_22" localSheetId="21">TempForecast!$A$4:$AJ$64</definedName>
    <definedName name="DRGC2.espmvol_23" localSheetId="21">TempForecast!$A$4:$AJ$64</definedName>
    <definedName name="DRGC2.espmvol_24" localSheetId="21">TempForecast!$A$4:$AJ$64</definedName>
    <definedName name="DRGC2.espmvol_25" localSheetId="21">TempForecast!$A$4:$AJ$64</definedName>
    <definedName name="DRGC2.espmvol_26" localSheetId="21">TempForecast!$A$4:$AJ$64</definedName>
    <definedName name="DRGC2.espmvol_27" localSheetId="21">TempForecast!$A$4:$AJ$64</definedName>
    <definedName name="DRGC2.espmvol_28" localSheetId="21">TempForecast!$A$4:$AJ$64</definedName>
    <definedName name="DRGC2.espmvol_29" localSheetId="21">TempForecast!$A$4:$AJ$64</definedName>
    <definedName name="DRGC2.espmvol_3" localSheetId="21">TempForecast!$A$4:$AJ$64</definedName>
    <definedName name="DRGC2.espmvol_30" localSheetId="21">TempForecast!$A$4:$AJ$64</definedName>
    <definedName name="DRGC2.espmvol_31" localSheetId="21">TempForecast!$A$4:$AJ$64</definedName>
    <definedName name="DRGC2.espmvol_32" localSheetId="21">TempForecast!$A$4:$AJ$64</definedName>
    <definedName name="DRGC2.espmvol_33" localSheetId="21">TempForecast!$A$4:$AJ$64</definedName>
    <definedName name="DRGC2.espmvol_34" localSheetId="21">TempForecast!$A$4:$AJ$64</definedName>
    <definedName name="DRGC2.espmvol_35" localSheetId="21">TempForecast!$A$4:$AJ$64</definedName>
    <definedName name="DRGC2.espmvol_36" localSheetId="21">TempForecast!$A$4:$AJ$64</definedName>
    <definedName name="DRGC2.espmvol_37" localSheetId="21">TempForecast!$A$4:$AJ$64</definedName>
    <definedName name="DRGC2.espmvol_38" localSheetId="21">TempForecast!$A$4:$AJ$64</definedName>
    <definedName name="DRGC2.espmvol_39" localSheetId="21">TempForecast!$A$4:$AJ$64</definedName>
    <definedName name="DRGC2.espmvol_4" localSheetId="21">TempForecast!$A$4:$AJ$64</definedName>
    <definedName name="DRGC2.espmvol_40" localSheetId="21">TempForecast!$A$4:$AJ$64</definedName>
    <definedName name="DRGC2.espmvol_41" localSheetId="21">TempForecast!$A$4:$AJ$64</definedName>
    <definedName name="DRGC2.espmvol_42" localSheetId="21">TempForecast!$A$4:$AJ$64</definedName>
    <definedName name="DRGC2.espmvol_43" localSheetId="21">TempForecast!$A$4:$AJ$64</definedName>
    <definedName name="DRGC2.espmvol_44" localSheetId="21">TempForecast!$A$4:$AJ$64</definedName>
    <definedName name="DRGC2.espmvol_45" localSheetId="21">TempForecast!$A$4:$AJ$64</definedName>
    <definedName name="DRGC2.espmvol_46" localSheetId="21">TempForecast!$A$4:$AJ$64</definedName>
    <definedName name="DRGC2.espmvol_47" localSheetId="21">TempForecast!$A$4:$AJ$64</definedName>
    <definedName name="DRGC2.espmvol_48" localSheetId="21">TempForecast!$A$4:$AJ$64</definedName>
    <definedName name="DRGC2.espmvol_49" localSheetId="21">TempForecast!$A$4:$AJ$64</definedName>
    <definedName name="DRGC2.espmvol_5" localSheetId="21">TempForecast!$A$4:$AJ$64</definedName>
    <definedName name="DRGC2.espmvol_50" localSheetId="21">TempForecast!$A$4:$AJ$64</definedName>
    <definedName name="DRGC2.espmvol_51" localSheetId="21">TempForecast!$A$4:$AJ$64</definedName>
    <definedName name="DRGC2.espmvol_52" localSheetId="21">TempForecast!$A$4:$AJ$64</definedName>
    <definedName name="DRGC2.espmvol_53" localSheetId="21">TempForecast!$A$4:$AJ$64</definedName>
    <definedName name="DRGC2.espmvol_54" localSheetId="21">TempForecast!$A$4:$AJ$64</definedName>
    <definedName name="DRGC2.espmvol_55" localSheetId="21">TempForecast!$A$4:$AJ$64</definedName>
    <definedName name="DRGC2.espmvol_56" localSheetId="21">TempForecast!$A$4:$AJ$64</definedName>
    <definedName name="DRGC2.espmvol_57" localSheetId="21">TempForecast!$A$4:$AJ$64</definedName>
    <definedName name="DRGC2.espmvol_58" localSheetId="21">TempForecast!$A$4:$AJ$64</definedName>
    <definedName name="DRGC2.espmvol_59" localSheetId="21">TempForecast!$A$4:$AJ$64</definedName>
    <definedName name="DRGC2.espmvol_6" localSheetId="21">TempForecast!$A$4:$AJ$64</definedName>
    <definedName name="DRGC2.espmvol_60" localSheetId="21">TempForecast!$A$4:$AJ$64</definedName>
    <definedName name="DRGC2.espmvol_61" localSheetId="21">TempForecast!$A$4:$AJ$64</definedName>
    <definedName name="DRGC2.espmvol_62" localSheetId="21">TempForecast!$A$4:$AJ$64</definedName>
    <definedName name="DRGC2.espmvol_7" localSheetId="21">TempForecast!$A$4:$AJ$64</definedName>
    <definedName name="DRGC2.espmvol_8" localSheetId="21">TempForecast!$A$4:$AJ$64</definedName>
    <definedName name="DRGC2.espmvol_9" localSheetId="21">TempForecast!$A$4:$AJ$64</definedName>
    <definedName name="Duration">RunInformation!$L$3:$L$52</definedName>
    <definedName name="DvsToPkr_1981">DvsToPkr!$B$4:$B$15</definedName>
    <definedName name="DvsToPkr_1982">DvsToPkr!$C$4:$C$15</definedName>
    <definedName name="DvsToPkr_1983">DvsToPkr!$D$4:$D$15</definedName>
    <definedName name="DvsToPkr_1984">DvsToPkr!$E$4:$E$15</definedName>
    <definedName name="DvsToPkr_1985">DvsToPkr!$F$4:$F$15</definedName>
    <definedName name="DvsToPkr_1986">DvsToPkr!$G$4:$G$15</definedName>
    <definedName name="DvsToPkr_1987">DvsToPkr!$H$4:$H$15</definedName>
    <definedName name="DvsToPkr_1988">DvsToPkr!$I$4:$I$15</definedName>
    <definedName name="DvsToPkr_1989">DvsToPkr!$J$4:$J$15</definedName>
    <definedName name="DvsToPkr_1990">DvsToPkr!$K$4:$K$15</definedName>
    <definedName name="DvsToPkr_1991">DvsToPkr!$L$4:$L$15</definedName>
    <definedName name="DvsToPkr_1992">DvsToPkr!$M$4:$M$15</definedName>
    <definedName name="DvsToPkr_1993">DvsToPkr!$N$4:$N$15</definedName>
    <definedName name="DvsToPkr_1994">DvsToPkr!$O$4:$O$15</definedName>
    <definedName name="DvsToPkr_1995">DvsToPkr!$P$4:$P$15</definedName>
    <definedName name="DvsToPkr_1996">DvsToPkr!$Q$4:$Q$15</definedName>
    <definedName name="DvsToPkr_1997">DvsToPkr!$R$4:$R$15</definedName>
    <definedName name="DvsToPkr_1998">DvsToPkr!$S$4:$S$15</definedName>
    <definedName name="DvsToPkr_1999">DvsToPkr!$T$4:$T$15</definedName>
    <definedName name="DvsToPkr_2000">DvsToPkr!$U$4:$U$15</definedName>
    <definedName name="DvsToPkr_2001">DvsToPkr!$V$4:$V$15</definedName>
    <definedName name="DvsToPkr_2002">DvsToPkr!$W$4:$W$15</definedName>
    <definedName name="DvsToPkr_2003">DvsToPkr!$X$4:$X$15</definedName>
    <definedName name="DvsToPkr_2004">DvsToPkr!$Y$4:$Y$15</definedName>
    <definedName name="DvsToPkr_2005">DvsToPkr!$Z$4:$Z$15</definedName>
    <definedName name="DvsToPkr_2006">DvsToPkr!$AA$4:$AA$15</definedName>
    <definedName name="DvsToPkr_2007">DvsToPkr!$AB$4:$AB$15</definedName>
    <definedName name="DvsToPkr_2008">DvsToPkr!$AC$4:$AC$15</definedName>
    <definedName name="DvsToPkr_2009">DvsToPkr!$AD$4:$AD$15</definedName>
    <definedName name="DvsToPkr_2010">DvsToPkr!$AE$4:$AE$15</definedName>
    <definedName name="DvsToPkr_2011">DvsToPkr!$AF$4:$AF$15</definedName>
    <definedName name="DvsToPkr_2012">DvsToPkr!$AG$4:$AG$15</definedName>
    <definedName name="DvsToPkr_2013">DvsToPkr!$AH$4:$AH$15</definedName>
    <definedName name="DvsToPkr_2014">DvsToPkr!$AI$4:$AI$15</definedName>
    <definedName name="DvsToPkr_2015">DvsToPkr!$AJ$4:$AJ$15</definedName>
    <definedName name="DvsToPkr_2016">DvsToPkr!$AK$4:$AK$15</definedName>
    <definedName name="DvsToPkr_2017">DvsToPkr!$AL$4:$AL$15</definedName>
    <definedName name="DvsToPkr_2018">DvsToPkr!$AM$4:$AM$15</definedName>
    <definedName name="DvsToPkr_2019">DvsToPkr!$AN$4:$AN$15</definedName>
    <definedName name="DvsToPkr_2020">DvsToPkr!$AO$4:$AO$15</definedName>
    <definedName name="DvsToPkr_2021">DvsToPkr!$AP$4:$AP$15</definedName>
    <definedName name="DvsToPkr_In_1981">GainsAboveParker!$E$4:$E$71</definedName>
    <definedName name="DvsToPkr_In_1982">GainsAboveParker!$F$4:$F$71</definedName>
    <definedName name="DvsToPkr_In_1983">GainsAboveParker!$G$4:$G$71</definedName>
    <definedName name="DvsToPkr_In_1984">GainsAboveParker!$H$4:$H$71</definedName>
    <definedName name="DvsToPkr_In_1985">GainsAboveParker!$I$4:$I$71</definedName>
    <definedName name="DvsToPkr_In_1986">GainsAboveParker!$J$4:$J$71</definedName>
    <definedName name="DvsToPkr_In_1987">GainsAboveParker!$K$4:$K$71</definedName>
    <definedName name="DvsToPkr_In_1988">GainsAboveParker!$L$4:$L$71</definedName>
    <definedName name="DvsToPkr_In_1989">GainsAboveParker!$M$4:$M$71</definedName>
    <definedName name="DvsToPkr_In_1990">GainsAboveParker!$N$4:$N$71</definedName>
    <definedName name="DvsToPkr_In_1991">GainsAboveParker!$O$4:$O$71</definedName>
    <definedName name="DvsToPkr_In_1992">GainsAboveParker!$P$4:$P$71</definedName>
    <definedName name="DvsToPkr_In_1993">GainsAboveParker!$Q$4:$Q$71</definedName>
    <definedName name="DvsToPkr_In_1994">GainsAboveParker!$R$4:$R$71</definedName>
    <definedName name="DvsToPkr_In_1995">GainsAboveParker!$S$4:$S$71</definedName>
    <definedName name="DvsToPkr_In_1996">GainsAboveParker!$T$4:$T$71</definedName>
    <definedName name="DvsToPkr_In_1997">GainsAboveParker!$U$4:$U$71</definedName>
    <definedName name="DvsToPkr_In_1998">GainsAboveParker!$V$4:$V$71</definedName>
    <definedName name="DvsToPkr_In_1999">GainsAboveParker!$W$4:$W$71</definedName>
    <definedName name="DvsToPkr_In_2000">GainsAboveParker!$X$4:$X$71</definedName>
    <definedName name="DvsToPkr_In_2001">GainsAboveParker!$Y$4:$Y$71</definedName>
    <definedName name="DvsToPkr_In_2002">GainsAboveParker!$Z$4:$Z$71</definedName>
    <definedName name="DvsToPkr_In_2003">GainsAboveParker!$AA$4:$AA$71</definedName>
    <definedName name="DvsToPkr_In_2004">GainsAboveParker!$AB$4:$AB$71</definedName>
    <definedName name="DvsToPkr_In_2005">GainsAboveParker!$AC$4:$AC$71</definedName>
    <definedName name="DvsToPkr_In_2006">GainsAboveParker!$AD$4:$AD$71</definedName>
    <definedName name="DvsToPkr_In_2007">GainsAboveParker!$AE$4:$AE$71</definedName>
    <definedName name="DvsToPkr_In_2008">GainsAboveParker!$AF$4:$AF$71</definedName>
    <definedName name="DvsToPkr_In_2009">GainsAboveParker!$AG$4:$AG$71</definedName>
    <definedName name="DvsToPkr_In_201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81">FlamingGorgeInflow.Unregulated!$E$4:$E$80</definedName>
    <definedName name="FGORG_IN_1982">FlamingGorgeInflow.Unregulated!$F$4:$F$80</definedName>
    <definedName name="FGORG_IN_1983">FlamingGorgeInflow.Unregulated!$G$4:$G$80</definedName>
    <definedName name="FGORG_IN_1984">FlamingGorgeInflow.Unregulated!$H$4:$H$80</definedName>
    <definedName name="FGORG_IN_1985">FlamingGorgeInflow.Unregulated!$I$4:$I$80</definedName>
    <definedName name="FGORG_IN_1986">FlamingGorgeInflow.Unregulated!$J$4:$J$80</definedName>
    <definedName name="FGORG_IN_1987">FlamingGorgeInflow.Unregulated!$K$4:$K$80</definedName>
    <definedName name="FGORG_IN_1988">FlamingGorgeInflow.Unregulated!$L$4:$L$80</definedName>
    <definedName name="FGORG_IN_1989">FlamingGorgeInflow.Unregulated!$M$4:$M$80</definedName>
    <definedName name="FGORG_IN_1990">FlamingGorgeInflow.Unregulated!$N$4:$N$80</definedName>
    <definedName name="FGORG_IN_1991">FlamingGorgeInflow.Unregulated!$O$4:$O$80</definedName>
    <definedName name="FGORG_IN_1992">FlamingGorgeInflow.Unregulated!$P$4:$P$80</definedName>
    <definedName name="FGORG_IN_1993">FlamingGorgeInflow.Unregulated!$Q$4:$Q$80</definedName>
    <definedName name="FGORG_IN_1994">FlamingGorgeInflow.Unregulated!$R$4:$R$80</definedName>
    <definedName name="FGORG_IN_1995">FlamingGorgeInflow.Unregulated!$S$4:$S$80</definedName>
    <definedName name="FGORG_IN_1996">FlamingGorgeInflow.Unregulated!$T$4:$T$80</definedName>
    <definedName name="FGORG_IN_1997">FlamingGorgeInflow.Unregulated!$U$4:$U$80</definedName>
    <definedName name="FGORG_IN_1998">FlamingGorgeInflow.Unregulated!$V$4:$V$80</definedName>
    <definedName name="FGORG_IN_1999">FlamingGorgeInflow.Unregulated!$W$4:$W$80</definedName>
    <definedName name="FGORG_IN_2000">FlamingGorgeInflow.Unregulated!$X$4:$X$80</definedName>
    <definedName name="FGORG_IN_2001">FlamingGorgeInflow.Unregulated!$Y$4:$Y$80</definedName>
    <definedName name="FGORG_IN_2002">FlamingGorgeInflow.Unregulated!$Z$4:$Z$80</definedName>
    <definedName name="FGORG_IN_2003">FlamingGorgeInflow.Unregulated!$AA$4:$AA$80</definedName>
    <definedName name="FGORG_IN_2004">FlamingGorgeInflow.Unregulated!$AB$4:$AB$80</definedName>
    <definedName name="FGORG_IN_2005">FlamingGorgeInflow.Unregulated!$AC$4:$AC$80</definedName>
    <definedName name="FGORG_IN_2006">FlamingGorgeInflow.Unregulated!$AD$4:$AD$80</definedName>
    <definedName name="FGORG_IN_2007">FlamingGorgeInflow.Unregulated!$AE$4:$AE$80</definedName>
    <definedName name="FGORG_IN_2008">FlamingGorgeInflow.Unregulated!$AF$4:$AF$80</definedName>
    <definedName name="FGORG_IN_2009">FlamingGorgeInflow.Unregulated!$AG$4:$AG$80</definedName>
    <definedName name="FGORG_IN_2010">FlamingGorgeInflow.Unregulated!$AH$4:$AH$80</definedName>
    <definedName name="FGORG_IN_2011">FlamingGorgeInflow.Unregulated!$AI$4:$AI$80</definedName>
    <definedName name="FGORG_IN_2012">FlamingGorgeInflow.Unregulated!$AJ$4:$AJ$80</definedName>
    <definedName name="FGORG_IN_2013">FlamingGorgeInflow.Unregulated!$AK$4:$AK$80</definedName>
    <definedName name="FGORG_IN_2014">FlamingGorgeInflow.Unregulated!$AL$4:$AL$80</definedName>
    <definedName name="FGORG_IN_2015">FlamingGorgeInflow.Unregulated!$AM$4:$AM$80</definedName>
    <definedName name="FGORG_IN_2016">FlamingGorgeInflow.Unregulated!$AN$4:$AN$80</definedName>
    <definedName name="FGORG_IN_2017">FlamingGorgeInflow.Unregulated!$AO$4:$AO$80</definedName>
    <definedName name="FGORG_IN_2018">FlamingGorgeInflow.Unregulated!$AP$4:$AP$80</definedName>
    <definedName name="FGORG_IN_2019">FlamingGorgeInflow.Unregulated!$AQ$4:$AQ$80</definedName>
    <definedName name="FGORG_IN_2020">FlamingGorgeInflow.Unregulated!$AR$4:$AR$80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81">Fontenelle.Inflow!$E$4:$E$80</definedName>
    <definedName name="FONTE_IN_1982">Fontenelle.Inflow!$F$4:$F$80</definedName>
    <definedName name="FONTE_IN_1983">Fontenelle.Inflow!$G$4:$G$80</definedName>
    <definedName name="FONTE_IN_1984">Fontenelle.Inflow!$H$4:$H$80</definedName>
    <definedName name="FONTE_IN_1985">Fontenelle.Inflow!$I$4:$I$80</definedName>
    <definedName name="FONTE_IN_1986">Fontenelle.Inflow!$J$4:$J$80</definedName>
    <definedName name="FONTE_IN_1987">Fontenelle.Inflow!$K$4:$K$80</definedName>
    <definedName name="FONTE_IN_1988">Fontenelle.Inflow!$L$4:$L$80</definedName>
    <definedName name="FONTE_IN_1989">Fontenelle.Inflow!$M$4:$M$80</definedName>
    <definedName name="FONTE_IN_1990">Fontenelle.Inflow!$N$4:$N$80</definedName>
    <definedName name="FONTE_IN_1991">Fontenelle.Inflow!$O$4:$O$80</definedName>
    <definedName name="FONTE_IN_1992">Fontenelle.Inflow!$P$4:$P$80</definedName>
    <definedName name="FONTE_IN_1993">Fontenelle.Inflow!$Q$4:$Q$80</definedName>
    <definedName name="FONTE_IN_1994">Fontenelle.Inflow!$R$4:$R$80</definedName>
    <definedName name="FONTE_IN_1995">Fontenelle.Inflow!$S$4:$S$80</definedName>
    <definedName name="FONTE_IN_1996">Fontenelle.Inflow!$T$4:$T$80</definedName>
    <definedName name="FONTE_IN_1997">Fontenelle.Inflow!$U$4:$U$80</definedName>
    <definedName name="FONTE_IN_1998">Fontenelle.Inflow!$V$4:$V$80</definedName>
    <definedName name="FONTE_IN_1999">Fontenelle.Inflow!$W$4:$W$80</definedName>
    <definedName name="FONTE_IN_2000">Fontenelle.Inflow!$X$4:$X$80</definedName>
    <definedName name="FONTE_IN_2001">Fontenelle.Inflow!$Y$4:$Y$80</definedName>
    <definedName name="FONTE_IN_2002">Fontenelle.Inflow!$Z$4:$Z$80</definedName>
    <definedName name="FONTE_IN_2003">Fontenelle.Inflow!$AA$4:$AA$80</definedName>
    <definedName name="FONTE_IN_2004">Fontenelle.Inflow!$AB$4:$AB$80</definedName>
    <definedName name="FONTE_IN_2005">Fontenelle.Inflow!$AC$4:$AC$80</definedName>
    <definedName name="FONTE_IN_2006">Fontenelle.Inflow!$AD$4:$AD$80</definedName>
    <definedName name="FONTE_IN_2007">Fontenelle.Inflow!$AE$4:$AE$80</definedName>
    <definedName name="FONTE_IN_2008">Fontenelle.Inflow!$AF$4:$AF$80</definedName>
    <definedName name="FONTE_IN_2009">Fontenelle.Inflow!$AG$4:$AG$80</definedName>
    <definedName name="FONTE_IN_2010">Fontenelle.Inflow!$AH$4:$AH$80</definedName>
    <definedName name="FONTE_IN_2011">Fontenelle.Inflow!$AI$4:$AI$80</definedName>
    <definedName name="FONTE_IN_2012">Fontenelle.Inflow!$AJ$4:$AJ$80</definedName>
    <definedName name="FONTE_IN_2013">Fontenelle.Inflow!$AK$4:$AK$80</definedName>
    <definedName name="FONTE_IN_2014">Fontenelle.Inflow!$AL$4:$AL$80</definedName>
    <definedName name="FONTE_IN_2015">Fontenelle.Inflow!$AM$4:$AM$80</definedName>
    <definedName name="FONTE_IN_2016">Fontenelle.Inflow!$AN$4:$AN$80</definedName>
    <definedName name="FONTE_IN_2017">Fontenelle.Inflow!$AO$4:$AO$80</definedName>
    <definedName name="FONTE_IN_2018">Fontenelle.Inflow!$AP$4:$AP$80</definedName>
    <definedName name="FONTE_IN_2019">Fontenelle.Inflow!$AQ$4:$AQ$80</definedName>
    <definedName name="FONTE_IN_2020">Fontenelle.Inflow!$AR$4:$AR$80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81">PowelltoMeadGainsAH!$B$4:$B$15</definedName>
    <definedName name="GainsAboveHoover1982">PowelltoMeadGainsAH!$C$4:$C$15</definedName>
    <definedName name="GainsAboveHoover1983">PowelltoMeadGainsAH!$D$4:$D$15</definedName>
    <definedName name="GainsAboveHoover1984">PowelltoMeadGainsAH!$E$4:$E$15</definedName>
    <definedName name="GainsAboveHoover1985">PowelltoMeadGainsAH!$F$4:$F$15</definedName>
    <definedName name="GainsAboveHoover1986">PowelltoMeadGainsAH!$G$4:$G$15</definedName>
    <definedName name="GainsAboveHoover1987">PowelltoMeadGainsAH!$H$4:$H$15</definedName>
    <definedName name="GainsAboveHoover1988">PowelltoMeadGainsAH!$I$4:$I$15</definedName>
    <definedName name="GainsAboveHoover1989">PowelltoMeadGainsAH!$J$4:$J$15</definedName>
    <definedName name="GainsAboveHoover1990">PowelltoMeadGainsAH!$K$4:$K$15</definedName>
    <definedName name="GainsAboveHoover1991">PowelltoMeadGainsAH!$L$4:$L$15</definedName>
    <definedName name="GainsAboveHoover1992">PowelltoMeadGainsAH!$M$4:$M$15</definedName>
    <definedName name="GainsAboveHoover1993">PowelltoMeadGainsAH!$N$4:$N$15</definedName>
    <definedName name="GainsAboveHoover1994">PowelltoMeadGainsAH!$O$4:$O$15</definedName>
    <definedName name="GainsAboveHoover1995">PowelltoMeadGainsAH!$P$4:$P$15</definedName>
    <definedName name="GainsAboveHoover1996">PowelltoMeadGainsAH!$Q$4:$Q$15</definedName>
    <definedName name="GainsAboveHoover1997">PowelltoMeadGainsAH!$R$4:$R$15</definedName>
    <definedName name="GainsAboveHoover1998">PowelltoMeadGainsAH!$S$4:$S$15</definedName>
    <definedName name="GainsAboveHoover1999">PowelltoMeadGainsAH!$T$4:$T$15</definedName>
    <definedName name="GainsAboveHoover2000">PowelltoMeadGainsAH!$U$4:$U$15</definedName>
    <definedName name="GainsAboveHoover2001">PowelltoMeadGainsAH!$V$4:$V$15</definedName>
    <definedName name="GainsAboveHoover2002">PowelltoMeadGainsAH!$W$4:$W$15</definedName>
    <definedName name="GainsAboveHoover2003">PowelltoMeadGainsAH!$X$4:$X$15</definedName>
    <definedName name="GainsAboveHoover2004">PowelltoMeadGainsAH!$Y$4:$Y$15</definedName>
    <definedName name="GainsAboveHoover2005">PowelltoMeadGainsAH!$Z$4:$Z$15</definedName>
    <definedName name="GainsAboveHoover2006">PowelltoMeadGainsAH!$AA$4:$AA$15</definedName>
    <definedName name="GainsAboveHoover2007">PowelltoMeadGainsAH!$AB$4:$AB$15</definedName>
    <definedName name="GainsAboveHoover2008">PowelltoMeadGainsAH!$AC$4:$AC$15</definedName>
    <definedName name="GainsAboveHoover2009">PowelltoMeadGainsAH!$AD$4:$AD$15</definedName>
    <definedName name="GainsAboveHoover2010">PowelltoMeadGainsAH!$AE$4:$AE$15</definedName>
    <definedName name="GainsAboveHoover2011">PowelltoMeadGainsAH!$AF$4:$AF$15</definedName>
    <definedName name="GainsAboveHoover2012">PowelltoMeadGainsAH!$AG$4:$AG$15</definedName>
    <definedName name="GainsAboveHoover2013">PowelltoMeadGainsAH!$AH$4:$AH$15</definedName>
    <definedName name="GainsAboveHoover2014">PowelltoMeadGainsAH!$AI$4:$AI$15</definedName>
    <definedName name="GainsAboveHoover2015">PowelltoMeadGainsAH!$AJ$4:$AJ$15</definedName>
    <definedName name="GainsAboveHoover2016">PowelltoMeadGainsAH!$AK$4:$AK$15</definedName>
    <definedName name="GainsAboveHoover2017">PowelltoMeadGainsAH!$AL$4:$AL$15</definedName>
    <definedName name="GainsAboveHoover2018">PowelltoMeadGainsAH!$AM$4:$AM$15</definedName>
    <definedName name="GainsAboveHoover2019">PowelltoMeadGainsAH!$AN$4:$AN$15</definedName>
    <definedName name="GainsAboveHoover2020">PowelltoMeadGainsAH!$AO$4:$AO$15</definedName>
    <definedName name="GainsAboveHoover2021">PowelltoMeadGainsAH!$AP$4:$AP$15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 localSheetId="21">TempForecast!$A$4:$AJ$64</definedName>
    <definedName name="GBRW4.espmvol_10" localSheetId="21">TempForecast!$A$4:$AJ$64</definedName>
    <definedName name="GBRW4.espmvol_11" localSheetId="21">TempForecast!$A$4:$AJ$64</definedName>
    <definedName name="GBRW4.espmvol_12" localSheetId="21">TempForecast!$A$4:$AJ$64</definedName>
    <definedName name="GBRW4.espmvol_13" localSheetId="21">TempForecast!$A$4:$AJ$64</definedName>
    <definedName name="GBRW4.espmvol_14" localSheetId="21">TempForecast!$A$4:$AJ$64</definedName>
    <definedName name="GBRW4.espmvol_15" localSheetId="21">TempForecast!$A$4:$AJ$64</definedName>
    <definedName name="GBRW4.espmvol_16" localSheetId="21">TempForecast!$A$4:$AJ$64</definedName>
    <definedName name="GBRW4.espmvol_17" localSheetId="21">TempForecast!$A$4:$AJ$64</definedName>
    <definedName name="GBRW4.espmvol_18" localSheetId="21">TempForecast!$A$4:$AJ$64</definedName>
    <definedName name="GBRW4.espmvol_19" localSheetId="21">TempForecast!$A$4:$AJ$64</definedName>
    <definedName name="GBRW4.espmvol_2" localSheetId="21">TempForecast!$A$4:$AE$64</definedName>
    <definedName name="GBRW4.espmvol_20" localSheetId="21">TempForecast!$A$4:$AJ$64</definedName>
    <definedName name="GBRW4.espmvol_21" localSheetId="21">TempForecast!$A$4:$AJ$64</definedName>
    <definedName name="GBRW4.espmvol_22" localSheetId="21">TempForecast!$A$4:$AJ$64</definedName>
    <definedName name="GBRW4.espmvol_23" localSheetId="21">TempForecast!$A$4:$AJ$64</definedName>
    <definedName name="GBRW4.espmvol_24" localSheetId="21">TempForecast!$A$4:$AJ$64</definedName>
    <definedName name="GBRW4.espmvol_25" localSheetId="21">TempForecast!$A$4:$AJ$64</definedName>
    <definedName name="GBRW4.espmvol_26" localSheetId="21">TempForecast!$A$4:$AJ$64</definedName>
    <definedName name="GBRW4.espmvol_27" localSheetId="21">TempForecast!$A$4:$AJ$64</definedName>
    <definedName name="GBRW4.espmvol_28" localSheetId="21">TempForecast!$A$4:$AJ$64</definedName>
    <definedName name="GBRW4.espmvol_29" localSheetId="21">TempForecast!$A$4:$AJ$64</definedName>
    <definedName name="GBRW4.espmvol_3" localSheetId="21">TempForecast!$A$4:$AJ$64</definedName>
    <definedName name="GBRW4.espmvol_30" localSheetId="21">TempForecast!$A$4:$AJ$64</definedName>
    <definedName name="GBRW4.espmvol_31" localSheetId="21">TempForecast!$A$4:$AJ$64</definedName>
    <definedName name="GBRW4.espmvol_32" localSheetId="21">TempForecast!$A$4:$AJ$64</definedName>
    <definedName name="GBRW4.espmvol_33" localSheetId="21">TempForecast!$A$4:$AJ$64</definedName>
    <definedName name="GBRW4.espmvol_34" localSheetId="21">TempForecast!$A$4:$AJ$64</definedName>
    <definedName name="GBRW4.espmvol_35" localSheetId="21">TempForecast!$A$4:$AJ$64</definedName>
    <definedName name="GBRW4.espmvol_36" localSheetId="21">TempForecast!$A$4:$AJ$64</definedName>
    <definedName name="GBRW4.espmvol_37" localSheetId="21">TempForecast!$A$4:$AJ$64</definedName>
    <definedName name="GBRW4.espmvol_38" localSheetId="21">TempForecast!$A$4:$AJ$64</definedName>
    <definedName name="GBRW4.espmvol_39" localSheetId="21">TempForecast!$A$4:$AJ$64</definedName>
    <definedName name="GBRW4.espmvol_4" localSheetId="21">TempForecast!$A$4:$AJ$64</definedName>
    <definedName name="GBRW4.espmvol_40" localSheetId="21">TempForecast!$A$4:$AJ$64</definedName>
    <definedName name="GBRW4.espmvol_41" localSheetId="21">TempForecast!$A$4:$AJ$64</definedName>
    <definedName name="GBRW4.espmvol_42" localSheetId="21">TempForecast!$A$4:$AJ$64</definedName>
    <definedName name="GBRW4.espmvol_43" localSheetId="21">TempForecast!$A$4:$AJ$64</definedName>
    <definedName name="GBRW4.espmvol_44" localSheetId="21">TempForecast!$A$4:$AJ$64</definedName>
    <definedName name="GBRW4.espmvol_45" localSheetId="21">TempForecast!$A$4:$AJ$64</definedName>
    <definedName name="GBRW4.espmvol_46" localSheetId="21">TempForecast!$A$4:$AJ$64</definedName>
    <definedName name="GBRW4.espmvol_47" localSheetId="21">TempForecast!$A$4:$AJ$64</definedName>
    <definedName name="GBRW4.espmvol_48" localSheetId="21">TempForecast!$A$4:$AJ$64</definedName>
    <definedName name="GBRW4.espmvol_49" localSheetId="21">TempForecast!$A$4:$AJ$64</definedName>
    <definedName name="GBRW4.espmvol_5" localSheetId="21">TempForecast!$A$4:$AJ$64</definedName>
    <definedName name="GBRW4.espmvol_50" localSheetId="21">TempForecast!$A$4:$AJ$64</definedName>
    <definedName name="GBRW4.espmvol_51" localSheetId="21">TempForecast!$A$4:$AJ$64</definedName>
    <definedName name="GBRW4.espmvol_52" localSheetId="21">TempForecast!$A$4:$AJ$64</definedName>
    <definedName name="GBRW4.espmvol_53" localSheetId="21">TempForecast!$A$4:$AJ$64</definedName>
    <definedName name="GBRW4.espmvol_54" localSheetId="21">TempForecast!$A$4:$AJ$64</definedName>
    <definedName name="GBRW4.espmvol_55" localSheetId="21">TempForecast!$A$4:$AJ$64</definedName>
    <definedName name="GBRW4.espmvol_56" localSheetId="21">TempForecast!$A$4:$AJ$64</definedName>
    <definedName name="GBRW4.espmvol_57" localSheetId="21">TempForecast!$A$4:$AJ$64</definedName>
    <definedName name="GBRW4.espmvol_58" localSheetId="21">TempForecast!$A$4:$AJ$64</definedName>
    <definedName name="GBRW4.espmvol_59" localSheetId="21">TempForecast!$A$4:$AJ$64</definedName>
    <definedName name="GBRW4.espmvol_6" localSheetId="21">TempForecast!$A$4:$AJ$64</definedName>
    <definedName name="GBRW4.espmvol_60" localSheetId="21">TempForecast!$A$4:$AJ$64</definedName>
    <definedName name="GBRW4.espmvol_61" localSheetId="21">TempForecast!$A$4:$AJ$64</definedName>
    <definedName name="GBRW4.espmvol_62" localSheetId="21">TempForecast!$A$4:$AJ$64</definedName>
    <definedName name="GBRW4.espmvol_7" localSheetId="21">TempForecast!$A$4:$AJ$64</definedName>
    <definedName name="GBRW4.espmvol_8" localSheetId="21">TempForecast!$A$4:$AJ$64</definedName>
    <definedName name="GBRW4.espmvol_9" localSheetId="21">TempForecast!$A$4:$AJ$64</definedName>
    <definedName name="GJLOC.espmvol" localSheetId="21">TempForecast!$A$4:$AJ$64</definedName>
    <definedName name="GJLOC.espmvol_10" localSheetId="21">TempForecast!$A$4:$AJ$64</definedName>
    <definedName name="GJLOC.espmvol_11" localSheetId="21">TempForecast!$A$4:$AJ$64</definedName>
    <definedName name="GJLOC.espmvol_12" localSheetId="21">TempForecast!$A$4:$AJ$64</definedName>
    <definedName name="GJLOC.espmvol_13" localSheetId="21">TempForecast!$A$4:$AJ$64</definedName>
    <definedName name="GJLOC.espmvol_14" localSheetId="21">TempForecast!$A$4:$AJ$64</definedName>
    <definedName name="GJLOC.espmvol_15" localSheetId="21">TempForecast!$A$4:$AJ$64</definedName>
    <definedName name="GJLOC.espmvol_16" localSheetId="21">TempForecast!$A$4:$AJ$64</definedName>
    <definedName name="GJLOC.espmvol_17" localSheetId="21">TempForecast!$A$4:$AJ$64</definedName>
    <definedName name="GJLOC.espmvol_18" localSheetId="21">TempForecast!$A$4:$AJ$64</definedName>
    <definedName name="GJLOC.espmvol_19" localSheetId="21">TempForecast!$A$4:$AJ$64</definedName>
    <definedName name="GJLOC.espmvol_2" localSheetId="21">TempForecast!$A$4:$AE$64</definedName>
    <definedName name="GJLOC.espmvol_20" localSheetId="21">TempForecast!$A$4:$AJ$64</definedName>
    <definedName name="GJLOC.espmvol_21" localSheetId="21">TempForecast!$A$4:$AJ$64</definedName>
    <definedName name="GJLOC.espmvol_22" localSheetId="21">TempForecast!$A$4:$AJ$64</definedName>
    <definedName name="GJLOC.espmvol_23" localSheetId="21">TempForecast!$A$4:$AJ$64</definedName>
    <definedName name="GJLOC.espmvol_24" localSheetId="21">TempForecast!$A$4:$AJ$64</definedName>
    <definedName name="GJLOC.espmvol_25" localSheetId="21">TempForecast!$A$4:$AJ$64</definedName>
    <definedName name="GJLOC.espmvol_26" localSheetId="21">TempForecast!$A$4:$AJ$64</definedName>
    <definedName name="GJLOC.espmvol_27" localSheetId="21">TempForecast!$A$4:$AJ$64</definedName>
    <definedName name="GJLOC.espmvol_28" localSheetId="21">TempForecast!$A$4:$AJ$64</definedName>
    <definedName name="GJLOC.espmvol_29" localSheetId="21">TempForecast!$A$4:$AJ$64</definedName>
    <definedName name="GJLOC.espmvol_3" localSheetId="21">TempForecast!$A$4:$AJ$64</definedName>
    <definedName name="GJLOC.espmvol_30" localSheetId="21">TempForecast!$A$4:$AJ$64</definedName>
    <definedName name="GJLOC.espmvol_31" localSheetId="21">TempForecast!$A$4:$AJ$64</definedName>
    <definedName name="GJLOC.espmvol_32" localSheetId="21">TempForecast!$A$4:$AJ$64</definedName>
    <definedName name="GJLOC.espmvol_33" localSheetId="21">TempForecast!$A$4:$AJ$64</definedName>
    <definedName name="GJLOC.espmvol_34" localSheetId="21">TempForecast!$A$4:$AJ$64</definedName>
    <definedName name="GJLOC.espmvol_35" localSheetId="21">TempForecast!$A$4:$AJ$64</definedName>
    <definedName name="GJLOC.espmvol_36" localSheetId="21">TempForecast!$A$4:$AJ$64</definedName>
    <definedName name="GJLOC.espmvol_37" localSheetId="21">TempForecast!$A$4:$AJ$64</definedName>
    <definedName name="GJLOC.espmvol_38" localSheetId="21">TempForecast!$A$4:$AJ$64</definedName>
    <definedName name="GJLOC.espmvol_39" localSheetId="21">TempForecast!$A$4:$AJ$64</definedName>
    <definedName name="GJLOC.espmvol_4" localSheetId="21">TempForecast!$A$4:$AJ$64</definedName>
    <definedName name="GJLOC.espmvol_40" localSheetId="21">TempForecast!$A$4:$AJ$64</definedName>
    <definedName name="GJLOC.espmvol_41" localSheetId="21">TempForecast!$A$4:$AJ$64</definedName>
    <definedName name="GJLOC.espmvol_42" localSheetId="21">TempForecast!$A$4:$AJ$64</definedName>
    <definedName name="GJLOC.espmvol_43" localSheetId="21">TempForecast!$A$4:$AJ$64</definedName>
    <definedName name="GJLOC.espmvol_44" localSheetId="21">TempForecast!$A$4:$AJ$64</definedName>
    <definedName name="GJLOC.espmvol_45" localSheetId="21">TempForecast!$A$4:$AJ$64</definedName>
    <definedName name="GJLOC.espmvol_46" localSheetId="21">TempForecast!$A$4:$AJ$64</definedName>
    <definedName name="GJLOC.espmvol_47" localSheetId="21">TempForecast!$A$4:$AJ$64</definedName>
    <definedName name="GJLOC.espmvol_48" localSheetId="21">TempForecast!$A$4:$AJ$64</definedName>
    <definedName name="GJLOC.espmvol_49" localSheetId="21">TempForecast!$A$4:$AJ$64</definedName>
    <definedName name="GJLOC.espmvol_5" localSheetId="21">TempForecast!$A$4:$AJ$64</definedName>
    <definedName name="GJLOC.espmvol_50" localSheetId="21">TempForecast!$A$4:$AJ$64</definedName>
    <definedName name="GJLOC.espmvol_51" localSheetId="21">TempForecast!$A$4:$AJ$64</definedName>
    <definedName name="GJLOC.espmvol_52" localSheetId="21">TempForecast!$A$4:$AJ$64</definedName>
    <definedName name="GJLOC.espmvol_53" localSheetId="21">TempForecast!$A$4:$AJ$64</definedName>
    <definedName name="GJLOC.espmvol_54" localSheetId="21">TempForecast!$A$4:$AJ$64</definedName>
    <definedName name="GJLOC.espmvol_55" localSheetId="21">TempForecast!$A$4:$AJ$64</definedName>
    <definedName name="GJLOC.espmvol_56" localSheetId="21">TempForecast!$A$4:$AJ$64</definedName>
    <definedName name="GJLOC.espmvol_57" localSheetId="21">TempForecast!$A$4:$AJ$64</definedName>
    <definedName name="GJLOC.espmvol_58" localSheetId="21">TempForecast!$A$4:$AJ$64</definedName>
    <definedName name="GJLOC.espmvol_59" localSheetId="21">TempForecast!$A$4:$AJ$64</definedName>
    <definedName name="GJLOC.espmvol_6" localSheetId="21">TempForecast!$A$4:$AJ$64</definedName>
    <definedName name="GJLOC.espmvol_60" localSheetId="21">TempForecast!$A$4:$AJ$64</definedName>
    <definedName name="GJLOC.espmvol_61" localSheetId="21">TempForecast!$A$4:$AJ$64</definedName>
    <definedName name="GJLOC.espmvol_62" localSheetId="21">TempForecast!$A$4:$AJ$64</definedName>
    <definedName name="GJLOC.espmvol_7" localSheetId="21">TempForecast!$A$4:$AJ$64</definedName>
    <definedName name="GJLOC.espmvol_8" localSheetId="21">TempForecast!$A$4:$AJ$64</definedName>
    <definedName name="GJLOC.espmvol_9" localSheetId="21">TempForecast!$A$4:$AJ$64</definedName>
    <definedName name="GLDA3.espmvol" localSheetId="21">TempForecast!$A$4:$AJ$64</definedName>
    <definedName name="GLDA3.espmvol_10" localSheetId="21">TempForecast!$A$4:$AJ$64</definedName>
    <definedName name="GLDA3.espmvol_11" localSheetId="21">TempForecast!$A$4:$AJ$64</definedName>
    <definedName name="GLDA3.espmvol_12" localSheetId="21">TempForecast!$A$4:$AJ$64</definedName>
    <definedName name="GLDA3.espmvol_13" localSheetId="21">TempForecast!$A$4:$AJ$64</definedName>
    <definedName name="GLDA3.espmvol_14" localSheetId="21">TempForecast!$A$4:$AJ$64</definedName>
    <definedName name="GLDA3.espmvol_15" localSheetId="21">TempForecast!$A$4:$AJ$64</definedName>
    <definedName name="GLDA3.espmvol_16" localSheetId="21">TempForecast!$A$4:$AJ$64</definedName>
    <definedName name="GLDA3.espmvol_17" localSheetId="21">TempForecast!$A$4:$AJ$64</definedName>
    <definedName name="GLDA3.espmvol_18" localSheetId="21">TempForecast!$A$4:$AJ$64</definedName>
    <definedName name="GLDA3.espmvol_19" localSheetId="21">TempForecast!$A$4:$AJ$64</definedName>
    <definedName name="GLDA3.espmvol_2" localSheetId="21">TempForecast!$A$4:$AE$64</definedName>
    <definedName name="GLDA3.espmvol_20" localSheetId="21">TempForecast!$A$4:$AJ$64</definedName>
    <definedName name="GLDA3.espmvol_21" localSheetId="21">TempForecast!$A$4:$AJ$64</definedName>
    <definedName name="GLDA3.espmvol_22" localSheetId="21">TempForecast!$A$4:$AJ$64</definedName>
    <definedName name="GLDA3.espmvol_23" localSheetId="21">TempForecast!$A$4:$AJ$64</definedName>
    <definedName name="GLDA3.espmvol_24" localSheetId="21">TempForecast!$A$4:$AJ$64</definedName>
    <definedName name="GLDA3.espmvol_25" localSheetId="21">TempForecast!$A$4:$AJ$64</definedName>
    <definedName name="GLDA3.espmvol_26" localSheetId="21">TempForecast!$A$4:$AJ$64</definedName>
    <definedName name="GLDA3.espmvol_27" localSheetId="21">TempForecast!$A$4:$AJ$64</definedName>
    <definedName name="GLDA3.espmvol_28" localSheetId="21">TempForecast!$A$4:$AJ$64</definedName>
    <definedName name="GLDA3.espmvol_29" localSheetId="21">TempForecast!$A$4:$AJ$64</definedName>
    <definedName name="GLDA3.espmvol_3" localSheetId="21">TempForecast!$A$4:$AJ$64</definedName>
    <definedName name="GLDA3.espmvol_30" localSheetId="21">TempForecast!$A$4:$AJ$64</definedName>
    <definedName name="GLDA3.espmvol_31" localSheetId="21">TempForecast!$A$4:$AJ$64</definedName>
    <definedName name="GLDA3.espmvol_32" localSheetId="21">TempForecast!$A$4:$AJ$64</definedName>
    <definedName name="GLDA3.espmvol_33" localSheetId="21">TempForecast!$A$4:$AJ$64</definedName>
    <definedName name="GLDA3.espmvol_34" localSheetId="21">TempForecast!$A$4:$AJ$64</definedName>
    <definedName name="GLDA3.espmvol_35" localSheetId="21">TempForecast!$A$4:$AJ$64</definedName>
    <definedName name="GLDA3.espmvol_36" localSheetId="21">TempForecast!$A$4:$AJ$64</definedName>
    <definedName name="GLDA3.espmvol_37" localSheetId="21">TempForecast!$A$4:$AJ$64</definedName>
    <definedName name="GLDA3.espmvol_38" localSheetId="21">TempForecast!$A$4:$AJ$64</definedName>
    <definedName name="GLDA3.espmvol_39" localSheetId="21">TempForecast!$A$4:$AJ$64</definedName>
    <definedName name="GLDA3.espmvol_4" localSheetId="21">TempForecast!$A$4:$AJ$64</definedName>
    <definedName name="GLDA3.espmvol_40" localSheetId="21">TempForecast!$A$4:$AJ$64</definedName>
    <definedName name="GLDA3.espmvol_41" localSheetId="21">TempForecast!$A$4:$AJ$64</definedName>
    <definedName name="GLDA3.espmvol_42" localSheetId="21">TempForecast!$A$4:$AJ$64</definedName>
    <definedName name="GLDA3.espmvol_43" localSheetId="21">TempForecast!$A$4:$AJ$64</definedName>
    <definedName name="GLDA3.espmvol_44" localSheetId="21">TempForecast!$A$4:$AJ$64</definedName>
    <definedName name="GLDA3.espmvol_45" localSheetId="21">TempForecast!$A$4:$AJ$64</definedName>
    <definedName name="GLDA3.espmvol_46" localSheetId="21">TempForecast!$A$4:$AJ$64</definedName>
    <definedName name="GLDA3.espmvol_47" localSheetId="21">TempForecast!$A$4:$AJ$64</definedName>
    <definedName name="GLDA3.espmvol_48" localSheetId="21">TempForecast!$A$4:$AJ$64</definedName>
    <definedName name="GLDA3.espmvol_49" localSheetId="21">TempForecast!$A$4:$AJ$64</definedName>
    <definedName name="GLDA3.espmvol_5" localSheetId="21">TempForecast!$A$4:$AJ$64</definedName>
    <definedName name="GLDA3.espmvol_50" localSheetId="21">TempForecast!$A$4:$AJ$64</definedName>
    <definedName name="GLDA3.espmvol_51" localSheetId="21">TempForecast!$A$4:$AJ$64</definedName>
    <definedName name="GLDA3.espmvol_52" localSheetId="21">TempForecast!$A$4:$AJ$64</definedName>
    <definedName name="GLDA3.espmvol_53" localSheetId="21">TempForecast!$A$4:$AJ$64</definedName>
    <definedName name="GLDA3.espmvol_54" localSheetId="21">TempForecast!$A$4:$AJ$64</definedName>
    <definedName name="GLDA3.espmvol_55" localSheetId="21">TempForecast!$A$4:$AJ$64</definedName>
    <definedName name="GLDA3.espmvol_56" localSheetId="21">TempForecast!$A$4:$AJ$64</definedName>
    <definedName name="GLDA3.espmvol_57" localSheetId="21">TempForecast!$A$4:$AJ$64</definedName>
    <definedName name="GLDA3.espmvol_58" localSheetId="21">TempForecast!$A$4:$AJ$64</definedName>
    <definedName name="GLDA3.espmvol_59" localSheetId="21">TempForecast!$A$4:$AJ$64</definedName>
    <definedName name="GLDA3.espmvol_6" localSheetId="21">TempForecast!$A$4:$AJ$64</definedName>
    <definedName name="GLDA3.espmvol_60" localSheetId="21">TempForecast!$A$4:$AJ$64</definedName>
    <definedName name="GLDA3.espmvol_61" localSheetId="21">TempForecast!$A$4:$AJ$64</definedName>
    <definedName name="GLDA3.espmvol_62" localSheetId="21">TempForecast!$A$4:$AJ$64</definedName>
    <definedName name="GLDA3.espmvol_7" localSheetId="21">TempForecast!$A$4:$AJ$64</definedName>
    <definedName name="GLDA3.espmvol_8" localSheetId="21">TempForecast!$A$4:$AJ$64</definedName>
    <definedName name="GLDA3.espmvol_9" localSheetId="21">TempForecast!$A$4:$AJ$64</definedName>
    <definedName name="GRNU1.espmvol" localSheetId="21">TempForecast!$A$4:$AJ$64</definedName>
    <definedName name="GRNU1.espmvol_10" localSheetId="21">TempForecast!$A$4:$AJ$64</definedName>
    <definedName name="GRNU1.espmvol_11" localSheetId="21">TempForecast!$A$4:$AJ$64</definedName>
    <definedName name="GRNU1.espmvol_12" localSheetId="21">TempForecast!$A$4:$AJ$64</definedName>
    <definedName name="GRNU1.espmvol_13" localSheetId="21">TempForecast!$A$4:$AJ$64</definedName>
    <definedName name="GRNU1.espmvol_14" localSheetId="21">TempForecast!$A$4:$AJ$64</definedName>
    <definedName name="GRNU1.espmvol_15" localSheetId="21">TempForecast!$A$4:$AJ$64</definedName>
    <definedName name="GRNU1.espmvol_16" localSheetId="21">TempForecast!$A$4:$AJ$64</definedName>
    <definedName name="GRNU1.espmvol_17" localSheetId="21">TempForecast!$A$4:$AJ$64</definedName>
    <definedName name="GRNU1.espmvol_18" localSheetId="21">TempForecast!$A$4:$AJ$64</definedName>
    <definedName name="GRNU1.espmvol_19" localSheetId="21">TempForecast!$A$4:$AJ$64</definedName>
    <definedName name="GRNU1.espmvol_2" localSheetId="21">TempForecast!$A$4:$AE$64</definedName>
    <definedName name="GRNU1.espmvol_20" localSheetId="21">TempForecast!$A$4:$AJ$64</definedName>
    <definedName name="GRNU1.espmvol_21" localSheetId="21">TempForecast!$A$4:$AJ$64</definedName>
    <definedName name="GRNU1.espmvol_22" localSheetId="21">TempForecast!$A$4:$AJ$64</definedName>
    <definedName name="GRNU1.espmvol_23" localSheetId="21">TempForecast!$A$4:$AJ$64</definedName>
    <definedName name="GRNU1.espmvol_24" localSheetId="21">TempForecast!$A$4:$AJ$64</definedName>
    <definedName name="GRNU1.espmvol_25" localSheetId="21">TempForecast!$A$4:$AJ$64</definedName>
    <definedName name="GRNU1.espmvol_26" localSheetId="21">TempForecast!$A$4:$AJ$64</definedName>
    <definedName name="GRNU1.espmvol_27" localSheetId="21">TempForecast!$A$4:$AJ$64</definedName>
    <definedName name="GRNU1.espmvol_28" localSheetId="21">TempForecast!$A$4:$AJ$64</definedName>
    <definedName name="GRNU1.espmvol_29" localSheetId="21">TempForecast!$A$4:$AJ$64</definedName>
    <definedName name="GRNU1.espmvol_3" localSheetId="21">TempForecast!$A$4:$AJ$64</definedName>
    <definedName name="GRNU1.espmvol_30" localSheetId="21">TempForecast!$A$4:$AJ$64</definedName>
    <definedName name="GRNU1.espmvol_31" localSheetId="21">TempForecast!$A$4:$AJ$64</definedName>
    <definedName name="GRNU1.espmvol_32" localSheetId="21">TempForecast!$A$4:$AJ$64</definedName>
    <definedName name="GRNU1.espmvol_33" localSheetId="21">TempForecast!$A$4:$AJ$64</definedName>
    <definedName name="GRNU1.espmvol_34" localSheetId="21">TempForecast!$A$4:$AJ$64</definedName>
    <definedName name="GRNU1.espmvol_35" localSheetId="21">TempForecast!$A$4:$AJ$64</definedName>
    <definedName name="GRNU1.espmvol_36" localSheetId="21">TempForecast!$A$4:$AJ$64</definedName>
    <definedName name="GRNU1.espmvol_37" localSheetId="21">TempForecast!$A$4:$AJ$64</definedName>
    <definedName name="GRNU1.espmvol_38" localSheetId="21">TempForecast!$A$4:$AJ$64</definedName>
    <definedName name="GRNU1.espmvol_39" localSheetId="21">TempForecast!$A$4:$AJ$64</definedName>
    <definedName name="GRNU1.espmvol_4" localSheetId="21">TempForecast!$A$4:$AJ$64</definedName>
    <definedName name="GRNU1.espmvol_40" localSheetId="21">TempForecast!$A$4:$AJ$64</definedName>
    <definedName name="GRNU1.espmvol_41" localSheetId="21">TempForecast!$A$4:$AJ$64</definedName>
    <definedName name="GRNU1.espmvol_42" localSheetId="21">TempForecast!$A$4:$AJ$64</definedName>
    <definedName name="GRNU1.espmvol_43" localSheetId="21">TempForecast!$A$4:$AJ$64</definedName>
    <definedName name="GRNU1.espmvol_44" localSheetId="21">TempForecast!$A$4:$AJ$64</definedName>
    <definedName name="GRNU1.espmvol_45" localSheetId="21">TempForecast!$A$4:$AJ$64</definedName>
    <definedName name="GRNU1.espmvol_46" localSheetId="21">TempForecast!$A$4:$AJ$64</definedName>
    <definedName name="GRNU1.espmvol_47" localSheetId="21">TempForecast!$A$4:$AJ$64</definedName>
    <definedName name="GRNU1.espmvol_48" localSheetId="21">TempForecast!$A$4:$AJ$64</definedName>
    <definedName name="GRNU1.espmvol_49" localSheetId="21">TempForecast!$A$4:$AJ$64</definedName>
    <definedName name="GRNU1.espmvol_5" localSheetId="21">TempForecast!$A$4:$AJ$64</definedName>
    <definedName name="GRNU1.espmvol_50" localSheetId="21">TempForecast!$A$4:$AJ$64</definedName>
    <definedName name="GRNU1.espmvol_51" localSheetId="21">TempForecast!$A$4:$AJ$64</definedName>
    <definedName name="GRNU1.espmvol_52" localSheetId="21">TempForecast!$A$4:$AJ$64</definedName>
    <definedName name="GRNU1.espmvol_53" localSheetId="21">TempForecast!$A$4:$AJ$64</definedName>
    <definedName name="GRNU1.espmvol_54" localSheetId="21">TempForecast!$A$4:$AJ$64</definedName>
    <definedName name="GRNU1.espmvol_55" localSheetId="21">TempForecast!$A$4:$AJ$64</definedName>
    <definedName name="GRNU1.espmvol_56" localSheetId="21">TempForecast!$A$4:$AJ$64</definedName>
    <definedName name="GRNU1.espmvol_57" localSheetId="21">TempForecast!$A$4:$AJ$64</definedName>
    <definedName name="GRNU1.espmvol_58" localSheetId="21">TempForecast!$A$4:$AJ$64</definedName>
    <definedName name="GRNU1.espmvol_59" localSheetId="21">TempForecast!$A$4:$AJ$64</definedName>
    <definedName name="GRNU1.espmvol_6" localSheetId="21">TempForecast!$A$4:$AJ$64</definedName>
    <definedName name="GRNU1.espmvol_60" localSheetId="21">TempForecast!$A$4:$AJ$64</definedName>
    <definedName name="GRNU1.espmvol_61" localSheetId="21">TempForecast!$A$4:$AJ$64</definedName>
    <definedName name="GRNU1.espmvol_62" localSheetId="21">TempForecast!$A$4:$AJ$64</definedName>
    <definedName name="GRNU1.espmvol_7" localSheetId="21">TempForecast!$A$4:$AJ$64</definedName>
    <definedName name="GRNU1.espmvol_8" localSheetId="21">TempForecast!$A$4:$AJ$64</definedName>
    <definedName name="GRNU1.espmvol_9" localSheetId="21">TempForecast!$A$4:$AJ$64</definedName>
    <definedName name="HvrToDvs_1981">HvrToDvs!$B$4:$B$15</definedName>
    <definedName name="HvrToDvs_1982">HvrToDvs!$C$4:$C$15</definedName>
    <definedName name="HvrToDvs_1983">HvrToDvs!$D$4:$D$15</definedName>
    <definedName name="HvrToDvs_1984">HvrToDvs!$E$4:$E$15</definedName>
    <definedName name="HvrToDvs_1985">HvrToDvs!$F$4:$F$15</definedName>
    <definedName name="HvrToDvs_1986">HvrToDvs!$G$4:$G$15</definedName>
    <definedName name="HvrToDvs_1987">HvrToDvs!$H$4:$H$15</definedName>
    <definedName name="HvrToDvs_1988">HvrToDvs!$I$4:$I$15</definedName>
    <definedName name="HvrToDvs_1989">HvrToDvs!$J$4:$J$15</definedName>
    <definedName name="HvrToDvs_1990">HvrToDvs!$K$4:$K$15</definedName>
    <definedName name="HvrToDvs_1991">HvrToDvs!$L$4:$L$15</definedName>
    <definedName name="HvrToDvs_1992">HvrToDvs!$M$4:$M$15</definedName>
    <definedName name="HvrToDvs_1993">HvrToDvs!$N$4:$N$15</definedName>
    <definedName name="HvrToDvs_1994">HvrToDvs!$O$4:$O$15</definedName>
    <definedName name="HvrToDvs_1995">HvrToDvs!$P$4:$P$15</definedName>
    <definedName name="HvrToDvs_1996">HvrToDvs!$Q$4:$Q$15</definedName>
    <definedName name="HvrToDvs_1997">HvrToDvs!$R$4:$R$15</definedName>
    <definedName name="HvrToDvs_1998">HvrToDvs!$S$4:$S$15</definedName>
    <definedName name="HvrToDvs_1999">HvrToDvs!$T$4:$T$15</definedName>
    <definedName name="HvrToDvs_2000">HvrToDvs!$U$4:$U$15</definedName>
    <definedName name="HvrToDvs_2001">HvrToDvs!$V$4:$V$15</definedName>
    <definedName name="HvrToDvs_2002">HvrToDvs!$W$4:$W$15</definedName>
    <definedName name="HvrToDvs_2003">HvrToDvs!$X$4:$X$15</definedName>
    <definedName name="HvrToDvs_2004">HvrToDvs!$Y$4:$Y$15</definedName>
    <definedName name="HvrToDvs_2005">HvrToDvs!$Z$4:$Z$15</definedName>
    <definedName name="HvrToDvs_2006">HvrToDvs!$AA$4:$AA$15</definedName>
    <definedName name="HvrToDvs_2007">HvrToDvs!$AB$4:$AB$15</definedName>
    <definedName name="HvrToDvs_2008">HvrToDvs!$AC$4:$AC$15</definedName>
    <definedName name="HvrToDvs_2009">HvrToDvs!$AD$4:$AD$15</definedName>
    <definedName name="HvrToDvs_2010">HvrToDvs!$AE$4:$AE$15</definedName>
    <definedName name="HvrToDvs_2011">HvrToDvs!$AF$4:$AF$15</definedName>
    <definedName name="HvrToDvs_2012">HvrToDvs!$AG$4:$AG$15</definedName>
    <definedName name="HvrToDvs_2013">HvrToDvs!$AH$4:$AH$15</definedName>
    <definedName name="HvrToDvs_2014">HvrToDvs!$AI$4:$AI$15</definedName>
    <definedName name="HvrToDvs_2015">HvrToDvs!$AJ$4:$AJ$15</definedName>
    <definedName name="HvrToDvs_2016">HvrToDvs!$AK$4:$AK$15</definedName>
    <definedName name="HvrToDvs_2017">HvrToDvs!$AL$4:$AL$15</definedName>
    <definedName name="HvrToDvs_2018">HvrToDvs!$AM$4:$AM$15</definedName>
    <definedName name="HvrToDvs_2019">HvrToDvs!$AN$4:$AN$15</definedName>
    <definedName name="HvrToDvs_2020">HvrToDvs!$AO$4:$AO$15</definedName>
    <definedName name="HvrToDvs_2021">HvrToDvs!$AP$4:$AP$15</definedName>
    <definedName name="HvrToDvs_In_1981">GainsAboveDavis!$E$4:$E$71</definedName>
    <definedName name="HvrToDvs_In_1982">GainsAboveDavis!$F$4:$F$71</definedName>
    <definedName name="HvrToDvs_In_1983">GainsAboveDavis!$G$4:$G$71</definedName>
    <definedName name="HvrToDvs_In_1984">GainsAboveDavis!$H$4:$H$71</definedName>
    <definedName name="HvrToDvs_In_1985">GainsAboveDavis!$I$4:$I$71</definedName>
    <definedName name="HvrToDvs_In_1986">GainsAboveDavis!$J$4:$J$71</definedName>
    <definedName name="HvrToDvs_In_1987">GainsAboveDavis!$K$4:$K$71</definedName>
    <definedName name="HvrToDvs_In_1988">GainsAboveDavis!$L$4:$L$71</definedName>
    <definedName name="HvrToDvs_In_1989">GainsAboveDavis!$M$4:$M$71</definedName>
    <definedName name="HvrToDvs_In_1990">GainsAboveDavis!$N$4:$N$71</definedName>
    <definedName name="HvrToDvs_In_1991">GainsAboveDavis!$O$4:$O$71</definedName>
    <definedName name="HvrToDvs_In_1992">GainsAboveDavis!$P$4:$P$71</definedName>
    <definedName name="HvrToDvs_In_1993">GainsAboveDavis!$Q$4:$Q$71</definedName>
    <definedName name="HvrToDvs_In_1994">GainsAboveDavis!$R$4:$R$71</definedName>
    <definedName name="HvrToDvs_In_1995">GainsAboveDavis!$S$4:$S$71</definedName>
    <definedName name="HvrToDvs_In_1996">GainsAboveDavis!$T$4:$T$71</definedName>
    <definedName name="HvrToDvs_In_1997">GainsAboveDavis!$U$4:$U$71</definedName>
    <definedName name="HvrToDvs_In_1998">GainsAboveDavis!$V$4:$V$71</definedName>
    <definedName name="HvrToDvs_In_1999">GainsAboveDavis!$W$4:$W$71</definedName>
    <definedName name="HvrToDvs_In_2000">GainsAboveDavis!$X$4:$X$71</definedName>
    <definedName name="HvrToDvs_In_2001">GainsAboveDavis!$Y$4:$Y$71</definedName>
    <definedName name="HvrToDvs_In_2002">GainsAboveDavis!$Z$4:$Z$71</definedName>
    <definedName name="HvrToDvs_In_2003">GainsAboveDavis!$AA$4:$AA$71</definedName>
    <definedName name="HvrToDvs_In_2004">GainsAboveDavis!$AB$4:$AB$71</definedName>
    <definedName name="HvrToDvs_In_2005">GainsAboveDavis!$AC$4:$AC$71</definedName>
    <definedName name="HvrToDvs_In_2006">GainsAboveDavis!$AD$4:$AD$71</definedName>
    <definedName name="HvrToDvs_In_2007">GainsAboveDavis!$AE$4:$AE$71</definedName>
    <definedName name="HvrToDvs_In_2008">GainsAboveDavis!$AF$4:$AF$71</definedName>
    <definedName name="HvrToDvs_In_2009">GainsAboveDavis!$AG$4:$AG$71</definedName>
    <definedName name="HvrToDvs_In_2010">GainsAboveDavis!$AH$4:$AH$71</definedName>
    <definedName name="HvrToDvs_In_2011">GainsAboveDavis!$AI$4:$AI$71</definedName>
    <definedName name="HvrToDvs_In_2012">GainsAboveDavis!$AJ$4:$AJ$71</definedName>
    <definedName name="HvrToDvs_In_2013">GainsAboveDavis!$AK$4:$AK$71</definedName>
    <definedName name="HvrToDvs_In_2014">GainsAboveDavis!$AL$4:$AL$71</definedName>
    <definedName name="HvrToDvs_In_2015">GainsAboveDavis!$AM$4:$AM$71</definedName>
    <definedName name="HvrToDvs_In_2016">GainsAboveDavis!$AN$4:$AN$71</definedName>
    <definedName name="HvrToDvs_In_2017">GainsAboveDavis!$AO$4:$AO$71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81">ImpToMex!$B$4:$B$15</definedName>
    <definedName name="ImpToMex_1982">ImpToMex!$C$4:$C$15</definedName>
    <definedName name="ImpToMex_1983">ImpToMex!$D$4:$D$15</definedName>
    <definedName name="ImpToMex_1984">ImpToMex!$E$4:$E$15</definedName>
    <definedName name="ImpToMex_1985">ImpToMex!$F$4:$F$15</definedName>
    <definedName name="ImpToMex_1986">ImpToMex!$G$4:$G$15</definedName>
    <definedName name="ImpToMex_1987">ImpToMex!$H$4:$H$15</definedName>
    <definedName name="ImpToMex_1988">ImpToMex!$I$4:$I$15</definedName>
    <definedName name="ImpToMex_1989">ImpToMex!$J$4:$J$15</definedName>
    <definedName name="ImpToMex_1990">ImpToMex!$K$4:$K$15</definedName>
    <definedName name="ImpToMex_1991">ImpToMex!$L$4:$L$15</definedName>
    <definedName name="ImpToMex_1992">ImpToMex!$M$4:$M$15</definedName>
    <definedName name="ImpToMex_1993">ImpToMex!$N$4:$N$15</definedName>
    <definedName name="ImpToMex_1994">ImpToMex!$O$4:$O$15</definedName>
    <definedName name="ImpToMex_1995">ImpToMex!$P$4:$P$15</definedName>
    <definedName name="ImpToMex_1996">ImpToMex!$Q$4:$Q$15</definedName>
    <definedName name="ImpToMex_1997">ImpToMex!$R$4:$R$15</definedName>
    <definedName name="ImpToMex_1998">ImpToMex!$S$4:$S$15</definedName>
    <definedName name="ImpToMex_1999">ImpToMex!$T$4:$T$15</definedName>
    <definedName name="ImpToMex_2000">ImpToMex!$U$4:$U$15</definedName>
    <definedName name="ImpToMex_2001">ImpToMex!$V$4:$V$15</definedName>
    <definedName name="ImpToMex_2002">ImpToMex!$W$4:$W$15</definedName>
    <definedName name="ImpToMex_2003">ImpToMex!$X$4:$X$15</definedName>
    <definedName name="ImpToMex_2004">ImpToMex!$Y$4:$Y$15</definedName>
    <definedName name="ImpToMex_2005">ImpToMex!$Z$4:$Z$15</definedName>
    <definedName name="ImpToMex_2006">ImpToMex!$AA$4:$AA$15</definedName>
    <definedName name="ImpToMex_2007">ImpToMex!$AB$4:$AB$15</definedName>
    <definedName name="ImpToMex_2008">ImpToMex!$AC$4:$AC$15</definedName>
    <definedName name="ImpToMex_2009">ImpToMex!$AD$4:$AD$15</definedName>
    <definedName name="ImpToMex_2010">ImpToMex!$AE$4:$AE$15</definedName>
    <definedName name="ImpToMex_2011">ImpToMex!$AF$4:$AF$15</definedName>
    <definedName name="ImpToMex_2012">ImpToMex!$AG$4:$AG$15</definedName>
    <definedName name="ImpToMex_2013">ImpToMex!$AH$4:$AH$15</definedName>
    <definedName name="ImpToMex_2014">ImpToMex!$AI$4:$AI$15</definedName>
    <definedName name="ImpToMex_2015">ImpToMex!$AJ$4:$AJ$15</definedName>
    <definedName name="ImpToMex_2016">ImpToMex!$AK$4:$AK$15</definedName>
    <definedName name="ImpToMex_2017">ImpToMex!$AL$4:$AL$15</definedName>
    <definedName name="ImpToMex_2018">ImpToMex!$AM$4:$AM$15</definedName>
    <definedName name="ImpToMex_2019">ImpToMex!$AN$4:$AN$15</definedName>
    <definedName name="ImpToMex_2020">ImpToMex!$AO$4:$AO$15</definedName>
    <definedName name="ImpToMex_2021">ImpToMex!$AP$4:$AP$15</definedName>
    <definedName name="ImpToMex_In_1981">GainsImpToNIB!$E$4:$E$71</definedName>
    <definedName name="ImpToMex_In_1982">GainsImpToNIB!$F$4:$F$71</definedName>
    <definedName name="ImpToMex_In_1983">GainsImpToNIB!$G$4:$G$71</definedName>
    <definedName name="ImpToMex_In_1984">GainsImpToNIB!$H$4:$H$71</definedName>
    <definedName name="ImpToMex_In_1985">GainsImpToNIB!$I$4:$I$71</definedName>
    <definedName name="ImpToMex_In_1986">GainsImpToNIB!$J$4:$J$71</definedName>
    <definedName name="ImpToMex_In_1987">GainsImpToNIB!$K$4:$K$71</definedName>
    <definedName name="ImpToMex_In_1988">GainsImpToNIB!$L$4:$L$71</definedName>
    <definedName name="ImpToMex_In_1989">GainsImpToNIB!$M$4:$M$71</definedName>
    <definedName name="ImpToMex_In_1990">GainsImpToNIB!$N$4:$N$71</definedName>
    <definedName name="ImpToMex_In_1991">GainsImpToNIB!$O$4:$O$71</definedName>
    <definedName name="ImpToMex_In_1992">GainsImpToNIB!$P$4:$P$71</definedName>
    <definedName name="ImpToMex_In_1993">GainsImpToNIB!$Q$4:$Q$71</definedName>
    <definedName name="ImpToMex_In_1994">GainsImpToNIB!$R$4:$R$71</definedName>
    <definedName name="ImpToMex_In_1995">GainsImpToNIB!$S$4:$S$71</definedName>
    <definedName name="ImpToMex_In_1996">GainsImpToNIB!$T$4:$T$71</definedName>
    <definedName name="ImpToMex_In_1997">GainsImpToNIB!$U$4:$U$71</definedName>
    <definedName name="ImpToMex_In_1998">GainsImpToNIB!$V$4:$V$71</definedName>
    <definedName name="ImpToMex_In_1999">GainsImpToNIB!$W$4:$W$71</definedName>
    <definedName name="ImpToMex_In_2000">GainsImpToNIB!$X$4:$X$71</definedName>
    <definedName name="ImpToMex_In_2001">GainsImpToNIB!$Y$4:$Y$71</definedName>
    <definedName name="ImpToMex_In_2002">GainsImpToNIB!$Z$4:$Z$71</definedName>
    <definedName name="ImpToMex_In_2003">GainsImpToNIB!$AA$4:$AA$71</definedName>
    <definedName name="ImpToMex_In_2004">GainsImpToNIB!$AB$4:$AB$71</definedName>
    <definedName name="ImpToMex_In_2005">GainsImpToNIB!$AC$4:$AC$71</definedName>
    <definedName name="ImpToMex_In_2006">GainsImpToNIB!$AD$4:$AD$71</definedName>
    <definedName name="ImpToMex_In_2007">GainsImpToNIB!$AE$4:$AE$71</definedName>
    <definedName name="ImpToMex_In_2008">GainsImpToNIB!$AF$4:$AF$71</definedName>
    <definedName name="ImpToMex_In_2009">GainsImpToNIB!$AG$4:$AG$71</definedName>
    <definedName name="ImpToMex_In_2010">GainsImpToNIB!$AH$4:$AH$71</definedName>
    <definedName name="ImpToMex_In_2011">GainsImpToNIB!$AI$4:$AI$71</definedName>
    <definedName name="ImpToMex_In_2012">GainsImpToNIB!$AJ$4:$AJ$71</definedName>
    <definedName name="ImpToMex_In_2013">GainsImpToNIB!$AK$4:$AK$71</definedName>
    <definedName name="ImpToMex_In_2014">GainsImpToNIB!$AL$4:$AL$71</definedName>
    <definedName name="ImpToMex_In_2015">GainsImpToNIB!$AM$4:$AM$71</definedName>
    <definedName name="ImpToMex_In_2016">GainsImpToNIB!$AN$4:$AN$71</definedName>
    <definedName name="ImpToMex_In_2017">GainsImpToNIB!$AO$4:$AO$71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81">MorrowPointInflow.Unregulated!$E$4:$E$80</definedName>
    <definedName name="MPOIN_IN_1982">MorrowPointInflow.Unregulated!$F$4:$F$80</definedName>
    <definedName name="MPOIN_IN_1983">MorrowPointInflow.Unregulated!$G$4:$G$80</definedName>
    <definedName name="MPOIN_IN_1984">MorrowPointInflow.Unregulated!$H$4:$H$80</definedName>
    <definedName name="MPOIN_IN_1985">MorrowPointInflow.Unregulated!$I$4:$I$80</definedName>
    <definedName name="MPOIN_IN_1986">MorrowPointInflow.Unregulated!$J$4:$J$80</definedName>
    <definedName name="MPOIN_IN_1987">MorrowPointInflow.Unregulated!$K$4:$K$80</definedName>
    <definedName name="MPOIN_IN_1988">MorrowPointInflow.Unregulated!$L$4:$L$80</definedName>
    <definedName name="MPOIN_IN_1989">MorrowPointInflow.Unregulated!$M$4:$M$80</definedName>
    <definedName name="MPOIN_IN_1990">MorrowPointInflow.Unregulated!$N$4:$N$80</definedName>
    <definedName name="MPOIN_IN_1991">MorrowPointInflow.Unregulated!$O$4:$O$80</definedName>
    <definedName name="MPOIN_IN_1992">MorrowPointInflow.Unregulated!$P$4:$P$80</definedName>
    <definedName name="MPOIN_IN_1993">MorrowPointInflow.Unregulated!$Q$4:$Q$80</definedName>
    <definedName name="MPOIN_IN_1994">MorrowPointInflow.Unregulated!$R$4:$R$80</definedName>
    <definedName name="MPOIN_IN_1995">MorrowPointInflow.Unregulated!$S$4:$S$80</definedName>
    <definedName name="MPOIN_IN_1996">MorrowPointInflow.Unregulated!$T$4:$T$80</definedName>
    <definedName name="MPOIN_IN_1997">MorrowPointInflow.Unregulated!$U$4:$U$80</definedName>
    <definedName name="MPOIN_IN_1998">MorrowPointInflow.Unregulated!$V$4:$V$80</definedName>
    <definedName name="MPOIN_IN_1999">MorrowPointInflow.Unregulated!$W$4:$W$80</definedName>
    <definedName name="MPOIN_IN_2000">MorrowPointInflow.Unregulated!$X$4:$X$80</definedName>
    <definedName name="MPOIN_IN_2001">MorrowPointInflow.Unregulated!$Y$4:$Y$80</definedName>
    <definedName name="MPOIN_IN_2002">MorrowPointInflow.Unregulated!$Z$4:$Z$80</definedName>
    <definedName name="MPOIN_IN_2003">MorrowPointInflow.Unregulated!$AA$4:$AA$80</definedName>
    <definedName name="MPOIN_IN_2004">MorrowPointInflow.Unregulated!$AB$4:$AB$80</definedName>
    <definedName name="MPOIN_IN_2005">MorrowPointInflow.Unregulated!$AC$4:$AC$80</definedName>
    <definedName name="MPOIN_IN_2006">MorrowPointInflow.Unregulated!$AD$4:$AD$80</definedName>
    <definedName name="MPOIN_IN_2007">MorrowPointInflow.Unregulated!$AE$4:$AE$80</definedName>
    <definedName name="MPOIN_IN_2008">MorrowPointInflow.Unregulated!$AF$4:$AF$80</definedName>
    <definedName name="MPOIN_IN_2009">MorrowPointInflow.Unregulated!$AG$4:$AG$80</definedName>
    <definedName name="MPOIN_IN_2010">MorrowPointInflow.Unregulated!$AH$4:$AH$80</definedName>
    <definedName name="MPOIN_IN_2011">MorrowPointInflow.Unregulated!$AI$4:$AI$80</definedName>
    <definedName name="MPOIN_IN_2012">MorrowPointInflow.Unregulated!$AJ$4:$AJ$80</definedName>
    <definedName name="MPOIN_IN_2013">MorrowPointInflow.Unregulated!$AK$4:$AK$80</definedName>
    <definedName name="MPOIN_IN_2014">MorrowPointInflow.Unregulated!$AL$4:$AL$80</definedName>
    <definedName name="MPOIN_IN_2015">MorrowPointInflow.Unregulated!$AM$4:$AM$80</definedName>
    <definedName name="MPOIN_IN_2016">MorrowPointInflow.Unregulated!$AN$4:$AN$80</definedName>
    <definedName name="MPOIN_IN_2017">MorrowPointInflow.Unregulated!$AO$4:$AO$80</definedName>
    <definedName name="MPOIN_IN_2018">MorrowPointInflow.Unregulated!$AP$4:$AP$80</definedName>
    <definedName name="MPOIN_IN_2019">MorrowPointInflow.Unregulated!$AQ$4:$AQ$80</definedName>
    <definedName name="MPOIN_IN_2020">MorrowPointInflow.Unregulated!$AR$4:$AR$80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 localSheetId="21">TempForecast!$A$4:$AJ$64</definedName>
    <definedName name="MPSC2.espmvol_10" localSheetId="21">TempForecast!$A$4:$AJ$64</definedName>
    <definedName name="MPSC2.espmvol_11" localSheetId="21">TempForecast!$A$4:$AJ$64</definedName>
    <definedName name="MPSC2.espmvol_12" localSheetId="21">TempForecast!$A$4:$AJ$64</definedName>
    <definedName name="MPSC2.espmvol_13" localSheetId="21">TempForecast!$A$4:$AJ$64</definedName>
    <definedName name="MPSC2.espmvol_14" localSheetId="21">TempForecast!$A$4:$AJ$64</definedName>
    <definedName name="MPSC2.espmvol_15" localSheetId="21">TempForecast!$A$4:$AJ$64</definedName>
    <definedName name="MPSC2.espmvol_16" localSheetId="21">TempForecast!$A$4:$AJ$64</definedName>
    <definedName name="MPSC2.espmvol_17" localSheetId="21">TempForecast!$A$4:$AJ$64</definedName>
    <definedName name="MPSC2.espmvol_18" localSheetId="21">TempForecast!$A$4:$AJ$64</definedName>
    <definedName name="MPSC2.espmvol_19" localSheetId="21">TempForecast!$A$4:$AJ$64</definedName>
    <definedName name="MPSC2.espmvol_2" localSheetId="21">TempForecast!$A$4:$AE$64</definedName>
    <definedName name="MPSC2.espmvol_20" localSheetId="21">TempForecast!$A$4:$AJ$64</definedName>
    <definedName name="MPSC2.espmvol_21" localSheetId="21">TempForecast!$A$4:$AJ$64</definedName>
    <definedName name="MPSC2.espmvol_22" localSheetId="21">TempForecast!$A$4:$AJ$64</definedName>
    <definedName name="MPSC2.espmvol_23" localSheetId="21">TempForecast!$A$4:$AJ$64</definedName>
    <definedName name="MPSC2.espmvol_24" localSheetId="21">TempForecast!$A$4:$AJ$64</definedName>
    <definedName name="MPSC2.espmvol_25" localSheetId="21">TempForecast!$A$4:$AJ$64</definedName>
    <definedName name="MPSC2.espmvol_26" localSheetId="21">TempForecast!$A$4:$AJ$64</definedName>
    <definedName name="MPSC2.espmvol_27" localSheetId="21">TempForecast!$A$4:$AJ$64</definedName>
    <definedName name="MPSC2.espmvol_28" localSheetId="21">TempForecast!$A$4:$AJ$64</definedName>
    <definedName name="MPSC2.espmvol_29" localSheetId="21">TempForecast!$A$4:$AJ$64</definedName>
    <definedName name="MPSC2.espmvol_3" localSheetId="21">TempForecast!$A$4:$AJ$64</definedName>
    <definedName name="MPSC2.espmvol_30" localSheetId="21">TempForecast!$A$4:$AJ$64</definedName>
    <definedName name="MPSC2.espmvol_31" localSheetId="21">TempForecast!$A$4:$AJ$64</definedName>
    <definedName name="MPSC2.espmvol_32" localSheetId="21">TempForecast!$A$4:$AJ$64</definedName>
    <definedName name="MPSC2.espmvol_33" localSheetId="21">TempForecast!$A$4:$AJ$64</definedName>
    <definedName name="MPSC2.espmvol_34" localSheetId="21">TempForecast!$A$4:$AJ$64</definedName>
    <definedName name="MPSC2.espmvol_35" localSheetId="21">TempForecast!$A$4:$AJ$64</definedName>
    <definedName name="MPSC2.espmvol_36" localSheetId="21">TempForecast!$A$4:$AJ$64</definedName>
    <definedName name="MPSC2.espmvol_37" localSheetId="21">TempForecast!$A$4:$AJ$64</definedName>
    <definedName name="MPSC2.espmvol_38" localSheetId="21">TempForecast!$A$4:$AJ$64</definedName>
    <definedName name="MPSC2.espmvol_39" localSheetId="21">TempForecast!$A$4:$AJ$64</definedName>
    <definedName name="MPSC2.espmvol_4" localSheetId="21">TempForecast!$A$4:$AJ$64</definedName>
    <definedName name="MPSC2.espmvol_40" localSheetId="21">TempForecast!$A$4:$AJ$64</definedName>
    <definedName name="MPSC2.espmvol_41" localSheetId="21">TempForecast!$A$4:$AJ$64</definedName>
    <definedName name="MPSC2.espmvol_42" localSheetId="21">TempForecast!$A$4:$AJ$64</definedName>
    <definedName name="MPSC2.espmvol_43" localSheetId="21">TempForecast!$A$4:$AJ$64</definedName>
    <definedName name="MPSC2.espmvol_44" localSheetId="21">TempForecast!$A$4:$AJ$64</definedName>
    <definedName name="MPSC2.espmvol_45" localSheetId="21">TempForecast!$A$4:$AJ$64</definedName>
    <definedName name="MPSC2.espmvol_46" localSheetId="21">TempForecast!$A$4:$AJ$64</definedName>
    <definedName name="MPSC2.espmvol_47" localSheetId="21">TempForecast!$A$4:$AJ$64</definedName>
    <definedName name="MPSC2.espmvol_48" localSheetId="21">TempForecast!$A$4:$AJ$64</definedName>
    <definedName name="MPSC2.espmvol_49" localSheetId="21">TempForecast!$A$4:$AJ$64</definedName>
    <definedName name="MPSC2.espmvol_5" localSheetId="21">TempForecast!$A$4:$AJ$64</definedName>
    <definedName name="MPSC2.espmvol_50" localSheetId="21">TempForecast!$A$4:$AJ$64</definedName>
    <definedName name="MPSC2.espmvol_51" localSheetId="21">TempForecast!$A$4:$AJ$64</definedName>
    <definedName name="MPSC2.espmvol_52" localSheetId="21">TempForecast!$A$4:$AJ$64</definedName>
    <definedName name="MPSC2.espmvol_53" localSheetId="21">TempForecast!$A$4:$AJ$64</definedName>
    <definedName name="MPSC2.espmvol_54" localSheetId="21">TempForecast!$A$4:$AJ$64</definedName>
    <definedName name="MPSC2.espmvol_55" localSheetId="21">TempForecast!$A$4:$AJ$64</definedName>
    <definedName name="MPSC2.espmvol_56" localSheetId="21">TempForecast!$A$4:$AJ$64</definedName>
    <definedName name="MPSC2.espmvol_57" localSheetId="21">TempForecast!$A$4:$AJ$64</definedName>
    <definedName name="MPSC2.espmvol_58" localSheetId="21">TempForecast!$A$4:$AJ$64</definedName>
    <definedName name="MPSC2.espmvol_59" localSheetId="21">TempForecast!$A$4:$AJ$64</definedName>
    <definedName name="MPSC2.espmvol_6" localSheetId="21">TempForecast!$A$4:$AJ$64</definedName>
    <definedName name="MPSC2.espmvol_60" localSheetId="21">TempForecast!$A$4:$AJ$64</definedName>
    <definedName name="MPSC2.espmvol_61" localSheetId="21">TempForecast!$A$4:$AJ$64</definedName>
    <definedName name="MPSC2.espmvol_62" localSheetId="21">TempForecast!$A$4:$AJ$64</definedName>
    <definedName name="MPSC2.espmvol_7" localSheetId="21">TempForecast!$A$4:$AJ$64</definedName>
    <definedName name="MPSC2.espmvol_8" localSheetId="21">TempForecast!$A$4:$AJ$64</definedName>
    <definedName name="MPSC2.espmvol_9" localSheetId="21">TempForecast!$A$4:$AJ$64</definedName>
    <definedName name="NAVAJ_IN_1981">NavajoInflow.ModUnregulated!$E$4:$E$80</definedName>
    <definedName name="NAVAJ_IN_1982">NavajoInflow.ModUnregulated!$F$4:$F$80</definedName>
    <definedName name="NAVAJ_IN_1983">NavajoInflow.ModUnregulated!$G$4:$G$80</definedName>
    <definedName name="NAVAJ_IN_1984">NavajoInflow.ModUnregulated!$H$4:$H$80</definedName>
    <definedName name="NAVAJ_IN_1985">NavajoInflow.ModUnregulated!$I$4:$I$80</definedName>
    <definedName name="NAVAJ_IN_1986">NavajoInflow.ModUnregulated!$J$4:$J$80</definedName>
    <definedName name="NAVAJ_IN_1987">NavajoInflow.ModUnregulated!$K$4:$K$80</definedName>
    <definedName name="NAVAJ_IN_1988">NavajoInflow.ModUnregulated!$L$4:$L$80</definedName>
    <definedName name="NAVAJ_IN_1989">NavajoInflow.ModUnregulated!$M$4:$M$80</definedName>
    <definedName name="NAVAJ_IN_1990">NavajoInflow.ModUnregulated!$N$4:$N$80</definedName>
    <definedName name="NAVAJ_IN_1991">NavajoInflow.ModUnregulated!$O$4:$O$80</definedName>
    <definedName name="NAVAJ_IN_1992">NavajoInflow.ModUnregulated!$P$4:$P$80</definedName>
    <definedName name="NAVAJ_IN_1993">NavajoInflow.ModUnregulated!$Q$4:$Q$80</definedName>
    <definedName name="NAVAJ_IN_1994">NavajoInflow.ModUnregulated!$R$4:$R$80</definedName>
    <definedName name="NAVAJ_IN_1995">NavajoInflow.ModUnregulated!$S$4:$S$80</definedName>
    <definedName name="NAVAJ_IN_1996">NavajoInflow.ModUnregulated!$T$4:$T$80</definedName>
    <definedName name="NAVAJ_IN_1997">NavajoInflow.ModUnregulated!$U$4:$U$80</definedName>
    <definedName name="NAVAJ_IN_1998">NavajoInflow.ModUnregulated!$V$4:$V$80</definedName>
    <definedName name="NAVAJ_IN_1999">NavajoInflow.ModUnregulated!$W$4:$W$80</definedName>
    <definedName name="NAVAJ_IN_2000">NavajoInflow.ModUnregulated!$X$4:$X$80</definedName>
    <definedName name="NAVAJ_IN_2001">NavajoInflow.ModUnregulated!$Y$4:$Y$80</definedName>
    <definedName name="NAVAJ_IN_2002">NavajoInflow.ModUnregulated!$Z$4:$Z$80</definedName>
    <definedName name="NAVAJ_IN_2003">NavajoInflow.ModUnregulated!$AA$4:$AA$80</definedName>
    <definedName name="NAVAJ_IN_2004">NavajoInflow.ModUnregulated!$AB$4:$AB$80</definedName>
    <definedName name="NAVAJ_IN_2005">NavajoInflow.ModUnregulated!$AC$4:$AC$80</definedName>
    <definedName name="NAVAJ_IN_2006">NavajoInflow.ModUnregulated!$AD$4:$AD$80</definedName>
    <definedName name="NAVAJ_IN_2007">NavajoInflow.ModUnregulated!$AE$4:$AE$80</definedName>
    <definedName name="NAVAJ_IN_2008">NavajoInflow.ModUnregulated!$AF$4:$AF$80</definedName>
    <definedName name="NAVAJ_IN_2009">NavajoInflow.ModUnregulated!$AG$4:$AG$80</definedName>
    <definedName name="NAVAJ_IN_2010">NavajoInflow.ModUnregulated!$AH$4:$AH$80</definedName>
    <definedName name="NAVAJ_IN_2011">NavajoInflow.ModUnregulated!$AI$4:$AI$80</definedName>
    <definedName name="NAVAJ_IN_2012">NavajoInflow.ModUnregulated!$AJ$4:$AJ$80</definedName>
    <definedName name="NAVAJ_IN_2013">NavajoInflow.ModUnregulated!$AK$4:$AK$80</definedName>
    <definedName name="NAVAJ_IN_2014">NavajoInflow.ModUnregulated!$AL$4:$AL$80</definedName>
    <definedName name="NAVAJ_IN_2015">NavajoInflow.ModUnregulated!$AM$4:$AM$80</definedName>
    <definedName name="NAVAJ_IN_2016">NavajoInflow.ModUnregulated!$AN$4:$AN$80</definedName>
    <definedName name="NAVAJ_IN_2017">NavajoInflow.ModUnregulated!$AO$4:$AO$80</definedName>
    <definedName name="NAVAJ_IN_2018">NavajoInflow.ModUnregulated!$AP$4:$AP$80</definedName>
    <definedName name="NAVAJ_IN_2019">NavajoInflow.ModUnregulated!$AQ$4:$AQ$80</definedName>
    <definedName name="NAVAJ_IN_2020">NavajoInflow.ModUnregulated!$AR$4:$AR$80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81">GainsCrystalToGJ!$E$4:$E$80</definedName>
    <definedName name="NFTOF_IN_1982">GainsCrystalToGJ!$F$4:$F$80</definedName>
    <definedName name="NFTOF_IN_1983">GainsCrystalToGJ!$G$4:$G$80</definedName>
    <definedName name="NFTOF_IN_1984">GainsCrystalToGJ!$H$4:$H$80</definedName>
    <definedName name="NFTOF_IN_1985">GainsCrystalToGJ!$I$4:$I$80</definedName>
    <definedName name="NFTOF_IN_1986">GainsCrystalToGJ!$J$4:$J$80</definedName>
    <definedName name="NFTOF_IN_1987">GainsCrystalToGJ!$K$4:$K$80</definedName>
    <definedName name="NFTOF_IN_1988">GainsCrystalToGJ!$L$4:$L$80</definedName>
    <definedName name="NFTOF_IN_1989">GainsCrystalToGJ!$M$4:$M$80</definedName>
    <definedName name="NFTOF_IN_1990">GainsCrystalToGJ!$N$4:$N$80</definedName>
    <definedName name="NFTOF_IN_1991">GainsCrystalToGJ!$O$4:$O$80</definedName>
    <definedName name="NFTOF_IN_1992">GainsCrystalToGJ!$P$4:$P$80</definedName>
    <definedName name="NFTOF_IN_1993">GainsCrystalToGJ!$Q$4:$Q$80</definedName>
    <definedName name="NFTOF_IN_1994">GainsCrystalToGJ!$R$4:$R$80</definedName>
    <definedName name="NFTOF_IN_1995">GainsCrystalToGJ!$S$4:$S$80</definedName>
    <definedName name="NFTOF_IN_1996">GainsCrystalToGJ!$T$4:$T$80</definedName>
    <definedName name="NFTOF_IN_1997">GainsCrystalToGJ!$U$4:$U$80</definedName>
    <definedName name="NFTOF_IN_1998">GainsCrystalToGJ!$V$4:$V$80</definedName>
    <definedName name="NFTOF_IN_1999">GainsCrystalToGJ!$W$4:$W$80</definedName>
    <definedName name="NFTOF_IN_2000">GainsCrystalToGJ!$X$4:$X$80</definedName>
    <definedName name="NFTOF_IN_2001">GainsCrystalToGJ!$Y$4:$Y$80</definedName>
    <definedName name="NFTOF_IN_2002">GainsCrystalToGJ!$Z$4:$Z$80</definedName>
    <definedName name="NFTOF_IN_2003">GainsCrystalToGJ!$AA$4:$AA$80</definedName>
    <definedName name="NFTOF_IN_2004">GainsCrystalToGJ!$AB$4:$AB$80</definedName>
    <definedName name="NFTOF_IN_2005">GainsCrystalToGJ!$AC$4:$AC$80</definedName>
    <definedName name="NFTOF_IN_2006">GainsCrystalToGJ!$AD$4:$AD$80</definedName>
    <definedName name="NFTOF_IN_2007">GainsCrystalToGJ!$AE$4:$AE$80</definedName>
    <definedName name="NFTOF_IN_2008">GainsCrystalToGJ!$AF$4:$AF$80</definedName>
    <definedName name="NFTOF_IN_2009">GainsCrystalToGJ!$AG$4:$AG$80</definedName>
    <definedName name="NFTOF_IN_2010">GainsCrystalToGJ!$AH$4:$AH$80</definedName>
    <definedName name="NFTOF_IN_2011">GainsCrystalToGJ!$AI$4:$AI$80</definedName>
    <definedName name="NFTOF_IN_2012">GainsCrystalToGJ!$AJ$4:$AJ$80</definedName>
    <definedName name="NFTOF_IN_2013">GainsCrystalToGJ!$AK$4:$AK$80</definedName>
    <definedName name="NFTOF_IN_2014">GainsCrystalToGJ!$AL$4:$AL$80</definedName>
    <definedName name="NFTOF_IN_2015">GainsCrystalToGJ!$AM$4:$AM$80</definedName>
    <definedName name="NFTOF_IN_2016">GainsCrystalToGJ!$AN$4:$AN$80</definedName>
    <definedName name="NFTOF_IN_2017">GainsCrystalToGJ!$AO$4:$AO$80</definedName>
    <definedName name="NFTOF_IN_2018">GainsCrystalToGJ!$AP$4:$AP$80</definedName>
    <definedName name="NFTOF_IN_2019">GainsCrystalToGJ!$AQ$4:$AQ$80</definedName>
    <definedName name="NFTOF_IN_2020">GainsCrystalToGJ!$AR$4:$AR$80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 localSheetId="21">TempForecast!$A$4:$AJ$64</definedName>
    <definedName name="NVRN5.espmvol_10" localSheetId="21">TempForecast!$A$4:$AJ$64</definedName>
    <definedName name="NVRN5.espmvol_11" localSheetId="21">TempForecast!$A$4:$AJ$64</definedName>
    <definedName name="NVRN5.espmvol_12" localSheetId="21">TempForecast!$A$4:$AJ$64</definedName>
    <definedName name="NVRN5.espmvol_13" localSheetId="21">TempForecast!$A$4:$AJ$64</definedName>
    <definedName name="NVRN5.espmvol_14" localSheetId="21">TempForecast!$A$4:$AJ$64</definedName>
    <definedName name="NVRN5.espmvol_15" localSheetId="21">TempForecast!$A$4:$AJ$64</definedName>
    <definedName name="NVRN5.espmvol_16" localSheetId="21">TempForecast!$A$4:$AJ$64</definedName>
    <definedName name="NVRN5.espmvol_17" localSheetId="21">TempForecast!$A$4:$AJ$64</definedName>
    <definedName name="NVRN5.espmvol_18" localSheetId="21">TempForecast!$A$4:$AJ$64</definedName>
    <definedName name="NVRN5.espmvol_19" localSheetId="21">TempForecast!$A$4:$AJ$64</definedName>
    <definedName name="NVRN5.espmvol_2" localSheetId="21">TempForecast!$A$4:$AE$64</definedName>
    <definedName name="NVRN5.espmvol_20" localSheetId="21">TempForecast!$A$4:$AJ$64</definedName>
    <definedName name="NVRN5.espmvol_21" localSheetId="21">TempForecast!$A$4:$AJ$64</definedName>
    <definedName name="NVRN5.espmvol_22" localSheetId="21">TempForecast!$A$4:$AJ$64</definedName>
    <definedName name="NVRN5.espmvol_23" localSheetId="21">TempForecast!$A$4:$AJ$64</definedName>
    <definedName name="NVRN5.espmvol_24" localSheetId="21">TempForecast!$A$4:$AJ$64</definedName>
    <definedName name="NVRN5.espmvol_25" localSheetId="21">TempForecast!$A$4:$AJ$64</definedName>
    <definedName name="NVRN5.espmvol_26" localSheetId="21">TempForecast!$A$4:$AJ$64</definedName>
    <definedName name="NVRN5.espmvol_27" localSheetId="21">TempForecast!$A$4:$AJ$64</definedName>
    <definedName name="NVRN5.espmvol_28" localSheetId="21">TempForecast!$A$4:$AJ$64</definedName>
    <definedName name="NVRN5.espmvol_29" localSheetId="21">TempForecast!$A$4:$AJ$64</definedName>
    <definedName name="NVRN5.espmvol_3" localSheetId="21">TempForecast!$A$4:$AJ$64</definedName>
    <definedName name="NVRN5.espmvol_30" localSheetId="21">TempForecast!$A$4:$AJ$64</definedName>
    <definedName name="NVRN5.espmvol_31" localSheetId="21">TempForecast!$A$4:$AJ$64</definedName>
    <definedName name="NVRN5.espmvol_32" localSheetId="21">TempForecast!$A$4:$AJ$64</definedName>
    <definedName name="NVRN5.espmvol_33" localSheetId="21">TempForecast!$A$4:$AJ$64</definedName>
    <definedName name="NVRN5.espmvol_34" localSheetId="21">TempForecast!$A$4:$AJ$64</definedName>
    <definedName name="NVRN5.espmvol_35" localSheetId="21">TempForecast!$A$4:$AJ$64</definedName>
    <definedName name="NVRN5.espmvol_36" localSheetId="21">TempForecast!$A$4:$AJ$64</definedName>
    <definedName name="NVRN5.espmvol_37" localSheetId="21">TempForecast!$A$4:$AJ$64</definedName>
    <definedName name="NVRN5.espmvol_38" localSheetId="21">TempForecast!$A$4:$AJ$64</definedName>
    <definedName name="NVRN5.espmvol_39" localSheetId="21">TempForecast!$A$4:$AJ$64</definedName>
    <definedName name="NVRN5.espmvol_4" localSheetId="21">TempForecast!$A$4:$AJ$64</definedName>
    <definedName name="NVRN5.espmvol_40" localSheetId="21">TempForecast!$A$4:$AJ$64</definedName>
    <definedName name="NVRN5.espmvol_41" localSheetId="21">TempForecast!$A$4:$AJ$64</definedName>
    <definedName name="NVRN5.espmvol_42" localSheetId="21">TempForecast!$A$4:$AJ$64</definedName>
    <definedName name="NVRN5.espmvol_43" localSheetId="21">TempForecast!$A$4:$AJ$64</definedName>
    <definedName name="NVRN5.espmvol_44" localSheetId="21">TempForecast!$A$4:$AJ$64</definedName>
    <definedName name="NVRN5.espmvol_45" localSheetId="21">TempForecast!$A$4:$AJ$64</definedName>
    <definedName name="NVRN5.espmvol_46" localSheetId="21">TempForecast!$A$4:$AJ$64</definedName>
    <definedName name="NVRN5.espmvol_47" localSheetId="21">TempForecast!$A$4:$AJ$64</definedName>
    <definedName name="NVRN5.espmvol_48" localSheetId="21">TempForecast!$A$4:$AJ$64</definedName>
    <definedName name="NVRN5.espmvol_49" localSheetId="21">TempForecast!$A$4:$AJ$64</definedName>
    <definedName name="NVRN5.espmvol_5" localSheetId="21">TempForecast!$A$4:$AJ$64</definedName>
    <definedName name="NVRN5.espmvol_50" localSheetId="21">TempForecast!$A$4:$AJ$64</definedName>
    <definedName name="NVRN5.espmvol_51" localSheetId="21">TempForecast!$A$4:$AJ$64</definedName>
    <definedName name="NVRN5.espmvol_52" localSheetId="21">TempForecast!$A$4:$AJ$64</definedName>
    <definedName name="NVRN5.espmvol_53" localSheetId="21">TempForecast!$A$4:$AJ$64</definedName>
    <definedName name="NVRN5.espmvol_54" localSheetId="21">TempForecast!$A$4:$AJ$64</definedName>
    <definedName name="NVRN5.espmvol_55" localSheetId="21">TempForecast!$A$4:$AJ$64</definedName>
    <definedName name="NVRN5.espmvol_56" localSheetId="21">TempForecast!$A$4:$AJ$64</definedName>
    <definedName name="NVRN5.espmvol_57" localSheetId="21">TempForecast!$A$4:$AJ$64</definedName>
    <definedName name="NVRN5.espmvol_58" localSheetId="21">TempForecast!$A$4:$AJ$64</definedName>
    <definedName name="NVRN5.espmvol_59" localSheetId="21">TempForecast!$A$4:$AJ$64</definedName>
    <definedName name="NVRN5.espmvol_6" localSheetId="21">TempForecast!$A$4:$AJ$64</definedName>
    <definedName name="NVRN5.espmvol_60" localSheetId="21">TempForecast!$A$4:$AJ$64</definedName>
    <definedName name="NVRN5.espmvol_61" localSheetId="21">TempForecast!$A$4:$AJ$64</definedName>
    <definedName name="NVRN5.espmvol_62" localSheetId="21">TempForecast!$A$4:$AJ$64</definedName>
    <definedName name="NVRN5.espmvol_7" localSheetId="21">TempForecast!$A$4:$AJ$64</definedName>
    <definedName name="NVRN5.espmvol_8" localSheetId="21">TempForecast!$A$4:$AJ$64</definedName>
    <definedName name="NVRN5.espmvol_9" localSheetId="21">TempForecast!$A$4:$AJ$64</definedName>
    <definedName name="PkrToImp_1981">PkrToImp!$B$4:$B$15</definedName>
    <definedName name="PkrToImp_1982">PkrToImp!$C$4:$C$15</definedName>
    <definedName name="PkrToImp_1983">PkrToImp!$D$4:$D$15</definedName>
    <definedName name="PkrToImp_1984">PkrToImp!$E$4:$E$15</definedName>
    <definedName name="PkrToImp_1985">PkrToImp!$F$4:$F$15</definedName>
    <definedName name="PkrToImp_1986">PkrToImp!$G$4:$G$15</definedName>
    <definedName name="PkrToImp_1987">PkrToImp!$H$4:$H$15</definedName>
    <definedName name="PkrToImp_1988">PkrToImp!$I$4:$I$15</definedName>
    <definedName name="PkrToImp_1989">PkrToImp!$J$4:$J$15</definedName>
    <definedName name="PkrToImp_1990">PkrToImp!$K$4:$K$15</definedName>
    <definedName name="PkrToImp_1991">PkrToImp!$L$4:$L$15</definedName>
    <definedName name="PkrToImp_1992">PkrToImp!$M$4:$M$15</definedName>
    <definedName name="PkrToImp_1993">PkrToImp!$N$4:$N$15</definedName>
    <definedName name="PkrToImp_1994">PkrToImp!$O$4:$O$15</definedName>
    <definedName name="PkrToImp_1995">PkrToImp!$P$4:$P$15</definedName>
    <definedName name="PkrToImp_1996">PkrToImp!$Q$4:$Q$15</definedName>
    <definedName name="PkrToImp_1997">PkrToImp!$R$4:$R$15</definedName>
    <definedName name="PkrToImp_1998">PkrToImp!$S$4:$S$15</definedName>
    <definedName name="PkrToImp_1999">PkrToImp!$T$4:$T$15</definedName>
    <definedName name="PkrToImp_2000">PkrToImp!$U$4:$U$15</definedName>
    <definedName name="PkrToImp_2001">PkrToImp!$V$4:$V$15</definedName>
    <definedName name="PkrToImp_2002">PkrToImp!$W$4:$W$15</definedName>
    <definedName name="PkrToImp_2003">PkrToImp!$X$4:$X$15</definedName>
    <definedName name="PkrToImp_2004">PkrToImp!$Y$4:$Y$15</definedName>
    <definedName name="PkrToImp_2005">PkrToImp!$Z$4:$Z$15</definedName>
    <definedName name="PkrToImp_2006">PkrToImp!$AA$4:$AA$15</definedName>
    <definedName name="PkrToImp_2007">PkrToImp!$AB$4:$AB$15</definedName>
    <definedName name="PkrToImp_2008">PkrToImp!$AC$4:$AC$15</definedName>
    <definedName name="PkrToImp_2009">PkrToImp!$AD$4:$AD$15</definedName>
    <definedName name="PkrToImp_2010">PkrToImp!$AE$4:$AE$15</definedName>
    <definedName name="PkrToImp_2011">PkrToImp!$AF$4:$AF$15</definedName>
    <definedName name="PkrToImp_2012">PkrToImp!$AG$4:$AG$15</definedName>
    <definedName name="PkrToImp_2013">PkrToImp!$AH$4:$AH$15</definedName>
    <definedName name="PkrToImp_2014">PkrToImp!$AI$4:$AI$15</definedName>
    <definedName name="PkrToImp_2015">PkrToImp!$AJ$4:$AJ$15</definedName>
    <definedName name="PkrToImp_2016">PkrToImp!$AK$4:$AK$15</definedName>
    <definedName name="PkrToImp_2017">PkrToImp!$AL$4:$AL$15</definedName>
    <definedName name="PkrToImp_2018">PkrToImp!$AM$4:$AM$15</definedName>
    <definedName name="PkrToImp_2019">PkrToImp!$AN$4:$AN$15</definedName>
    <definedName name="PkrToImp_2020">PkrToImp!$AO$4:$AO$15</definedName>
    <definedName name="PkrToImp_2021">PkrToImp!$AP$4:$AP$15</definedName>
    <definedName name="PkrToImp_In_1981">GainsPkrToImp!$E$4:$E$71</definedName>
    <definedName name="PkrToImp_In_1982">GainsPkrToImp!$F$4:$F$71</definedName>
    <definedName name="PkrToImp_In_1983">GainsPkrToImp!$G$4:$G$71</definedName>
    <definedName name="PkrToImp_In_1984">GainsPkrToImp!$H$4:$H$71</definedName>
    <definedName name="PkrToImp_In_1985">GainsPkrToImp!$I$4:$I$71</definedName>
    <definedName name="PkrToImp_In_1986">GainsPkrToImp!$J$4:$J$71</definedName>
    <definedName name="PkrToImp_In_1987">GainsPkrToImp!$K$4:$K$71</definedName>
    <definedName name="PkrToImp_In_1988">GainsPkrToImp!$L$4:$L$71</definedName>
    <definedName name="PkrToImp_In_1989">GainsPkrToImp!$M$4:$M$71</definedName>
    <definedName name="PkrToImp_In_1990">GainsPkrToImp!$N$4:$N$71</definedName>
    <definedName name="PkrToImp_In_1991">GainsPkrToImp!$O$4:$O$71</definedName>
    <definedName name="PkrToImp_In_1992">GainsPkrToImp!$P$4:$P$71</definedName>
    <definedName name="PkrToImp_In_1993">GainsPkrToImp!$Q$4:$Q$71</definedName>
    <definedName name="PkrToImp_In_1994">GainsPkrToImp!$R$4:$R$71</definedName>
    <definedName name="PkrToImp_In_1995">GainsPkrToImp!$S$4:$S$71</definedName>
    <definedName name="PkrToImp_In_1996">GainsPkrToImp!$T$4:$T$71</definedName>
    <definedName name="PkrToImp_In_1997">GainsPkrToImp!$U$4:$U$71</definedName>
    <definedName name="PkrToImp_In_1998">GainsPkrToImp!$V$4:$V$71</definedName>
    <definedName name="PkrToImp_In_1999">GainsPkrToImp!$W$4:$W$71</definedName>
    <definedName name="PkrToImp_In_2000">GainsPkrToImp!$X$4:$X$71</definedName>
    <definedName name="PkrToImp_In_2001">GainsPkrToImp!$Y$4:$Y$71</definedName>
    <definedName name="PkrToImp_In_2002">GainsPkrToImp!$Z$4:$Z$71</definedName>
    <definedName name="PkrToImp_In_2003">GainsPkrToImp!$AA$4:$AA$71</definedName>
    <definedName name="PkrToImp_In_2004">GainsPkrToImp!$AB$4:$AB$71</definedName>
    <definedName name="PkrToImp_In_2005">GainsPkrToImp!$AC$4:$AC$71</definedName>
    <definedName name="PkrToImp_In_2006">GainsPkrToImp!$AD$4:$AD$71</definedName>
    <definedName name="PkrToImp_In_2007">GainsPkrToImp!$AE$4:$AE$71</definedName>
    <definedName name="PkrToImp_In_2008">GainsPkrToImp!$AF$4:$AF$71</definedName>
    <definedName name="PkrToImp_In_2009">GainsPkrToImp!$AG$4:$AG$71</definedName>
    <definedName name="PkrToImp_In_2010">GainsPkrToImp!$AH$4:$AH$71</definedName>
    <definedName name="PkrToImp_In_2011">GainsPkrToImp!$AI$4:$AI$71</definedName>
    <definedName name="PkrToImp_In_2012">GainsPkrToImp!$AJ$4:$AJ$71</definedName>
    <definedName name="PkrToImp_In_2013">GainsPkrToImp!$AK$4:$AK$71</definedName>
    <definedName name="PkrToImp_In_2014">GainsPkrToImp!$AL$4:$AL$71</definedName>
    <definedName name="PkrToImp_In_2015">GainsPkrToImp!$AM$4:$AM$71</definedName>
    <definedName name="PkrToImp_In_2016">GainsPkrToImp!$AN$4:$AN$71</definedName>
    <definedName name="PkrToImp_In_2017">GainsPkrToImp!$AO$4:$AO$71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81">PowellInflow.Unregulated!$E$4:$E$80</definedName>
    <definedName name="POWEL_IN_1982">PowellInflow.Unregulated!$F$4:$F$80</definedName>
    <definedName name="POWEL_IN_1983">PowellInflow.Unregulated!$G$4:$G$80</definedName>
    <definedName name="POWEL_IN_1984">PowellInflow.Unregulated!$H$4:$H$80</definedName>
    <definedName name="POWEL_IN_1985">PowellInflow.Unregulated!$I$4:$I$80</definedName>
    <definedName name="POWEL_IN_1986">PowellInflow.Unregulated!$J$4:$J$80</definedName>
    <definedName name="POWEL_IN_1987">PowellInflow.Unregulated!$K$4:$K$80</definedName>
    <definedName name="POWEL_IN_1988">PowellInflow.Unregulated!$L$4:$L$80</definedName>
    <definedName name="POWEL_IN_1989">PowellInflow.Unregulated!$M$4:$M$80</definedName>
    <definedName name="POWEL_IN_1990">PowellInflow.Unregulated!$N$4:$N$80</definedName>
    <definedName name="POWEL_IN_1991">PowellInflow.Unregulated!$O$4:$O$80</definedName>
    <definedName name="POWEL_IN_1992">PowellInflow.Unregulated!$P$4:$P$80</definedName>
    <definedName name="POWEL_IN_1993">PowellInflow.Unregulated!$Q$4:$Q$80</definedName>
    <definedName name="POWEL_IN_1994">PowellInflow.Unregulated!$R$4:$R$80</definedName>
    <definedName name="POWEL_IN_1995">PowellInflow.Unregulated!$S$4:$S$80</definedName>
    <definedName name="POWEL_IN_1996">PowellInflow.Unregulated!$T$4:$T$80</definedName>
    <definedName name="POWEL_IN_1997">PowellInflow.Unregulated!$U$4:$U$80</definedName>
    <definedName name="POWEL_IN_1998">PowellInflow.Unregulated!$V$4:$V$80</definedName>
    <definedName name="POWEL_IN_1999">PowellInflow.Unregulated!$W$4:$W$80</definedName>
    <definedName name="POWEL_IN_2000">PowellInflow.Unregulated!$X$4:$X$80</definedName>
    <definedName name="POWEL_IN_2001">PowellInflow.Unregulated!$Y$4:$Y$80</definedName>
    <definedName name="POWEL_IN_2002">PowellInflow.Unregulated!$Z$4:$Z$80</definedName>
    <definedName name="POWEL_IN_2003">PowellInflow.Unregulated!$AA$4:$AA$80</definedName>
    <definedName name="POWEL_IN_2004">PowellInflow.Unregulated!$AB$4:$AB$80</definedName>
    <definedName name="POWEL_IN_2005">PowellInflow.Unregulated!$AC$4:$AC$80</definedName>
    <definedName name="POWEL_IN_2006">PowellInflow.Unregulated!$AD$4:$AD$80</definedName>
    <definedName name="POWEL_IN_2007">PowellInflow.Unregulated!$AE$4:$AE$80</definedName>
    <definedName name="POWEL_IN_2008">PowellInflow.Unregulated!$AF$4:$AF$80</definedName>
    <definedName name="POWEL_IN_2009">PowellInflow.Unregulated!$AG$4:$AG$80</definedName>
    <definedName name="POWEL_IN_2010">PowellInflow.Unregulated!$AH$4:$AH$80</definedName>
    <definedName name="POWEL_IN_2011">PowellInflow.Unregulated!$AI$4:$AI$80</definedName>
    <definedName name="POWEL_IN_2012">PowellInflow.Unregulated!$AJ$4:$AJ$80</definedName>
    <definedName name="POWEL_IN_2013">PowellInflow.Unregulated!$AK$4:$AK$80</definedName>
    <definedName name="POWEL_IN_2014">PowellInflow.Unregulated!$AL$4:$AL$80</definedName>
    <definedName name="POWEL_IN_2015">PowellInflow.Unregulated!$AM$4:$AM$80</definedName>
    <definedName name="POWEL_IN_2016">PowellInflow.Unregulated!$AN$4:$AN$80</definedName>
    <definedName name="POWEL_IN_2017">PowellInflow.Unregulated!$AO$4:$AO$80</definedName>
    <definedName name="POWEL_IN_2018">PowellInflow.Unregulated!$AP$4:$AP$80</definedName>
    <definedName name="POWEL_IN_2019">PowellInflow.Unregulated!$AQ$4:$AQ$80</definedName>
    <definedName name="POWEL_IN_2020">PowellInflow.Unregulated!$AR$4:$AR$80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81">PowellToMeadGainsAbvLeesFerry!$E$4:$E$71</definedName>
    <definedName name="PTMGAL_IN_1982">PowellToMeadGainsAbvLeesFerry!$F$4:$F$71</definedName>
    <definedName name="PTMGAL_IN_1983">PowellToMeadGainsAbvLeesFerry!$G$4:$G$71</definedName>
    <definedName name="PTMGAL_IN_1984">PowellToMeadGainsAbvLeesFerry!$H$4:$H$71</definedName>
    <definedName name="PTMGAL_IN_1985">PowellToMeadGainsAbvLeesFerry!$I$4:$I$71</definedName>
    <definedName name="PTMGAL_IN_1986">PowellToMeadGainsAbvLeesFerry!$J$4:$J$71</definedName>
    <definedName name="PTMGAL_IN_1987">PowellToMeadGainsAbvLeesFerry!$K$4:$K$71</definedName>
    <definedName name="PTMGAL_IN_1988">PowellToMeadGainsAbvLeesFerry!$L$4:$L$71</definedName>
    <definedName name="PTMGAL_IN_1989">PowellToMeadGainsAbvLeesFerry!$M$4:$M$71</definedName>
    <definedName name="PTMGAL_IN_1990">PowellToMeadGainsAbvLeesFerry!$N$4:$N$71</definedName>
    <definedName name="PTMGAL_IN_1991">PowellToMeadGainsAbvLeesFerry!$O$4:$O$71</definedName>
    <definedName name="PTMGAL_IN_1992">PowellToMeadGainsAbvLeesFerry!$P$4:$P$71</definedName>
    <definedName name="PTMGAL_IN_1993">PowellToMeadGainsAbvLeesFerry!$Q$4:$Q$71</definedName>
    <definedName name="PTMGAL_IN_1994">PowellToMeadGainsAbvLeesFerry!$R$4:$R$71</definedName>
    <definedName name="PTMGAL_IN_1995">PowellToMeadGainsAbvLeesFerry!$S$4:$S$71</definedName>
    <definedName name="PTMGAL_IN_1996">PowellToMeadGainsAbvLeesFerry!$T$4:$T$71</definedName>
    <definedName name="PTMGAL_IN_1997">PowellToMeadGainsAbvLeesFerry!$U$4:$U$71</definedName>
    <definedName name="PTMGAL_IN_1998">PowellToMeadGainsAbvLeesFerry!$V$4:$V$71</definedName>
    <definedName name="PTMGAL_IN_1999">PowellToMeadGainsAbvLeesFerry!$W$4:$W$71</definedName>
    <definedName name="PTMGAL_IN_2000">PowellToMeadGainsAbvLeesFerry!$X$4:$X$71</definedName>
    <definedName name="PTMGAL_IN_2001">PowellToMeadGainsAbvLeesFerry!$Y$4:$Y$71</definedName>
    <definedName name="PTMGAL_IN_2002">PowellToMeadGainsAbvLeesFerry!$Z$4:$Z$71</definedName>
    <definedName name="PTMGAL_IN_2003">PowellToMeadGainsAbvLeesFerry!$AA$4:$AA$71</definedName>
    <definedName name="PTMGAL_IN_2004">PowellToMeadGainsAbvLeesFerry!$AB$4:$AB$71</definedName>
    <definedName name="PTMGAL_IN_2005">PowellToMeadGainsAbvLeesFerry!$AC$4:$AC$71</definedName>
    <definedName name="PTMGAL_IN_2006">PowellToMeadGainsAbvLeesFerry!$AD$4:$AD$71</definedName>
    <definedName name="PTMGAL_IN_2007">PowellToMeadGainsAbvLeesFerry!$AE$4:$AE$71</definedName>
    <definedName name="PTMGAL_IN_2008">PowellToMeadGainsAbvLeesFerry!$AF$4:$AF$71</definedName>
    <definedName name="PTMGAL_IN_2009">PowellToMeadGainsAbvLeesFerry!$AG$4:$AG$71</definedName>
    <definedName name="PTMGAL_IN_2010">PowellToMeadGainsAbvLeesFerry!$AH$4:$AH$71</definedName>
    <definedName name="PTMGAL_IN_2011">PowellToMeadGainsAbvLeesFerry!$AI$4:$AI$71</definedName>
    <definedName name="PTMGAL_IN_2012">PowellToMeadGainsAbvLeesFerry!$AJ$4:$AJ$71</definedName>
    <definedName name="PTMGAL_IN_2013">PowellToMeadGainsAbvLeesFerry!$AK$4:$AK$71</definedName>
    <definedName name="PTMGAL_IN_2014">PowellToMeadGainsAbvLeesFerry!$AL$4:$AL$71</definedName>
    <definedName name="PTMGAL_IN_2015">PowellToMeadGainsAbvLeesFerry!$AM$4:$AM$71</definedName>
    <definedName name="PTMGAL_IN_2016">PowellToMeadGainsAbvLeesFerry!$AN$4:$AN$71</definedName>
    <definedName name="PTMGAL_IN_2017">PowellToMeadGainsAbvLeesFerry!$AO$4:$AO$71</definedName>
    <definedName name="PTMGAL_IN_2018">PowellToMeadGainsAbvLeesFerry!$AP$4:$AP$71</definedName>
    <definedName name="PTMGAL_IN_2019">PowellToMeadGainsAbvLeesFerry!$AQ$4:$AQ$71</definedName>
    <definedName name="PTMGAL_IN_2020">PowellToMeadGainsAbvLeesFerry!$AR$4:$AR$71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81">PowellToMeadGainsGrandCanyon!$E$4:$E$71</definedName>
    <definedName name="PTMGC_IN_1982">PowellToMeadGainsGrandCanyon!$F$4:$F$71</definedName>
    <definedName name="PTMGC_IN_1983">PowellToMeadGainsGrandCanyon!$G$4:$G$71</definedName>
    <definedName name="PTMGC_IN_1984">PowellToMeadGainsGrandCanyon!$H$4:$H$71</definedName>
    <definedName name="PTMGC_IN_1985">PowellToMeadGainsGrandCanyon!$I$4:$I$71</definedName>
    <definedName name="PTMGC_IN_1986">PowellToMeadGainsGrandCanyon!$J$4:$J$71</definedName>
    <definedName name="PTMGC_IN_1987">PowellToMeadGainsGrandCanyon!$K$4:$K$71</definedName>
    <definedName name="PTMGC_IN_1988">PowellToMeadGainsGrandCanyon!$L$4:$L$71</definedName>
    <definedName name="PTMGC_IN_1989">PowellToMeadGainsGrandCanyon!$M$4:$M$71</definedName>
    <definedName name="PTMGC_IN_1990">PowellToMeadGainsGrandCanyon!$N$4:$N$71</definedName>
    <definedName name="PTMGC_IN_1991">PowellToMeadGainsGrandCanyon!$O$4:$O$71</definedName>
    <definedName name="PTMGC_IN_1992">PowellToMeadGainsGrandCanyon!$P$4:$P$71</definedName>
    <definedName name="PTMGC_IN_1993">PowellToMeadGainsGrandCanyon!$Q$4:$Q$71</definedName>
    <definedName name="PTMGC_IN_1994">PowellToMeadGainsGrandCanyon!$R$4:$R$71</definedName>
    <definedName name="PTMGC_IN_1995">PowellToMeadGainsGrandCanyon!$S$4:$S$71</definedName>
    <definedName name="PTMGC_IN_1996">PowellToMeadGainsGrandCanyon!$T$4:$T$71</definedName>
    <definedName name="PTMGC_IN_1997">PowellToMeadGainsGrandCanyon!$U$4:$U$71</definedName>
    <definedName name="PTMGC_IN_1998">PowellToMeadGainsGrandCanyon!$V$4:$V$71</definedName>
    <definedName name="PTMGC_IN_1999">PowellToMeadGainsGrandCanyon!$W$4:$W$71</definedName>
    <definedName name="PTMGC_IN_2000">PowellToMeadGainsGrandCanyon!$X$4:$X$71</definedName>
    <definedName name="PTMGC_IN_2001">PowellToMeadGainsGrandCanyon!$Y$4:$Y$71</definedName>
    <definedName name="PTMGC_IN_2002">PowellToMeadGainsGrandCanyon!$Z$4:$Z$71</definedName>
    <definedName name="PTMGC_IN_2003">PowellToMeadGainsGrandCanyon!$AA$4:$AA$71</definedName>
    <definedName name="PTMGC_IN_2004">PowellToMeadGainsGrandCanyon!$AB$4:$AB$71</definedName>
    <definedName name="PTMGC_IN_2005">PowellToMeadGainsGrandCanyon!$AC$4:$AC$71</definedName>
    <definedName name="PTMGC_IN_2006">PowellToMeadGainsGrandCanyon!$AD$4:$AD$71</definedName>
    <definedName name="PTMGC_IN_2007">PowellToMeadGainsGrandCanyon!$AE$4:$AE$71</definedName>
    <definedName name="PTMGC_IN_2008">PowellToMeadGainsGrandCanyon!$AF$4:$AF$71</definedName>
    <definedName name="PTMGC_IN_2009">PowellToMeadGainsGrandCanyon!$AG$4:$AG$71</definedName>
    <definedName name="PTMGC_IN_2010">PowellToMeadGainsGrandCanyon!$AH$4:$AH$71</definedName>
    <definedName name="PTMGC_IN_2011">PowellToMeadGainsGrandCanyon!$AI$4:$AI$71</definedName>
    <definedName name="PTMGC_IN_2012">PowellToMeadGainsGrandCanyon!$AJ$4:$AJ$71</definedName>
    <definedName name="PTMGC_IN_2013">PowellToMeadGainsGrandCanyon!$AK$4:$AK$71</definedName>
    <definedName name="PTMGC_IN_2014">PowellToMeadGainsGrandCanyon!$AL$4:$AL$71</definedName>
    <definedName name="PTMGC_IN_2015">PowellToMeadGainsGrandCanyon!$AM$4:$AM$71</definedName>
    <definedName name="PTMGC_IN_2016">PowellToMeadGainsGrandCanyon!$AN$4:$AN$71</definedName>
    <definedName name="PTMGC_IN_2017">PowellToMeadGainsGrandCanyon!$AO$4:$AO$71</definedName>
    <definedName name="PTMGC_IN_2018">PowellToMeadGainsGrandCanyon!$AP$4:$AP$71</definedName>
    <definedName name="PTMGC_IN_2019">PowellToMeadGainsGrandCanyon!$AQ$4:$AQ$71</definedName>
    <definedName name="PTMGC_IN_2020">PowellToMeadGainsGrandCanyon!$AR$4:$AR$71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81">PowellToMeadGainsAboveHoover!$E$4:$E$71</definedName>
    <definedName name="PTMGH_IN_1982">PowellToMeadGainsAboveHoover!$F$4:$F$71</definedName>
    <definedName name="PTMGH_IN_1983">PowellToMeadGainsAboveHoover!$G$4:$G$71</definedName>
    <definedName name="PTMGH_IN_1984">PowellToMeadGainsAboveHoover!$H$4:$H$71</definedName>
    <definedName name="PTMGH_IN_1985">PowellToMeadGainsAboveHoover!$I$4:$I$71</definedName>
    <definedName name="PTMGH_IN_1986">PowellToMeadGainsAboveHoover!$J$4:$J$71</definedName>
    <definedName name="PTMGH_IN_1987">PowellToMeadGainsAboveHoover!$K$4:$K$71</definedName>
    <definedName name="PTMGH_IN_1988">PowellToMeadGainsAboveHoover!$L$4:$L$71</definedName>
    <definedName name="PTMGH_IN_1989">PowellToMeadGainsAboveHoover!$M$4:$M$71</definedName>
    <definedName name="PTMGH_IN_1990">PowellToMeadGainsAboveHoover!$N$4:$N$71</definedName>
    <definedName name="PTMGH_IN_1991">PowellToMeadGainsAboveHoover!$O$4:$O$71</definedName>
    <definedName name="PTMGH_IN_1992">PowellToMeadGainsAboveHoover!$P$4:$P$71</definedName>
    <definedName name="PTMGH_IN_1993">PowellToMeadGainsAboveHoover!$Q$4:$Q$71</definedName>
    <definedName name="PTMGH_IN_1994">PowellToMeadGainsAboveHoover!$R$4:$R$71</definedName>
    <definedName name="PTMGH_IN_1995">PowellToMeadGainsAboveHoover!$S$4:$S$71</definedName>
    <definedName name="PTMGH_IN_1996">PowellToMeadGainsAboveHoover!$T$4:$T$71</definedName>
    <definedName name="PTMGH_IN_1997">PowellToMeadGainsAboveHoover!$U$4:$U$71</definedName>
    <definedName name="PTMGH_IN_1998">PowellToMeadGainsAboveHoover!$V$4:$V$71</definedName>
    <definedName name="PTMGH_IN_1999">PowellToMeadGainsAboveHoover!$W$4:$W$71</definedName>
    <definedName name="PTMGH_IN_2000">PowellToMeadGainsAboveHoover!$X$4:$X$71</definedName>
    <definedName name="PTMGH_IN_2001">PowellToMeadGainsAboveHoover!$Y$4:$Y$71</definedName>
    <definedName name="PTMGH_IN_2002">PowellToMeadGainsAboveHoover!$Z$4:$Z$71</definedName>
    <definedName name="PTMGH_IN_2003">PowellToMeadGainsAboveHoover!$AA$4:$AA$71</definedName>
    <definedName name="PTMGH_IN_2004">PowellToMeadGainsAboveHoover!$AB$4:$AB$71</definedName>
    <definedName name="PTMGH_IN_2005">PowellToMeadGainsAboveHoover!$AC$4:$AC$71</definedName>
    <definedName name="PTMGH_IN_2006">PowellToMeadGainsAboveHoover!$AD$4:$AD$71</definedName>
    <definedName name="PTMGH_IN_2007">PowellToMeadGainsAboveHoover!$AE$4:$AE$71</definedName>
    <definedName name="PTMGH_IN_2008">PowellToMeadGainsAboveHoover!$AF$4:$AF$71</definedName>
    <definedName name="PTMGH_IN_2009">PowellToMeadGainsAboveHoover!$AG$4:$AG$71</definedName>
    <definedName name="PTMGH_IN_2010">PowellToMeadGainsAboveHoover!$AH$4:$AH$71</definedName>
    <definedName name="PTMGH_IN_2011">PowellToMeadGainsAboveHoover!$AI$4:$AI$71</definedName>
    <definedName name="PTMGH_IN_2012">PowellToMeadGainsAboveHoover!$AJ$4:$AJ$71</definedName>
    <definedName name="PTMGH_IN_2013">PowellToMeadGainsAboveHoover!$AK$4:$AK$71</definedName>
    <definedName name="PTMGH_IN_2014">PowellToMeadGainsAboveHoover!$AL$4:$AL$71</definedName>
    <definedName name="PTMGH_IN_2015">PowellToMeadGainsAboveHoover!$AM$4:$AM$71</definedName>
    <definedName name="PTMGH_IN_2016">PowellToMeadGainsAboveHoover!$AN$4:$AN$71</definedName>
    <definedName name="PTMGH_IN_2017">PowellToMeadGainsAboveHoover!$AO$4:$AO$71</definedName>
    <definedName name="PTMGH_IN_2018">PowellToMeadGainsAboveHoover!$AP$4:$AP$71</definedName>
    <definedName name="PTMGH_IN_2019">PowellToMeadGainsAboveHoover!$AQ$4:$AQ$71</definedName>
    <definedName name="PTMGH_IN_2020">PowellToMeadGainsAboveHoover!$AR$4:$AR$71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81">TaylorPark.Inflow!$E$4:$E$80</definedName>
    <definedName name="TPARK_IN_1982">TaylorPark.Inflow!$F$4:$F$80</definedName>
    <definedName name="TPARK_IN_1983">TaylorPark.Inflow!$G$4:$G$80</definedName>
    <definedName name="TPARK_IN_1984">TaylorPark.Inflow!$H$4:$H$80</definedName>
    <definedName name="TPARK_IN_1985">TaylorPark.Inflow!$I$4:$I$80</definedName>
    <definedName name="TPARK_IN_1986">TaylorPark.Inflow!$J$4:$J$80</definedName>
    <definedName name="TPARK_IN_1987">TaylorPark.Inflow!$K$4:$K$80</definedName>
    <definedName name="TPARK_IN_1988">TaylorPark.Inflow!$L$4:$L$80</definedName>
    <definedName name="TPARK_IN_1989">TaylorPark.Inflow!$M$4:$M$80</definedName>
    <definedName name="TPARK_IN_1990">TaylorPark.Inflow!$N$4:$N$80</definedName>
    <definedName name="TPARK_IN_1991">TaylorPark.Inflow!$O$4:$O$80</definedName>
    <definedName name="TPARK_IN_1992">TaylorPark.Inflow!$P$4:$P$80</definedName>
    <definedName name="TPARK_IN_1993">TaylorPark.Inflow!$Q$4:$Q$80</definedName>
    <definedName name="TPARK_IN_1994">TaylorPark.Inflow!$R$4:$R$80</definedName>
    <definedName name="TPARK_IN_1995">TaylorPark.Inflow!$S$4:$S$80</definedName>
    <definedName name="TPARK_IN_1996">TaylorPark.Inflow!$T$4:$T$80</definedName>
    <definedName name="TPARK_IN_1997">TaylorPark.Inflow!$U$4:$U$80</definedName>
    <definedName name="TPARK_IN_1998">TaylorPark.Inflow!$V$4:$V$80</definedName>
    <definedName name="TPARK_IN_1999">TaylorPark.Inflow!$W$4:$W$80</definedName>
    <definedName name="TPARK_IN_2000">TaylorPark.Inflow!$X$4:$X$80</definedName>
    <definedName name="TPARK_IN_2001">TaylorPark.Inflow!$Y$4:$Y$80</definedName>
    <definedName name="TPARK_IN_2002">TaylorPark.Inflow!$Z$4:$Z$80</definedName>
    <definedName name="TPARK_IN_2003">TaylorPark.Inflow!$AA$4:$AA$80</definedName>
    <definedName name="TPARK_IN_2004">TaylorPark.Inflow!$AB$4:$AB$80</definedName>
    <definedName name="TPARK_IN_2005">TaylorPark.Inflow!$AC$4:$AC$80</definedName>
    <definedName name="TPARK_IN_2006">TaylorPark.Inflow!$AD$4:$AD$80</definedName>
    <definedName name="TPARK_IN_2007">TaylorPark.Inflow!$AE$4:$AE$80</definedName>
    <definedName name="TPARK_IN_2008">TaylorPark.Inflow!$AF$4:$AF$80</definedName>
    <definedName name="TPARK_IN_2009">TaylorPark.Inflow!$AG$4:$AG$80</definedName>
    <definedName name="TPARK_IN_2010">TaylorPark.Inflow!$AH$4:$AH$80</definedName>
    <definedName name="TPARK_IN_2011">TaylorPark.Inflow!$AI$4:$AI$80</definedName>
    <definedName name="TPARK_IN_2012">TaylorPark.Inflow!$AJ$4:$AJ$80</definedName>
    <definedName name="TPARK_IN_2013">TaylorPark.Inflow!$AK$4:$AK$80</definedName>
    <definedName name="TPARK_IN_2014">TaylorPark.Inflow!$AL$4:$AL$80</definedName>
    <definedName name="TPARK_IN_2015">TaylorPark.Inflow!$AM$4:$AM$80</definedName>
    <definedName name="TPARK_IN_2016">TaylorPark.Inflow!$AN$4:$AN$80</definedName>
    <definedName name="TPARK_IN_2017">TaylorPark.Inflow!$AO$4:$AO$80</definedName>
    <definedName name="TPARK_IN_2018">TaylorPark.Inflow!$AP$4:$AP$80</definedName>
    <definedName name="TPARK_IN_2019">TaylorPark.Inflow!$AQ$4:$AQ$80</definedName>
    <definedName name="TPARK_IN_2020">TaylorPark.Inflow!$AR$4:$AR$80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 localSheetId="21">TempForecast!$A$4:$AJ$64</definedName>
    <definedName name="TPIC2.espmvol_10" localSheetId="21">TempForecast!$A$4:$AJ$64</definedName>
    <definedName name="TPIC2.espmvol_11" localSheetId="21">TempForecast!$A$4:$AJ$64</definedName>
    <definedName name="TPIC2.espmvol_12" localSheetId="21">TempForecast!$A$4:$AJ$64</definedName>
    <definedName name="TPIC2.espmvol_13" localSheetId="21">TempForecast!$A$4:$AJ$64</definedName>
    <definedName name="TPIC2.espmvol_14" localSheetId="21">TempForecast!$A$4:$AJ$64</definedName>
    <definedName name="TPIC2.espmvol_15" localSheetId="21">TempForecast!$A$4:$AJ$64</definedName>
    <definedName name="TPIC2.espmvol_16" localSheetId="21">TempForecast!$A$4:$AJ$64</definedName>
    <definedName name="TPIC2.espmvol_17" localSheetId="21">TempForecast!$A$4:$AJ$64</definedName>
    <definedName name="TPIC2.espmvol_18" localSheetId="21">TempForecast!$A$4:$AJ$64</definedName>
    <definedName name="TPIC2.espmvol_19" localSheetId="21">TempForecast!$A$4:$AJ$64</definedName>
    <definedName name="TPIC2.espmvol_2" localSheetId="21">TempForecast!$A$4:$AE$64</definedName>
    <definedName name="TPIC2.espmvol_20" localSheetId="21">TempForecast!$A$4:$AJ$64</definedName>
    <definedName name="TPIC2.espmvol_21" localSheetId="21">TempForecast!$A$4:$AJ$64</definedName>
    <definedName name="TPIC2.espmvol_22" localSheetId="21">TempForecast!$A$4:$AJ$64</definedName>
    <definedName name="TPIC2.espmvol_23" localSheetId="21">TempForecast!$A$4:$AJ$64</definedName>
    <definedName name="TPIC2.espmvol_24" localSheetId="21">TempForecast!$A$4:$AJ$64</definedName>
    <definedName name="TPIC2.espmvol_25" localSheetId="21">TempForecast!$A$4:$AJ$64</definedName>
    <definedName name="TPIC2.espmvol_26" localSheetId="21">TempForecast!$A$4:$AJ$64</definedName>
    <definedName name="TPIC2.espmvol_27" localSheetId="21">TempForecast!$A$4:$AJ$64</definedName>
    <definedName name="TPIC2.espmvol_28" localSheetId="21">TempForecast!$A$4:$AJ$64</definedName>
    <definedName name="TPIC2.espmvol_29" localSheetId="21">TempForecast!$A$4:$AJ$64</definedName>
    <definedName name="TPIC2.espmvol_3" localSheetId="21">TempForecast!$A$4:$AJ$64</definedName>
    <definedName name="TPIC2.espmvol_30" localSheetId="21">TempForecast!$A$4:$AJ$64</definedName>
    <definedName name="TPIC2.espmvol_31" localSheetId="21">TempForecast!$A$4:$AJ$64</definedName>
    <definedName name="TPIC2.espmvol_32" localSheetId="21">TempForecast!$A$4:$AJ$64</definedName>
    <definedName name="TPIC2.espmvol_33" localSheetId="21">TempForecast!$A$4:$AJ$64</definedName>
    <definedName name="TPIC2.espmvol_34" localSheetId="21">TempForecast!$A$4:$AJ$64</definedName>
    <definedName name="TPIC2.espmvol_35" localSheetId="21">TempForecast!$A$4:$AJ$64</definedName>
    <definedName name="TPIC2.espmvol_36" localSheetId="21">TempForecast!$A$4:$AJ$64</definedName>
    <definedName name="TPIC2.espmvol_37" localSheetId="21">TempForecast!$A$4:$AJ$64</definedName>
    <definedName name="TPIC2.espmvol_38" localSheetId="21">TempForecast!$A$4:$AJ$64</definedName>
    <definedName name="TPIC2.espmvol_39" localSheetId="21">TempForecast!$A$4:$AJ$64</definedName>
    <definedName name="TPIC2.espmvol_4" localSheetId="21">TempForecast!$A$4:$AJ$64</definedName>
    <definedName name="TPIC2.espmvol_40" localSheetId="21">TempForecast!$A$4:$AJ$64</definedName>
    <definedName name="TPIC2.espmvol_41" localSheetId="21">TempForecast!$A$4:$AJ$64</definedName>
    <definedName name="TPIC2.espmvol_42" localSheetId="21">TempForecast!$A$4:$AJ$64</definedName>
    <definedName name="TPIC2.espmvol_43" localSheetId="21">TempForecast!$A$4:$AJ$64</definedName>
    <definedName name="TPIC2.espmvol_44" localSheetId="21">TempForecast!$A$4:$AJ$64</definedName>
    <definedName name="TPIC2.espmvol_45" localSheetId="21">TempForecast!$A$4:$AJ$64</definedName>
    <definedName name="TPIC2.espmvol_46" localSheetId="21">TempForecast!$A$4:$AJ$64</definedName>
    <definedName name="TPIC2.espmvol_47" localSheetId="21">TempForecast!$A$4:$AJ$64</definedName>
    <definedName name="TPIC2.espmvol_48" localSheetId="21">TempForecast!$A$4:$AJ$64</definedName>
    <definedName name="TPIC2.espmvol_49" localSheetId="21">TempForecast!$A$4:$AJ$64</definedName>
    <definedName name="TPIC2.espmvol_5" localSheetId="21">TempForecast!$A$4:$AJ$64</definedName>
    <definedName name="TPIC2.espmvol_50" localSheetId="21">TempForecast!$A$4:$AJ$64</definedName>
    <definedName name="TPIC2.espmvol_51" localSheetId="21">TempForecast!$A$4:$AJ$64</definedName>
    <definedName name="TPIC2.espmvol_52" localSheetId="21">TempForecast!$A$4:$AJ$64</definedName>
    <definedName name="TPIC2.espmvol_53" localSheetId="21">TempForecast!$A$4:$AJ$64</definedName>
    <definedName name="TPIC2.espmvol_54" localSheetId="21">TempForecast!$A$4:$AJ$64</definedName>
    <definedName name="TPIC2.espmvol_55" localSheetId="21">TempForecast!$A$4:$AJ$64</definedName>
    <definedName name="TPIC2.espmvol_56" localSheetId="21">TempForecast!$A$4:$AJ$64</definedName>
    <definedName name="TPIC2.espmvol_57" localSheetId="21">TempForecast!$A$4:$AJ$64</definedName>
    <definedName name="TPIC2.espmvol_58" localSheetId="21">TempForecast!$A$4:$AJ$64</definedName>
    <definedName name="TPIC2.espmvol_59" localSheetId="21">TempForecast!$A$4:$AJ$64</definedName>
    <definedName name="TPIC2.espmvol_6" localSheetId="21">TempForecast!$A$4:$AJ$64</definedName>
    <definedName name="TPIC2.espmvol_60" localSheetId="21">TempForecast!$A$4:$AJ$64</definedName>
    <definedName name="TPIC2.espmvol_61" localSheetId="21">TempForecast!$A$4:$AJ$64</definedName>
    <definedName name="TPIC2.espmvol_62" localSheetId="21">TempForecast!$A$4:$AJ$64</definedName>
    <definedName name="TPIC2.espmvol_7" localSheetId="21">TempForecast!$A$4:$AJ$64</definedName>
    <definedName name="TPIC2.espmvol_8" localSheetId="21">TempForecast!$A$4:$AJ$64</definedName>
    <definedName name="TPIC2.espmvol_9" localSheetId="21">TempForecast!$A$4:$AJ$64</definedName>
    <definedName name="TraceID">RunInformation!$F$6:$F$55</definedName>
    <definedName name="TraceSelection">Comparison!$B$8:$E$23</definedName>
    <definedName name="TraceYear">RunInformation!$G$6:$G$55</definedName>
    <definedName name="VALLE_IN_1981">Vallecito.Inflow!$E$4:$E$80</definedName>
    <definedName name="VALLE_IN_1982">Vallecito.Inflow!$F$4:$F$80</definedName>
    <definedName name="VALLE_IN_1983">Vallecito.Inflow!$G$4:$G$80</definedName>
    <definedName name="VALLE_IN_1984">Vallecito.Inflow!$H$4:$H$80</definedName>
    <definedName name="VALLE_IN_1985">Vallecito.Inflow!$I$4:$I$80</definedName>
    <definedName name="VALLE_IN_1986">Vallecito.Inflow!$J$4:$J$80</definedName>
    <definedName name="VALLE_IN_1987">Vallecito.Inflow!$K$4:$K$80</definedName>
    <definedName name="VALLE_IN_1988">Vallecito.Inflow!$L$4:$L$80</definedName>
    <definedName name="VALLE_IN_1989">Vallecito.Inflow!$M$4:$M$80</definedName>
    <definedName name="VALLE_IN_1990">Vallecito.Inflow!$N$4:$N$80</definedName>
    <definedName name="VALLE_IN_1991">Vallecito.Inflow!$O$4:$O$80</definedName>
    <definedName name="VALLE_IN_1992">Vallecito.Inflow!$P$4:$P$80</definedName>
    <definedName name="VALLE_IN_1993">Vallecito.Inflow!$Q$4:$Q$80</definedName>
    <definedName name="VALLE_IN_1994">Vallecito.Inflow!$R$4:$R$80</definedName>
    <definedName name="VALLE_IN_1995">Vallecito.Inflow!$S$4:$S$80</definedName>
    <definedName name="VALLE_IN_1996">Vallecito.Inflow!$T$4:$T$80</definedName>
    <definedName name="VALLE_IN_1997">Vallecito.Inflow!$U$4:$U$80</definedName>
    <definedName name="VALLE_IN_1998">Vallecito.Inflow!$V$4:$V$80</definedName>
    <definedName name="VALLE_IN_1999">Vallecito.Inflow!$W$4:$W$80</definedName>
    <definedName name="VALLE_IN_2000">Vallecito.Inflow!$X$4:$X$80</definedName>
    <definedName name="VALLE_IN_2001">Vallecito.Inflow!$Y$4:$Y$80</definedName>
    <definedName name="VALLE_IN_2002">Vallecito.Inflow!$Z$4:$Z$80</definedName>
    <definedName name="VALLE_IN_2003">Vallecito.Inflow!$AA$4:$AA$80</definedName>
    <definedName name="VALLE_IN_2004">Vallecito.Inflow!$AB$4:$AB$80</definedName>
    <definedName name="VALLE_IN_2005">Vallecito.Inflow!$AC$4:$AC$80</definedName>
    <definedName name="VALLE_IN_2006">Vallecito.Inflow!$AD$4:$AD$80</definedName>
    <definedName name="VALLE_IN_2007">Vallecito.Inflow!$AE$4:$AE$80</definedName>
    <definedName name="VALLE_IN_2008">Vallecito.Inflow!$AF$4:$AF$80</definedName>
    <definedName name="VALLE_IN_2009">Vallecito.Inflow!$AG$4:$AG$80</definedName>
    <definedName name="VALLE_IN_2010">Vallecito.Inflow!$AH$4:$AH$80</definedName>
    <definedName name="VALLE_IN_2011">Vallecito.Inflow!$AI$4:$AI$80</definedName>
    <definedName name="VALLE_IN_2012">Vallecito.Inflow!$AJ$4:$AJ$80</definedName>
    <definedName name="VALLE_IN_2013">Vallecito.Inflow!$AK$4:$AK$80</definedName>
    <definedName name="VALLE_IN_2014">Vallecito.Inflow!$AL$4:$AL$80</definedName>
    <definedName name="VALLE_IN_2015">Vallecito.Inflow!$AM$4:$AM$80</definedName>
    <definedName name="VALLE_IN_2016">Vallecito.Inflow!$AN$4:$AN$80</definedName>
    <definedName name="VALLE_IN_2017">Vallecito.Inflow!$AO$4:$AO$80</definedName>
    <definedName name="VALLE_IN_2018">Vallecito.Inflow!$AP$4:$AP$80</definedName>
    <definedName name="VALLE_IN_2019">Vallecito.Inflow!$AQ$4:$AQ$80</definedName>
    <definedName name="VALLE_IN_2020">Vallecito.Inflow!$AR$4:$AR$80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 localSheetId="21">TempForecast!$A$4:$AJ$64</definedName>
    <definedName name="VCRC2.espmvol_10" localSheetId="21">TempForecast!$A$4:$AJ$64</definedName>
    <definedName name="VCRC2.espmvol_11" localSheetId="21">TempForecast!$A$4:$AJ$64</definedName>
    <definedName name="VCRC2.espmvol_12" localSheetId="21">TempForecast!$A$4:$AJ$64</definedName>
    <definedName name="VCRC2.espmvol_13" localSheetId="21">TempForecast!$A$4:$AJ$64</definedName>
    <definedName name="VCRC2.espmvol_14" localSheetId="21">TempForecast!$A$4:$AJ$64</definedName>
    <definedName name="VCRC2.espmvol_15" localSheetId="21">TempForecast!$A$4:$AJ$64</definedName>
    <definedName name="VCRC2.espmvol_16" localSheetId="21">TempForecast!$A$4:$AJ$64</definedName>
    <definedName name="VCRC2.espmvol_17" localSheetId="21">TempForecast!$A$4:$AJ$64</definedName>
    <definedName name="VCRC2.espmvol_18" localSheetId="21">TempForecast!$A$4:$AJ$64</definedName>
    <definedName name="VCRC2.espmvol_19" localSheetId="21">TempForecast!$A$4:$AJ$64</definedName>
    <definedName name="VCRC2.espmvol_2" localSheetId="21">TempForecast!$A$4:$AE$64</definedName>
    <definedName name="VCRC2.espmvol_20" localSheetId="21">TempForecast!$A$4:$AJ$64</definedName>
    <definedName name="VCRC2.espmvol_21" localSheetId="21">TempForecast!$A$4:$AJ$64</definedName>
    <definedName name="VCRC2.espmvol_22" localSheetId="21">TempForecast!$A$4:$AJ$64</definedName>
    <definedName name="VCRC2.espmvol_23" localSheetId="21">TempForecast!$A$4:$AJ$64</definedName>
    <definedName name="VCRC2.espmvol_24" localSheetId="21">TempForecast!$A$4:$AJ$64</definedName>
    <definedName name="VCRC2.espmvol_25" localSheetId="21">TempForecast!$A$4:$AJ$64</definedName>
    <definedName name="VCRC2.espmvol_26" localSheetId="21">TempForecast!$A$4:$AJ$64</definedName>
    <definedName name="VCRC2.espmvol_27" localSheetId="21">TempForecast!$A$4:$AJ$64</definedName>
    <definedName name="VCRC2.espmvol_28" localSheetId="21">TempForecast!$A$4:$AJ$64</definedName>
    <definedName name="VCRC2.espmvol_29" localSheetId="21">TempForecast!$A$4:$AJ$64</definedName>
    <definedName name="VCRC2.espmvol_3" localSheetId="21">TempForecast!$A$4:$AJ$64</definedName>
    <definedName name="VCRC2.espmvol_30" localSheetId="21">TempForecast!$A$4:$AJ$64</definedName>
    <definedName name="VCRC2.espmvol_31" localSheetId="21">TempForecast!$A$4:$AJ$64</definedName>
    <definedName name="VCRC2.espmvol_32" localSheetId="21">TempForecast!$A$4:$AJ$64</definedName>
    <definedName name="VCRC2.espmvol_33" localSheetId="21">TempForecast!$A$4:$AJ$64</definedName>
    <definedName name="VCRC2.espmvol_34" localSheetId="21">TempForecast!$A$4:$AJ$64</definedName>
    <definedName name="VCRC2.espmvol_35" localSheetId="21">TempForecast!$A$4:$AJ$64</definedName>
    <definedName name="VCRC2.espmvol_36" localSheetId="21">TempForecast!$A$4:$AJ$64</definedName>
    <definedName name="VCRC2.espmvol_37" localSheetId="21">TempForecast!$A$4:$AJ$64</definedName>
    <definedName name="VCRC2.espmvol_38" localSheetId="21">TempForecast!$A$4:$AJ$64</definedName>
    <definedName name="VCRC2.espmvol_39" localSheetId="21">TempForecast!$A$4:$AJ$64</definedName>
    <definedName name="VCRC2.espmvol_4" localSheetId="21">TempForecast!$A$4:$AJ$64</definedName>
    <definedName name="VCRC2.espmvol_40" localSheetId="21">TempForecast!$A$4:$AJ$64</definedName>
    <definedName name="VCRC2.espmvol_41" localSheetId="21">TempForecast!$A$4:$AJ$64</definedName>
    <definedName name="VCRC2.espmvol_42" localSheetId="21">TempForecast!$A$4:$AJ$64</definedName>
    <definedName name="VCRC2.espmvol_43" localSheetId="21">TempForecast!$A$4:$AJ$64</definedName>
    <definedName name="VCRC2.espmvol_44" localSheetId="21">TempForecast!$A$4:$AJ$64</definedName>
    <definedName name="VCRC2.espmvol_45" localSheetId="21">TempForecast!$A$4:$AJ$64</definedName>
    <definedName name="VCRC2.espmvol_46" localSheetId="21">TempForecast!$A$4:$AJ$64</definedName>
    <definedName name="VCRC2.espmvol_47" localSheetId="21">TempForecast!$A$4:$AJ$64</definedName>
    <definedName name="VCRC2.espmvol_48" localSheetId="21">TempForecast!$A$4:$AJ$64</definedName>
    <definedName name="VCRC2.espmvol_49" localSheetId="21">TempForecast!$A$4:$AJ$64</definedName>
    <definedName name="VCRC2.espmvol_5" localSheetId="21">TempForecast!$A$4:$AJ$64</definedName>
    <definedName name="VCRC2.espmvol_50" localSheetId="21">TempForecast!$A$4:$AJ$64</definedName>
    <definedName name="VCRC2.espmvol_51" localSheetId="21">TempForecast!$A$4:$AJ$64</definedName>
    <definedName name="VCRC2.espmvol_52" localSheetId="21">TempForecast!$A$4:$AJ$64</definedName>
    <definedName name="VCRC2.espmvol_53" localSheetId="21">TempForecast!$A$4:$AJ$64</definedName>
    <definedName name="VCRC2.espmvol_54" localSheetId="21">TempForecast!$A$4:$AJ$64</definedName>
    <definedName name="VCRC2.espmvol_55" localSheetId="21">TempForecast!$A$4:$AJ$64</definedName>
    <definedName name="VCRC2.espmvol_56" localSheetId="21">TempForecast!$A$4:$AJ$64</definedName>
    <definedName name="VCRC2.espmvol_57" localSheetId="21">TempForecast!$A$4:$AJ$64</definedName>
    <definedName name="VCRC2.espmvol_58" localSheetId="21">TempForecast!$A$4:$AJ$64</definedName>
    <definedName name="VCRC2.espmvol_59" localSheetId="21">TempForecast!$A$4:$AJ$64</definedName>
    <definedName name="VCRC2.espmvol_6" localSheetId="21">TempForecast!$A$4:$AJ$64</definedName>
    <definedName name="VCRC2.espmvol_60" localSheetId="21">TempForecast!$A$4:$AJ$64</definedName>
    <definedName name="VCRC2.espmvol_61" localSheetId="21">TempForecast!$A$4:$AJ$64</definedName>
    <definedName name="VCRC2.espmvol_62" localSheetId="21">TempForecast!$A$4:$AJ$64</definedName>
    <definedName name="VCRC2.espmvol_7" localSheetId="21">TempForecast!$A$4:$AJ$64</definedName>
    <definedName name="VCRC2.espmvol_8" localSheetId="21">TempForecast!$A$4:$AJ$64</definedName>
    <definedName name="VCRC2.espmvol_9" localSheetId="21">TempForecast!$A$4:$AJ$64</definedName>
    <definedName name="YampaMax">HDBQueries!$K$49</definedName>
    <definedName name="YampaMin">HDBQueries!$K$13</definedName>
    <definedName name="YampaMost">HDBQueries!$K$85</definedName>
    <definedName name="YDLC2.espmvol" localSheetId="21">TempForecast!$A$4:$AJ$64</definedName>
    <definedName name="YDLC2.espmvol_10" localSheetId="21">TempForecast!$A$4:$AJ$64</definedName>
    <definedName name="YDLC2.espmvol_11" localSheetId="21">TempForecast!$A$4:$AJ$64</definedName>
    <definedName name="YDLC2.espmvol_12" localSheetId="21">TempForecast!$A$4:$AJ$64</definedName>
    <definedName name="YDLC2.espmvol_13" localSheetId="21">TempForecast!$A$4:$AJ$64</definedName>
    <definedName name="YDLC2.espmvol_14" localSheetId="21">TempForecast!$A$4:$AJ$64</definedName>
    <definedName name="YDLC2.espmvol_15" localSheetId="21">TempForecast!$A$4:$AJ$64</definedName>
    <definedName name="YDLC2.espmvol_16" localSheetId="21">TempForecast!$A$4:$AJ$64</definedName>
    <definedName name="YDLC2.espmvol_17" localSheetId="21">TempForecast!$A$4:$AJ$64</definedName>
    <definedName name="YDLC2.espmvol_18" localSheetId="21">TempForecast!$A$4:$AJ$64</definedName>
    <definedName name="YDLC2.espmvol_19" localSheetId="21">TempForecast!$A$4:$AJ$64</definedName>
    <definedName name="YDLC2.espmvol_2" localSheetId="21">TempForecast!$A$4:$AE$64</definedName>
    <definedName name="YDLC2.espmvol_20" localSheetId="21">TempForecast!$A$4:$AJ$64</definedName>
    <definedName name="YDLC2.espmvol_21" localSheetId="21">TempForecast!$A$4:$AJ$64</definedName>
    <definedName name="YDLC2.espmvol_22" localSheetId="21">TempForecast!$A$4:$AJ$64</definedName>
    <definedName name="YDLC2.espmvol_23" localSheetId="21">TempForecast!$A$4:$AJ$64</definedName>
    <definedName name="YDLC2.espmvol_24" localSheetId="21">TempForecast!$A$4:$AJ$64</definedName>
    <definedName name="YDLC2.espmvol_25" localSheetId="21">TempForecast!$A$4:$AJ$64</definedName>
    <definedName name="YDLC2.espmvol_26" localSheetId="21">TempForecast!$A$4:$AJ$64</definedName>
    <definedName name="YDLC2.espmvol_27" localSheetId="21">TempForecast!$A$4:$AJ$64</definedName>
    <definedName name="YDLC2.espmvol_28" localSheetId="21">TempForecast!$A$4:$AJ$64</definedName>
    <definedName name="YDLC2.espmvol_29" localSheetId="21">TempForecast!$A$4:$AJ$64</definedName>
    <definedName name="YDLC2.espmvol_3" localSheetId="21">TempForecast!$A$4:$AJ$64</definedName>
    <definedName name="YDLC2.espmvol_30" localSheetId="21">TempForecast!$A$4:$AJ$64</definedName>
    <definedName name="YDLC2.espmvol_31" localSheetId="21">TempForecast!$A$4:$AJ$64</definedName>
    <definedName name="YDLC2.espmvol_32" localSheetId="21">TempForecast!$A$4:$AJ$64</definedName>
    <definedName name="YDLC2.espmvol_33" localSheetId="21">TempForecast!$A$4:$AJ$64</definedName>
    <definedName name="YDLC2.espmvol_34" localSheetId="21">TempForecast!$A$4:$AJ$64</definedName>
    <definedName name="YDLC2.espmvol_35" localSheetId="21">TempForecast!$A$4:$AJ$64</definedName>
    <definedName name="YDLC2.espmvol_36" localSheetId="21">TempForecast!$A$4:$AJ$64</definedName>
    <definedName name="YDLC2.espmvol_37" localSheetId="21">TempForecast!$A$4:$AJ$64</definedName>
    <definedName name="YDLC2.espmvol_38" localSheetId="21">TempForecast!$A$4:$AJ$64</definedName>
    <definedName name="YDLC2.espmvol_39" localSheetId="21">TempForecast!$A$4:$AJ$64</definedName>
    <definedName name="YDLC2.espmvol_4" localSheetId="21">TempForecast!$A$4:$AJ$64</definedName>
    <definedName name="YDLC2.espmvol_40" localSheetId="21">TempForecast!$A$4:$AJ$64</definedName>
    <definedName name="YDLC2.espmvol_41" localSheetId="21">TempForecast!$A$4:$AJ$64</definedName>
    <definedName name="YDLC2.espmvol_42" localSheetId="21">TempForecast!$A$4:$AJ$64</definedName>
    <definedName name="YDLC2.espmvol_43" localSheetId="21">TempForecast!$A$4:$AJ$64</definedName>
    <definedName name="YDLC2.espmvol_44" localSheetId="21">TempForecast!$A$4:$AJ$64</definedName>
    <definedName name="YDLC2.espmvol_45" localSheetId="21">TempForecast!$A$4:$AJ$64</definedName>
    <definedName name="YDLC2.espmvol_46" localSheetId="21">TempForecast!$A$4:$AJ$64</definedName>
    <definedName name="YDLC2.espmvol_47" localSheetId="21">TempForecast!$A$4:$AJ$64</definedName>
    <definedName name="YDLC2.espmvol_48" localSheetId="21">TempForecast!$A$4:$AJ$64</definedName>
    <definedName name="YDLC2.espmvol_49" localSheetId="21">TempForecast!$A$4:$AJ$64</definedName>
    <definedName name="YDLC2.espmvol_5" localSheetId="21">TempForecast!$A$4:$AJ$64</definedName>
    <definedName name="YDLC2.espmvol_50" localSheetId="21">TempForecast!$A$4:$AJ$64</definedName>
    <definedName name="YDLC2.espmvol_51" localSheetId="21">TempForecast!$A$4:$AJ$64</definedName>
    <definedName name="YDLC2.espmvol_52" localSheetId="21">TempForecast!$A$4:$AJ$64</definedName>
    <definedName name="YDLC2.espmvol_53" localSheetId="21">TempForecast!$A$4:$AJ$64</definedName>
    <definedName name="YDLC2.espmvol_54" localSheetId="21">TempForecast!$A$4:$AJ$64</definedName>
    <definedName name="YDLC2.espmvol_55" localSheetId="21">TempForecast!$A$4:$AJ$64</definedName>
    <definedName name="YDLC2.espmvol_56" localSheetId="21">TempForecast!$A$4:$AJ$64</definedName>
    <definedName name="YDLC2.espmvol_57" localSheetId="21">TempForecast!$A$4:$AJ$64</definedName>
    <definedName name="YDLC2.espmvol_58" localSheetId="21">TempForecast!$A$4:$AJ$64</definedName>
    <definedName name="YDLC2.espmvol_59" localSheetId="21">TempForecast!$A$4:$AJ$64</definedName>
    <definedName name="YDLC2.espmvol_6" localSheetId="21">TempForecast!$A$4:$AJ$64</definedName>
    <definedName name="YDLC2.espmvol_60" localSheetId="21">TempForecast!$A$4:$AJ$64</definedName>
    <definedName name="YDLC2.espmvol_61" localSheetId="21">TempForecast!$A$4:$AJ$64</definedName>
    <definedName name="YDLC2.espmvol_62" localSheetId="21">TempForecast!$A$4:$AJ$64</definedName>
    <definedName name="YDLC2.espmvol_7" localSheetId="21">TempForecast!$A$4:$AJ$64</definedName>
    <definedName name="YDLC2.espmvol_8" localSheetId="21">TempForecast!$A$4:$AJ$64</definedName>
    <definedName name="YDLC2.espmvol_9" localSheetId="21">TempForecast!$A$4:$AJ$64</definedName>
    <definedName name="YRITO_IN_1981" localSheetId="11">AnimasRiverTotalOutflow!$E$4:$E$80</definedName>
    <definedName name="YRITO_IN_1981">YampaRiverInflow.TotalOutflow!$E$4:$E$80</definedName>
    <definedName name="YRITO_IN_1982" localSheetId="11">AnimasRiverTotalOutflow!$F$4:$F$80</definedName>
    <definedName name="YRITO_IN_1982">YampaRiverInflow.TotalOutflow!$F$4:$F$80</definedName>
    <definedName name="YRITO_IN_1983" localSheetId="11">AnimasRiverTotalOutflow!$G$4:$G$80</definedName>
    <definedName name="YRITO_IN_1983">YampaRiverInflow.TotalOutflow!$G$4:$G$80</definedName>
    <definedName name="YRITO_IN_1984" localSheetId="11">AnimasRiverTotalOutflow!$H$4:$H$80</definedName>
    <definedName name="YRITO_IN_1984">YampaRiverInflow.TotalOutflow!$H$4:$H$80</definedName>
    <definedName name="YRITO_IN_1985" localSheetId="11">AnimasRiverTotalOutflow!$I$4:$I$80</definedName>
    <definedName name="YRITO_IN_1985">YampaRiverInflow.TotalOutflow!$I$4:$I$80</definedName>
    <definedName name="YRITO_IN_1986" localSheetId="11">AnimasRiverTotalOutflow!$J$4:$J$80</definedName>
    <definedName name="YRITO_IN_1986">YampaRiverInflow.TotalOutflow!$J$4:$J$80</definedName>
    <definedName name="YRITO_IN_1987" localSheetId="11">AnimasRiverTotalOutflow!$K$4:$K$80</definedName>
    <definedName name="YRITO_IN_1987">YampaRiverInflow.TotalOutflow!$K$4:$K$80</definedName>
    <definedName name="YRITO_IN_1988" localSheetId="11">AnimasRiverTotalOutflow!$L$4:$L$80</definedName>
    <definedName name="YRITO_IN_1988">YampaRiverInflow.TotalOutflow!$L$4:$L$80</definedName>
    <definedName name="YRITO_IN_1989" localSheetId="11">AnimasRiverTotalOutflow!$M$4:$M$80</definedName>
    <definedName name="YRITO_IN_1989">YampaRiverInflow.TotalOutflow!$M$4:$M$80</definedName>
    <definedName name="YRITO_IN_1990" localSheetId="11">AnimasRiverTotalOutflow!$N$4:$N$80</definedName>
    <definedName name="YRITO_IN_1990">YampaRiverInflow.TotalOutflow!$N$4:$N$80</definedName>
    <definedName name="YRITO_IN_1991" localSheetId="11">AnimasRiverTotalOutflow!$O$4:$O$80</definedName>
    <definedName name="YRITO_IN_1991">YampaRiverInflow.TotalOutflow!$O$4:$O$80</definedName>
    <definedName name="YRITO_IN_1992" localSheetId="11">AnimasRiverTotalOutflow!$P$4:$P$80</definedName>
    <definedName name="YRITO_IN_1992">YampaRiverInflow.TotalOutflow!$P$4:$P$80</definedName>
    <definedName name="YRITO_IN_1993" localSheetId="11">AnimasRiverTotalOutflow!$Q$4:$Q$80</definedName>
    <definedName name="YRITO_IN_1993">YampaRiverInflow.TotalOutflow!$Q$4:$Q$80</definedName>
    <definedName name="YRITO_IN_1994" localSheetId="11">AnimasRiverTotalOutflow!$R$4:$R$80</definedName>
    <definedName name="YRITO_IN_1994">YampaRiverInflow.TotalOutflow!$R$4:$R$80</definedName>
    <definedName name="YRITO_IN_1995" localSheetId="11">AnimasRiverTotalOutflow!$S$4:$S$80</definedName>
    <definedName name="YRITO_IN_1995">YampaRiverInflow.TotalOutflow!$S$4:$S$80</definedName>
    <definedName name="YRITO_IN_1996" localSheetId="11">AnimasRiverTotalOutflow!$T$4:$T$80</definedName>
    <definedName name="YRITO_IN_1996">YampaRiverInflow.TotalOutflow!$T$4:$T$80</definedName>
    <definedName name="YRITO_IN_1997" localSheetId="11">AnimasRiverTotalOutflow!$U$4:$U$80</definedName>
    <definedName name="YRITO_IN_1997">YampaRiverInflow.TotalOutflow!$U$4:$U$80</definedName>
    <definedName name="YRITO_IN_1998" localSheetId="11">AnimasRiverTotalOutflow!$V$4:$V$80</definedName>
    <definedName name="YRITO_IN_1998">YampaRiverInflow.TotalOutflow!$V$4:$V$80</definedName>
    <definedName name="YRITO_IN_1999" localSheetId="11">AnimasRiverTotalOutflow!$W$4:$W$80</definedName>
    <definedName name="YRITO_IN_1999">YampaRiverInflow.TotalOutflow!$W$4:$W$80</definedName>
    <definedName name="YRITO_IN_2000" localSheetId="11">AnimasRiverTotalOutflow!$X$4:$X$80</definedName>
    <definedName name="YRITO_IN_2000">YampaRiverInflow.TotalOutflow!$X$4:$X$80</definedName>
    <definedName name="YRITO_IN_2001" localSheetId="11">AnimasRiverTotalOutflow!$Y$4:$Y$80</definedName>
    <definedName name="YRITO_IN_2001">YampaRiverInflow.TotalOutflow!$Y$4:$Y$80</definedName>
    <definedName name="YRITO_IN_2002" localSheetId="11">AnimasRiverTotalOutflow!$Z$4:$Z$80</definedName>
    <definedName name="YRITO_IN_2002">YampaRiverInflow.TotalOutflow!$Z$4:$Z$80</definedName>
    <definedName name="YRITO_IN_2003" localSheetId="11">AnimasRiverTotalOutflow!$AA$4:$AA$80</definedName>
    <definedName name="YRITO_IN_2003">YampaRiverInflow.TotalOutflow!$AA$4:$AA$80</definedName>
    <definedName name="YRITO_IN_2004" localSheetId="11">AnimasRiverTotalOutflow!$AB$4:$AB$80</definedName>
    <definedName name="YRITO_IN_2004">YampaRiverInflow.TotalOutflow!$AB$4:$AB$80</definedName>
    <definedName name="YRITO_IN_2005" localSheetId="11">AnimasRiverTotalOutflow!$AC$4:$AC$80</definedName>
    <definedName name="YRITO_IN_2005">YampaRiverInflow.TotalOutflow!$AC$4:$AC$80</definedName>
    <definedName name="YRITO_IN_2006" localSheetId="11">AnimasRiverTotalOutflow!$AD$4:$AD$80</definedName>
    <definedName name="YRITO_IN_2006">YampaRiverInflow.TotalOutflow!$AD$4:$AD$80</definedName>
    <definedName name="YRITO_IN_2007" localSheetId="11">AnimasRiverTotalOutflow!$AE$4:$AE$80</definedName>
    <definedName name="YRITO_IN_2007">YampaRiverInflow.TotalOutflow!$AE$4:$AE$80</definedName>
    <definedName name="YRITO_IN_2008" localSheetId="11">AnimasRiverTotalOutflow!$AF$4:$AF$80</definedName>
    <definedName name="YRITO_IN_2008">YampaRiverInflow.TotalOutflow!$AF$4:$AF$80</definedName>
    <definedName name="YRITO_IN_2009" localSheetId="11">AnimasRiverTotalOutflow!$AG$4:$AG$80</definedName>
    <definedName name="YRITO_IN_2009">YampaRiverInflow.TotalOutflow!$AG$4:$AG$80</definedName>
    <definedName name="YRITO_IN_2010" localSheetId="11">AnimasRiverTotalOutflow!$AH$4:$AH$80</definedName>
    <definedName name="YRITO_IN_2010">YampaRiverInflow.TotalOutflow!$AH$4:$AH$80</definedName>
    <definedName name="YRITO_IN_2011">YampaRiverInflow.TotalOutflow!$AI$4:$AI$80</definedName>
    <definedName name="YRITO_IN_2012">YampaRiverInflow.TotalOutflow!$AJ$4:$AJ$80</definedName>
    <definedName name="YRITO_IN_2013">YampaRiverInflow.TotalOutflow!$AK$4:$AK$80</definedName>
    <definedName name="YRITO_IN_2014">YampaRiverInflow.TotalOutflow!$AL$4:$AL$80</definedName>
    <definedName name="YRITO_IN_2015">YampaRiverInflow.TotalOutflow!$AM$4:$AM$80</definedName>
    <definedName name="YRITO_IN_2016">YampaRiverInflow.TotalOutflow!$AN$4:$AN$80</definedName>
    <definedName name="YRITO_IN_2017">YampaRiverInflow.TotalOutflow!$AO$4:$AO$80</definedName>
    <definedName name="YRITO_IN_2018">YampaRiverInflow.TotalOutflow!$AP$4:$AP$80</definedName>
    <definedName name="YRITO_IN_2019">YampaRiverInflow.TotalOutflow!$AQ$4:$AQ$80</definedName>
    <definedName name="YRITO_IN_2020">YampaRiverInflow.TotalOutflow!$AR$4:$AR$80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7" i="29" l="1"/>
  <c r="B83" i="29" s="1"/>
  <c r="C47" i="29"/>
  <c r="C83" i="29" s="1"/>
  <c r="D47" i="29"/>
  <c r="D83" i="29" s="1"/>
  <c r="E47" i="29"/>
  <c r="E83" i="29" s="1"/>
  <c r="F47" i="29"/>
  <c r="F83" i="29" s="1"/>
  <c r="G47" i="29"/>
  <c r="G83" i="29" s="1"/>
  <c r="H47" i="29"/>
  <c r="H83" i="29" s="1"/>
  <c r="I47" i="29"/>
  <c r="I83" i="29" s="1"/>
  <c r="J47" i="29"/>
  <c r="J83" i="29" s="1"/>
  <c r="K47" i="29"/>
  <c r="K83" i="29" s="1"/>
  <c r="L47" i="29"/>
  <c r="L83" i="29" s="1"/>
  <c r="M47" i="29"/>
  <c r="M83" i="29" s="1"/>
  <c r="N47" i="29"/>
  <c r="N83" i="29" s="1"/>
  <c r="O47" i="29"/>
  <c r="O83" i="29" s="1"/>
  <c r="P47" i="29"/>
  <c r="P83" i="29" s="1"/>
  <c r="Q47" i="29"/>
  <c r="Q83" i="29" s="1"/>
  <c r="R47" i="29"/>
  <c r="R83" i="29" s="1"/>
  <c r="S47" i="29"/>
  <c r="S83" i="29" s="1"/>
  <c r="T47" i="29"/>
  <c r="T83" i="29" s="1"/>
  <c r="I2" i="25"/>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A34" i="39"/>
  <c r="A35" i="39"/>
  <c r="BM3" i="25"/>
  <c r="BN3" i="25"/>
  <c r="BO3" i="25"/>
  <c r="BP3" i="25"/>
  <c r="BQ3" i="25"/>
  <c r="BR3" i="25"/>
  <c r="BS3" i="25"/>
  <c r="BT3" i="25"/>
  <c r="BU3" i="25"/>
  <c r="BV3" i="25"/>
  <c r="BW3" i="25"/>
  <c r="BX3" i="25"/>
  <c r="BY3" i="25"/>
  <c r="BZ3" i="25"/>
  <c r="CA3" i="25"/>
  <c r="CB3" i="25"/>
  <c r="CC3" i="25"/>
  <c r="CD3" i="25"/>
  <c r="CE3" i="25"/>
  <c r="CF3" i="25"/>
  <c r="CG3" i="25"/>
  <c r="CH3" i="25"/>
  <c r="CI3" i="25"/>
  <c r="CJ3" i="25"/>
  <c r="CK3" i="25"/>
  <c r="CL3" i="25"/>
  <c r="CM3" i="25"/>
  <c r="CN3" i="25"/>
  <c r="CO3" i="25"/>
  <c r="CP3" i="25"/>
  <c r="CQ3" i="25"/>
  <c r="CR3" i="25"/>
  <c r="CS3" i="25"/>
  <c r="CT3" i="25"/>
  <c r="CU3" i="25"/>
  <c r="CV3" i="25"/>
  <c r="CW3" i="25"/>
  <c r="CX3" i="25"/>
  <c r="CY3" i="25"/>
  <c r="CZ3" i="25"/>
  <c r="DA3" i="25"/>
  <c r="DB3" i="25"/>
  <c r="DC3" i="25"/>
  <c r="DD3" i="25"/>
  <c r="DE3" i="25"/>
  <c r="DF3" i="25"/>
  <c r="DG3" i="25"/>
  <c r="DH3" i="25"/>
  <c r="DI3" i="25"/>
  <c r="DJ3" i="25"/>
  <c r="DK3" i="25"/>
  <c r="DL3" i="25"/>
  <c r="DM3" i="25"/>
  <c r="DN3" i="25"/>
  <c r="DO3" i="25"/>
  <c r="DP3" i="25"/>
  <c r="DQ3" i="25"/>
  <c r="DR3" i="25"/>
  <c r="DS3" i="25"/>
  <c r="DT3" i="25"/>
  <c r="DU3" i="25"/>
  <c r="DV3" i="25"/>
  <c r="DW3" i="25"/>
  <c r="DX3" i="25"/>
  <c r="DY3" i="25"/>
  <c r="DZ3" i="25"/>
  <c r="EA3" i="25"/>
  <c r="EB3" i="25"/>
  <c r="EC3" i="25"/>
  <c r="ED3" i="25"/>
  <c r="BC3" i="25"/>
  <c r="BD3" i="25"/>
  <c r="BE3" i="25"/>
  <c r="BF3" i="25"/>
  <c r="BG3" i="25"/>
  <c r="BH3" i="25"/>
  <c r="BI3" i="25"/>
  <c r="BJ3" i="25"/>
  <c r="BK3" i="25"/>
  <c r="BL3" i="25"/>
  <c r="U104" i="25"/>
  <c r="U105" i="25"/>
  <c r="U106" i="25"/>
  <c r="U107" i="25"/>
  <c r="U108" i="25"/>
  <c r="U109" i="25"/>
  <c r="U110" i="25"/>
  <c r="U111" i="25"/>
  <c r="U112" i="25"/>
  <c r="A3" i="40"/>
  <c r="A3" i="39"/>
  <c r="A33" i="39"/>
  <c r="A32" i="39"/>
  <c r="A31" i="39"/>
  <c r="A30" i="39"/>
  <c r="A29" i="39"/>
  <c r="A28" i="39"/>
  <c r="A27" i="39"/>
  <c r="A26" i="39"/>
  <c r="A25" i="39"/>
  <c r="A24" i="39"/>
  <c r="A23" i="39"/>
  <c r="A22" i="39"/>
  <c r="A21" i="39"/>
  <c r="A20" i="39"/>
  <c r="A19" i="39"/>
  <c r="A18" i="39"/>
  <c r="A17" i="39"/>
  <c r="A16" i="39"/>
  <c r="A15" i="39"/>
  <c r="A14" i="39"/>
  <c r="A13" i="39"/>
  <c r="A12" i="39"/>
  <c r="A11" i="39"/>
  <c r="A10" i="39"/>
  <c r="A9" i="39"/>
  <c r="A8" i="39"/>
  <c r="A7" i="39"/>
  <c r="A6" i="39"/>
  <c r="A5" i="39"/>
  <c r="A4" i="39"/>
  <c r="A5" i="32"/>
  <c r="A6" i="32"/>
  <c r="A7" i="32"/>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Z4" i="39"/>
  <c r="K4" i="39"/>
  <c r="R4" i="32"/>
  <c r="P4" i="49"/>
  <c r="AL4" i="51"/>
  <c r="H4" i="52"/>
  <c r="J4" i="50"/>
  <c r="L4" i="32"/>
  <c r="S4" i="35"/>
  <c r="AG4" i="51"/>
  <c r="M4" i="52"/>
  <c r="AE4" i="32"/>
  <c r="U4" i="52"/>
  <c r="Z4" i="50"/>
  <c r="F4" i="49"/>
  <c r="J4" i="35"/>
  <c r="J4" i="52"/>
  <c r="O4" i="52"/>
  <c r="P4" i="51"/>
  <c r="V4" i="39"/>
  <c r="AK4" i="39"/>
  <c r="M4" i="49"/>
  <c r="AL4" i="49"/>
  <c r="N4" i="49"/>
  <c r="I4" i="49"/>
  <c r="O4" i="49"/>
  <c r="AJ4" i="50"/>
  <c r="AK4" i="51"/>
  <c r="AC4" i="35"/>
  <c r="AA4" i="32"/>
  <c r="X4" i="35"/>
  <c r="R4" i="35"/>
  <c r="AC4" i="52"/>
  <c r="AJ4" i="39"/>
  <c r="S4" i="32"/>
  <c r="T4" i="50"/>
  <c r="AF4" i="35"/>
  <c r="R4" i="39"/>
  <c r="E4" i="52"/>
  <c r="E4" i="35"/>
  <c r="F4" i="35"/>
  <c r="Q4" i="39"/>
  <c r="L4" i="49"/>
  <c r="Y4" i="50"/>
  <c r="N4" i="32"/>
  <c r="X4" i="52"/>
  <c r="AM4" i="50"/>
  <c r="W4" i="50"/>
  <c r="AE4" i="49"/>
  <c r="AA4" i="35"/>
  <c r="AE4" i="50"/>
  <c r="V4" i="49"/>
  <c r="Q4" i="51"/>
  <c r="Q4" i="49"/>
  <c r="AA4" i="52"/>
  <c r="J4" i="51"/>
  <c r="Z4" i="49"/>
  <c r="L4" i="35"/>
  <c r="X4" i="50"/>
  <c r="O4" i="50"/>
  <c r="Q4" i="35"/>
  <c r="AM4" i="51"/>
  <c r="I4" i="35"/>
  <c r="J4" i="32"/>
  <c r="Z4" i="35"/>
  <c r="H4" i="35"/>
  <c r="Y4" i="49"/>
  <c r="AD4" i="51"/>
  <c r="U4" i="51"/>
  <c r="AI4" i="51"/>
  <c r="Y4" i="35"/>
  <c r="AF4" i="39"/>
  <c r="P4" i="39"/>
  <c r="AJ4" i="52"/>
  <c r="AE4" i="51"/>
  <c r="E4" i="51"/>
  <c r="AB4" i="52"/>
  <c r="T4" i="51"/>
  <c r="AK4" i="35"/>
  <c r="AB4" i="49"/>
  <c r="T4" i="49"/>
  <c r="AC4" i="32"/>
  <c r="AJ4" i="32"/>
  <c r="G4" i="52"/>
  <c r="AH4" i="51"/>
  <c r="U4" i="50"/>
  <c r="AM4" i="52"/>
  <c r="AD4" i="35"/>
  <c r="AC4" i="51"/>
  <c r="AH4" i="52"/>
  <c r="G4" i="51"/>
  <c r="AG4" i="49"/>
  <c r="AL4" i="52"/>
  <c r="Y4" i="32"/>
  <c r="AJ4" i="35"/>
  <c r="G4" i="35"/>
  <c r="AH4" i="35"/>
  <c r="AE4" i="39"/>
  <c r="AB4" i="51"/>
  <c r="AC4" i="49"/>
  <c r="O4" i="51"/>
  <c r="H4" i="50"/>
  <c r="W4" i="51"/>
  <c r="AF4" i="50"/>
  <c r="U4" i="49"/>
  <c r="I4" i="32"/>
  <c r="W4" i="52"/>
  <c r="AA4" i="49"/>
  <c r="U4" i="35"/>
  <c r="AK4" i="50"/>
  <c r="AE4" i="52"/>
  <c r="AB4" i="50"/>
  <c r="U5" i="25" l="1"/>
  <c r="AM4" i="39"/>
  <c r="F4" i="39"/>
  <c r="Q4" i="32"/>
  <c r="P4" i="32"/>
  <c r="AK4" i="32"/>
  <c r="AM4" i="32"/>
  <c r="X4" i="32"/>
  <c r="M4" i="32"/>
  <c r="X4" i="39"/>
  <c r="AB4" i="32"/>
  <c r="W4" i="39"/>
  <c r="N4" i="39"/>
  <c r="AB4" i="39"/>
  <c r="T4" i="32"/>
  <c r="L4" i="39"/>
  <c r="E4" i="32"/>
  <c r="AI4" i="39"/>
  <c r="U4" i="39"/>
  <c r="E4" i="39"/>
  <c r="AA4" i="39"/>
  <c r="U6" i="25" l="1"/>
  <c r="W4" i="25"/>
  <c r="V4" i="25"/>
  <c r="R4" i="52"/>
  <c r="K4" i="52"/>
  <c r="V4" i="50"/>
  <c r="Y4" i="51"/>
  <c r="S4" i="49"/>
  <c r="AD4" i="32"/>
  <c r="AH4" i="32"/>
  <c r="I4" i="50"/>
  <c r="AF4" i="52"/>
  <c r="H4" i="39"/>
  <c r="I4" i="51"/>
  <c r="AL4" i="50"/>
  <c r="N4" i="50"/>
  <c r="AD4" i="52"/>
  <c r="M4" i="35"/>
  <c r="AD4" i="49"/>
  <c r="M4" i="39"/>
  <c r="BE4" i="25"/>
  <c r="S4" i="50"/>
  <c r="R4" i="50"/>
  <c r="AD4" i="39"/>
  <c r="AI4" i="50"/>
  <c r="V4" i="35"/>
  <c r="AH4" i="49"/>
  <c r="H4" i="51"/>
  <c r="AI4" i="49"/>
  <c r="G4" i="39"/>
  <c r="G4" i="50"/>
  <c r="L4" i="51"/>
  <c r="T4" i="39"/>
  <c r="N4" i="51"/>
  <c r="V4" i="52"/>
  <c r="AF4" i="51"/>
  <c r="Y4" i="52"/>
  <c r="AL4" i="35"/>
  <c r="V4" i="51"/>
  <c r="O4" i="39"/>
  <c r="W4" i="49"/>
  <c r="G4" i="49"/>
  <c r="AG4" i="52"/>
  <c r="K4" i="51"/>
  <c r="Y4" i="39"/>
  <c r="K4" i="35"/>
  <c r="X4" i="49"/>
  <c r="X4" i="25"/>
  <c r="N4" i="35"/>
  <c r="J4" i="49"/>
  <c r="Z4" i="52"/>
  <c r="O4" i="32"/>
  <c r="X4" i="51"/>
  <c r="K4" i="32"/>
  <c r="I4" i="39"/>
  <c r="AK4" i="52"/>
  <c r="K4" i="49"/>
  <c r="AM4" i="49"/>
  <c r="F4" i="50"/>
  <c r="S4" i="52"/>
  <c r="E4" i="49"/>
  <c r="V4" i="32"/>
  <c r="F4" i="32"/>
  <c r="U4" i="32"/>
  <c r="AD4" i="50"/>
  <c r="AL4" i="32"/>
  <c r="AC4" i="39"/>
  <c r="AJ4" i="51"/>
  <c r="R4" i="49"/>
  <c r="N4" i="52"/>
  <c r="O4" i="35"/>
  <c r="F4" i="51"/>
  <c r="H4" i="32"/>
  <c r="AM4" i="35"/>
  <c r="W4" i="35"/>
  <c r="H4" i="49"/>
  <c r="S4" i="51"/>
  <c r="AI4" i="32"/>
  <c r="AI4" i="52"/>
  <c r="AF4" i="49"/>
  <c r="AG4" i="35"/>
  <c r="AG4" i="50"/>
  <c r="AH4" i="50"/>
  <c r="M4" i="51"/>
  <c r="I4" i="52"/>
  <c r="AE4" i="35"/>
  <c r="T4" i="52"/>
  <c r="AF4" i="32"/>
  <c r="P4" i="50"/>
  <c r="T4" i="35"/>
  <c r="AG4" i="39"/>
  <c r="AA4" i="51"/>
  <c r="AK4" i="49"/>
  <c r="AC4" i="50"/>
  <c r="J4" i="39"/>
  <c r="R4" i="51"/>
  <c r="AA4" i="50"/>
  <c r="Q4" i="52"/>
  <c r="S4" i="39"/>
  <c r="Z4" i="51"/>
  <c r="Q4" i="50"/>
  <c r="AB4" i="35"/>
  <c r="P4" i="35"/>
  <c r="F4" i="52"/>
  <c r="K4" i="50"/>
  <c r="G4" i="32"/>
  <c r="E4" i="50"/>
  <c r="W4" i="32"/>
  <c r="AG4" i="32"/>
  <c r="AJ4" i="49"/>
  <c r="L4" i="52"/>
  <c r="L4" i="50"/>
  <c r="AH4" i="39"/>
  <c r="AM4" i="25"/>
  <c r="Z4" i="32"/>
  <c r="AL4" i="39"/>
  <c r="M4" i="50"/>
  <c r="AI4" i="35"/>
  <c r="P4" i="52"/>
  <c r="U7" i="25" l="1"/>
  <c r="AR4" i="25"/>
  <c r="AV4" i="25"/>
  <c r="AJ4" i="25"/>
  <c r="AA4" i="25"/>
  <c r="AO4" i="25"/>
  <c r="AL4" i="25"/>
  <c r="BG4" i="25"/>
  <c r="AT4" i="25"/>
  <c r="AK4" i="25"/>
  <c r="AZ4" i="25"/>
  <c r="BF4" i="25"/>
  <c r="BC4" i="25"/>
  <c r="AS4" i="25"/>
  <c r="BD4" i="25"/>
  <c r="BA4" i="25"/>
  <c r="AN4" i="25"/>
  <c r="AD4" i="25"/>
  <c r="AY4" i="25"/>
  <c r="BB4" i="25"/>
  <c r="AQ4" i="25"/>
  <c r="AW4" i="25"/>
  <c r="AF4" i="25"/>
  <c r="AU4" i="25"/>
  <c r="AI4" i="25"/>
  <c r="AE4" i="25"/>
  <c r="AB4" i="25"/>
  <c r="AC4" i="25"/>
  <c r="Y4" i="25"/>
  <c r="AG4" i="25"/>
  <c r="Z4" i="25"/>
  <c r="AP4" i="25"/>
  <c r="AX4" i="25"/>
  <c r="AH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7B7AB11-662E-4898-AC4D-6B6109855F99}" name="BMDC2.espmvol" type="6" refreshedVersion="0" deleted="1" background="1" saveData="1">
    <textPr prompt="0" sourceFile="C:\Users\apivarnik\Desktop\GIT\MTOM\Inflow Forecasts\ESP_Traces\BMDC2.espmvol.txt">
      <textFields>
        <textField/>
      </textFields>
    </textPr>
  </connection>
  <connection id="2" xr16:uid="{6E2C9329-7E36-4D8A-A99F-487127793EDE}" name="CLSC2.espmvol" type="6" refreshedVersion="0" deleted="1" background="1" saveData="1">
    <textPr prompt="0" sourceFile="C:\Users\apivarnik\Desktop\GIT\MTOM\Inflow Forecasts\ESP_Traces\CLSC2.espmvol.txt">
      <textFields>
        <textField/>
      </textFields>
    </textPr>
  </connection>
  <connection id="3"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4"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5" xr16:uid="{88EEC448-53EC-465F-B4F7-EC3B2045CD90}" name="DRGC2.espmvol" type="6" refreshedVersion="0" deleted="1" background="1" saveData="1">
    <textPr prompt="0" sourceFile="C:\Users\apivarnik\Desktop\GIT\MTOM\Inflow Forecasts\ESP_Traces\DRGC2.espmvol.txt">
      <textFields>
        <textField/>
      </textFields>
    </textPr>
  </connection>
  <connection id="6" xr16:uid="{DDC5D681-7980-4E3B-9848-1EE5885CC32E}" name="GBRW4.espmvol" type="6" refreshedVersion="0" deleted="1" background="1" saveData="1">
    <textPr prompt="0" sourceFile="C:\Users\apivarnik\Desktop\GIT\MTOM\Inflow Forecasts\ESP_Traces\GBRW4.espmvol.txt">
      <textFields>
        <textField/>
      </textFields>
    </textPr>
  </connection>
  <connection id="7" xr16:uid="{2BB695B8-37D8-4E7A-93F8-9FB11C976711}" name="GJLOC.espmvol" type="6" refreshedVersion="0" deleted="1" background="1" saveData="1">
    <textPr prompt="0" sourceFile="C:\Users\apivarnik\Desktop\GIT\MTOM\Inflow Forecasts\ESP_Traces\GJLOC.espmvol.txt">
      <textFields>
        <textField/>
      </textFields>
    </textPr>
  </connection>
  <connection id="8" xr16:uid="{17DC8EB5-C285-4CF4-9126-8D30DB387767}" name="GLDA3.espmvol" type="6" refreshedVersion="0" deleted="1" background="1" saveData="1">
    <textPr prompt="0" sourceFile="C:\Users\apivarnik\Desktop\GIT\MTOM\Inflow Forecasts\ESP_Traces\GLDA3.espmvol.txt">
      <textFields>
        <textField/>
      </textFields>
    </textPr>
  </connection>
  <connection id="9" xr16:uid="{72C2362B-07A1-4CE3-91F9-F61BA64E9BD0}" name="GRNU1.espmvol" type="6" refreshedVersion="0" deleted="1" background="1" saveData="1">
    <textPr prompt="0" sourceFile="C:\Users\apivarnik\Desktop\GIT\MTOM\Inflow Forecasts\ESP_Traces\GRNU1.espmvol.txt">
      <textFields>
        <textField/>
      </textFields>
    </textPr>
  </connection>
  <connection id="10" xr16:uid="{FE0CA05A-E80F-4016-8D3C-9E11C92AAB8C}" name="MPSC2.espmvol" type="6" refreshedVersion="0" deleted="1" background="1" saveData="1">
    <textPr prompt="0" sourceFile="C:\Users\apivarnik\Desktop\GIT\MTOM\Inflow Forecasts\ESP_Traces\MPSC2.espmvol.txt">
      <textFields>
        <textField/>
      </textFields>
    </textPr>
  </connection>
  <connection id="11" xr16:uid="{90C02A7F-D2B1-4F68-875F-044AF42DC9A1}" name="NVRN5.espmvol" type="6" refreshedVersion="0" deleted="1" background="1" saveData="1">
    <textPr prompt="0" sourceFile="C:\Users\apivarnik\Desktop\GIT\MTOM\Inflow Forecasts\ESP_Traces\NVRN5.espmvol.txt">
      <textFields>
        <textField/>
      </textFields>
    </textPr>
  </connection>
  <connection id="12" xr16:uid="{48DDCA82-AC0E-4C01-8A1F-EACD309BD553}" name="TPIC2.espmvol" type="6" refreshedVersion="0" deleted="1" background="1" saveData="1">
    <textPr prompt="0" sourceFile="C:\Users\apivarnik\Desktop\GIT\MTOM\Inflow Forecasts\ESP_Traces\TPIC2.espmvol.txt">
      <textFields>
        <textField/>
      </textFields>
    </textPr>
  </connection>
  <connection id="13" xr16:uid="{87B57645-0624-48EC-9314-21C121F5FFDB}" name="VCRC2.espmvol" type="6" refreshedVersion="0" deleted="1" background="1" saveData="1">
    <textPr prompt="0" sourceFile="C:\Users\apivarnik\Desktop\GIT\MTOM\Inflow Forecasts\ESP_Traces\VCRC2.espmvol.txt">
      <textFields>
        <textField/>
      </textFields>
    </textPr>
  </connection>
  <connection id="14" xr16:uid="{50379564-767D-4073-B055-2101147FEB06}" name="YDLC2.espmvol" type="6" refreshedVersion="0" deleted="1" background="1" saveData="1">
    <textPr prompt="0" sourceFile="C:\Users\apivarnik\Desktop\GIT\MTOM\Inflow Forecasts\ESP_Traces\YDLC2.espmvol.txt">
      <textFields>
        <textField/>
      </textFields>
    </textPr>
  </connection>
</connections>
</file>

<file path=xl/sharedStrings.xml><?xml version="1.0" encoding="utf-8"?>
<sst xmlns="http://schemas.openxmlformats.org/spreadsheetml/2006/main" count="3882" uniqueCount="252">
  <si>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</si>
  <si>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</si>
  <si>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</si>
  <si>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</si>
  <si>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</si>
  <si>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</si>
  <si>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</si>
  <si>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</si>
  <si>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</si>
  <si>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</si>
  <si>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</si>
  <si>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</si>
  <si>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</si>
  <si>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</si>
  <si>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</si>
  <si>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</si>
  <si>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</si>
  <si>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</si>
  <si>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</si>
  <si>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</si>
  <si>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</si>
  <si>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</si>
  <si>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</si>
  <si>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</si>
  <si>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</si>
  <si>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</si>
  <si>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</si>
  <si>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</si>
  <si>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</si>
  <si>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</si>
  <si>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</si>
  <si>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</si>
  <si>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</si>
  <si>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</si>
  <si>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</si>
  <si>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</si>
  <si>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</si>
  <si>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</si>
  <si>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</si>
  <si>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</si>
  <si>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</si>
  <si>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</si>
  <si>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</si>
  <si>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BMDC2</t>
  </si>
  <si>
    <t>CLSC2</t>
  </si>
  <si>
    <t>GBRW4</t>
  </si>
  <si>
    <t>GLDA3</t>
  </si>
  <si>
    <t>GRNU1</t>
  </si>
  <si>
    <t>MPSC2</t>
  </si>
  <si>
    <t>TPIC2</t>
  </si>
  <si>
    <t>VCRC2</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</si>
  <si>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</si>
  <si>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</si>
  <si>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</si>
  <si>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</si>
  <si>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</si>
  <si>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</si>
  <si>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</si>
  <si>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</si>
  <si>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</si>
  <si>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</si>
  <si>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</si>
  <si>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</si>
  <si>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</si>
  <si>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</si>
  <si>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</si>
  <si>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</si>
  <si>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</si>
  <si>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</si>
  <si>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</si>
  <si>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</si>
  <si>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</si>
  <si>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</si>
  <si>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</si>
  <si>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</si>
  <si>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</si>
  <si>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</si>
  <si>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</si>
  <si>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</si>
  <si>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</si>
  <si>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</si>
  <si>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</si>
  <si>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</si>
  <si>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</si>
  <si>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</si>
  <si>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</si>
  <si>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</si>
  <si>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</si>
  <si>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</si>
  <si>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</si>
  <si>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</si>
  <si>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</si>
  <si>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</si>
  <si>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</si>
  <si>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</si>
  <si>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</si>
  <si>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</si>
  <si>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</si>
  <si>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</si>
  <si>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</si>
  <si>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</si>
  <si>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</si>
  <si>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</si>
  <si>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</si>
  <si>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</si>
  <si>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</si>
  <si>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YDLC2</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</si>
  <si>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</si>
  <si>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</si>
  <si>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</si>
  <si>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</si>
  <si>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</si>
  <si>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</si>
  <si>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</si>
  <si>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</si>
  <si>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</si>
  <si>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</si>
  <si>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</si>
  <si>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</si>
  <si>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</si>
  <si>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</si>
  <si>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</si>
  <si>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</si>
  <si>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</si>
  <si>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</si>
  <si>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</si>
  <si>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</si>
  <si>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DatesMax</t>
  </si>
  <si>
    <t>CrystalMax</t>
  </si>
  <si>
    <t>FontenelleMax</t>
  </si>
  <si>
    <t>PowellMax</t>
  </si>
  <si>
    <t>FlamingGorgeMax</t>
  </si>
  <si>
    <t>MorrowPointMax</t>
  </si>
  <si>
    <t>NavajoMax</t>
  </si>
  <si>
    <t>TaylorParkMax</t>
  </si>
  <si>
    <t>VallecitoMax</t>
  </si>
  <si>
    <t>YampaMax</t>
  </si>
  <si>
    <t>GainsGrandCanyonMax</t>
  </si>
  <si>
    <t>GainsAboveHooverMax</t>
  </si>
  <si>
    <t>AnimasMax</t>
  </si>
  <si>
    <t>DatesMost</t>
  </si>
  <si>
    <t>BlueMesaMost</t>
  </si>
  <si>
    <t>CrystalMost</t>
  </si>
  <si>
    <t>FontenelleMost</t>
  </si>
  <si>
    <t>PowellMost</t>
  </si>
  <si>
    <t>FlamingGorgeMost</t>
  </si>
  <si>
    <t>MorrowPointMost</t>
  </si>
  <si>
    <t>NavajoMost</t>
  </si>
  <si>
    <t>TaylorParkMost</t>
  </si>
  <si>
    <t>VallecitoMost</t>
  </si>
  <si>
    <t>YampaMost</t>
  </si>
  <si>
    <t>GainsGrandCanyonMost</t>
  </si>
  <si>
    <t>GainsAboveHooverMost</t>
  </si>
  <si>
    <t>AnimasMost</t>
  </si>
  <si>
    <t>DatesMin</t>
  </si>
  <si>
    <t>Determination of Deterministic or Ensemble run for lower basin demads.  These values should never change</t>
  </si>
  <si>
    <t>Named Range Size</t>
  </si>
  <si>
    <t>Traces</t>
  </si>
  <si>
    <t>Months</t>
  </si>
  <si>
    <t>PowellToMeadGainsAbvLeesFerry</t>
  </si>
  <si>
    <t>PTMGAL_IN</t>
  </si>
  <si>
    <t>NFTOF_IN</t>
  </si>
  <si>
    <t>DRGC2</t>
  </si>
  <si>
    <t>Trace34</t>
  </si>
  <si>
    <t>To Change the Range of the Traces and Number of Months press the button below. Do not use this if you are happy with the number of months and traces in the sheet</t>
  </si>
  <si>
    <t>GainsLeesFerryMin</t>
  </si>
  <si>
    <t>GainsLeesFerryMax</t>
  </si>
  <si>
    <t>GainsLeesFerryMost</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</si>
  <si>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</si>
  <si>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</si>
  <si>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</si>
  <si>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</si>
  <si>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</si>
  <si>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</si>
  <si>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</si>
  <si>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</si>
  <si>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</si>
  <si>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</si>
  <si>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</si>
  <si>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</si>
  <si>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</si>
  <si>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</si>
  <si>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</si>
  <si>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</si>
  <si>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</si>
  <si>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</si>
  <si>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</si>
  <si>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</si>
  <si>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</si>
  <si>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</si>
  <si>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</si>
  <si>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</si>
  <si>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</si>
  <si>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</si>
  <si>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</si>
  <si>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</si>
  <si>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</si>
  <si>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</si>
  <si>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</si>
  <si>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</si>
  <si>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</si>
  <si>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</si>
  <si>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</si>
  <si>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NVRN5</t>
  </si>
  <si>
    <t>DNC</t>
  </si>
  <si>
    <t>HvrToDvs</t>
  </si>
  <si>
    <t>DvsToPkr</t>
  </si>
  <si>
    <t>PkrToImp</t>
  </si>
  <si>
    <t>ImpToMex</t>
  </si>
  <si>
    <t>AllBlwPkr</t>
  </si>
  <si>
    <t>BlwImpGainsImpToNibMin</t>
  </si>
  <si>
    <t>BlwImpGainsAbvDavisMin</t>
  </si>
  <si>
    <t>BlwImpGainsPkrToImpMin</t>
  </si>
  <si>
    <t>BlwImpGainsAbvPkrMin</t>
  </si>
  <si>
    <t>BlwImpGainsImpToNibMax</t>
  </si>
  <si>
    <t>BlwImpGainsAbvDavisMax</t>
  </si>
  <si>
    <t>BlwImpGainsPkrToImpMax</t>
  </si>
  <si>
    <t>BlwImpGainsAbvPkrMax</t>
  </si>
  <si>
    <t>BlwImpGainsImpToNibMost</t>
  </si>
  <si>
    <t>BlwImpGainsAbvDavisMost</t>
  </si>
  <si>
    <t>BlwImpGainsPkrToImpMost</t>
  </si>
  <si>
    <t>BlwImpGainsAbvPkrMost</t>
  </si>
  <si>
    <t>ImpToMex_In</t>
  </si>
  <si>
    <t>HvrToDvs_In</t>
  </si>
  <si>
    <t>PkrToImp_In</t>
  </si>
  <si>
    <t>DvsToPkr_In</t>
  </si>
  <si>
    <t>TempSheet</t>
  </si>
  <si>
    <t>GainsImpToNib</t>
  </si>
  <si>
    <t>GainsPkrToImp</t>
  </si>
  <si>
    <t/>
  </si>
  <si>
    <t>GJLOC</t>
  </si>
  <si>
    <t>Gains Crystal to Grand Junction</t>
  </si>
  <si>
    <t>GainsCrystalToGJ</t>
  </si>
  <si>
    <t>CrystaltoGCMost</t>
  </si>
  <si>
    <t>CrystaltoGCMax</t>
  </si>
  <si>
    <t>CrystaltoGCMin</t>
  </si>
  <si>
    <t>GainsAboveDavis</t>
  </si>
  <si>
    <t>GainsAboveParker</t>
  </si>
  <si>
    <t>Wrap around 1981</t>
  </si>
  <si>
    <t>Wrap around 1982</t>
  </si>
  <si>
    <t>Wrap around 1983</t>
  </si>
  <si>
    <t>Wrap around 1984</t>
  </si>
  <si>
    <t>Wrap around 1985</t>
  </si>
  <si>
    <t>Wrap around 1986</t>
  </si>
  <si>
    <t>Sheet Index</t>
  </si>
  <si>
    <t>Two Year</t>
  </si>
  <si>
    <t>Five-Year</t>
  </si>
  <si>
    <t>Make Sure correct Year</t>
  </si>
  <si>
    <t>SWYTD</t>
  </si>
  <si>
    <t>SacWYTypeDes</t>
  </si>
  <si>
    <t>LCHDB2</t>
  </si>
  <si>
    <t>UCHDB2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</si>
</sst>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409]mmmm\ d\,\ yyyy;@"/>
    <numFmt numFmtId="165" formatCode="[$-409]mmmm\-yy;@"/>
    <numFmt numFmtId="166" formatCode="m/d/yy\ h:mm;@"/>
    <numFmt numFmtId="167" formatCode="0.000"/>
    <numFmt numFmtId="168" formatCode="[$-409]mmm\-yy;@"/>
  </numFmts>
  <fonts count="46"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37">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3">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1" fillId="9" borderId="0" xfId="0" applyFont="1" applyFill="1" applyAlignment="1">
      <alignment horizontal="center"/>
    </xf>
    <xf numFmtId="0" fontId="1" fillId="10" borderId="0" xfId="0" applyFont="1" applyFill="1" applyAlignment="1">
      <alignment horizontal="center"/>
    </xf>
    <xf numFmtId="0" fontId="1" fillId="7" borderId="0" xfId="0" applyFont="1" applyFill="1" applyAlignment="1">
      <alignment horizontal="center"/>
    </xf>
    <xf numFmtId="0" fontId="1" fillId="11" borderId="0" xfId="0" applyFont="1" applyFill="1" applyAlignment="1">
      <alignment horizontal="center"/>
    </xf>
    <xf numFmtId="0" fontId="1" fillId="8" borderId="0" xfId="0" applyFont="1" applyFill="1" applyAlignment="1">
      <alignment horizontal="center"/>
    </xf>
    <xf numFmtId="0" fontId="1" fillId="2" borderId="0" xfId="0" applyFont="1" applyFill="1" applyAlignment="1">
      <alignment horizontal="center"/>
    </xf>
    <xf numFmtId="0" fontId="0" fillId="0" borderId="0" xfId="0" applyNumberFormat="1" applyFont="1" applyFill="1" applyBorder="1" applyAlignment="1">
      <alignment horizontal="center"/>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2" fontId="0" fillId="44" borderId="0" xfId="0" applyNumberFormat="1" applyFont="1" applyFill="1" applyBorder="1" applyAlignment="1">
      <alignment horizontal="center"/>
    </xf>
    <xf numFmtId="166" fontId="0" fillId="45" borderId="22" xfId="0" applyNumberFormat="1" applyFill="1" applyBorder="1"/>
    <xf numFmtId="166" fontId="0" fillId="45" borderId="23" xfId="0" applyNumberFormat="1" applyFill="1" applyBorder="1"/>
    <xf numFmtId="0" fontId="0" fillId="44" borderId="0" xfId="0" applyFill="1" applyBorder="1"/>
    <xf numFmtId="0" fontId="0" fillId="44" borderId="1" xfId="0" applyFill="1" applyBorder="1"/>
    <xf numFmtId="0" fontId="0" fillId="0" borderId="11" xfId="0" applyBorder="1"/>
    <xf numFmtId="0" fontId="0" fillId="0" borderId="0" xfId="0" applyBorder="1"/>
    <xf numFmtId="0" fontId="0" fillId="0" borderId="1" xfId="0" applyBorder="1"/>
    <xf numFmtId="0" fontId="0" fillId="0" borderId="12" xfId="0" applyBorder="1"/>
    <xf numFmtId="0" fontId="0" fillId="0" borderId="2" xfId="0" applyBorder="1"/>
    <xf numFmtId="0" fontId="0" fillId="0" borderId="3" xfId="0"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applyFont="1" applyFill="1" applyBorder="1" applyAlignment="1"/>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2" fontId="4" fillId="0" borderId="0" xfId="0" applyNumberFormat="1"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2"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0" fontId="1" fillId="73" borderId="0" xfId="0" applyFont="1" applyFill="1" applyBorder="1" applyAlignment="1">
      <alignment horizontal="center"/>
    </xf>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168" fontId="1" fillId="72" borderId="1" xfId="0" applyNumberFormat="1" applyFont="1" applyFill="1" applyBorder="1" applyAlignment="1">
      <alignment horizontal="center"/>
    </xf>
    <xf numFmtId="168" fontId="1" fillId="72" borderId="3" xfId="0" applyNumberFormat="1" applyFont="1" applyFill="1" applyBorder="1" applyAlignment="1">
      <alignment horizontal="center"/>
    </xf>
    <xf numFmtId="168" fontId="1" fillId="0" borderId="0" xfId="0" applyNumberFormat="1" applyFont="1" applyFill="1" applyBorder="1" applyAlignment="1">
      <alignment horizontal="center"/>
    </xf>
    <xf numFmtId="168" fontId="1" fillId="72" borderId="5" xfId="0" applyNumberFormat="1" applyFont="1" applyFill="1" applyBorder="1" applyAlignment="1">
      <alignment horizontal="center"/>
    </xf>
    <xf numFmtId="2" fontId="0" fillId="0" borderId="0" xfId="0" applyNumberForma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10" xfId="0" applyNumberFormat="1" applyFont="1" applyFill="1" applyBorder="1" applyAlignment="1">
      <alignment horizontal="center"/>
    </xf>
    <xf numFmtId="2" fontId="37" fillId="14" borderId="6" xfId="0" applyNumberFormat="1" applyFont="1" applyFill="1" applyBorder="1" applyAlignment="1">
      <alignment horizontal="center"/>
    </xf>
    <xf numFmtId="2" fontId="37" fillId="14" borderId="5"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1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165" fontId="38" fillId="3" borderId="12" xfId="0" applyNumberFormat="1" applyFont="1" applyFill="1" applyBorder="1" applyAlignment="1">
      <alignment horizontal="center"/>
    </xf>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2" fontId="37" fillId="0" borderId="0" xfId="0" applyNumberFormat="1" applyFont="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9" fillId="3" borderId="9"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3" fillId="5" borderId="0" xfId="0" applyFont="1" applyFill="1"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50">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BDB091"/>
      <color rgb="FFFDE9D9"/>
      <color rgb="FFBC80BD"/>
      <color rgb="FFD9D9D9"/>
      <color rgb="FFE66CD5"/>
      <color rgb="FF76933C"/>
      <color rgb="FFFABF8F"/>
      <color rgb="FFCCEBC5"/>
      <color rgb="FFFCCDE5"/>
      <color rgb="FF80B1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1981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Comparison!$Y$4:$Y$63</c:f>
              <c:numCache>
                <c:formatCode>0.00</c:formatCode>
                <c:ptCount val="60"/>
                <c:pt idx="0">
                  <c:v>19.597999999999999</c:v>
                </c:pt>
                <c:pt idx="1">
                  <c:v>18.338000000000001</c:v>
                </c:pt>
                <c:pt idx="2">
                  <c:v>15.797000000000001</c:v>
                </c:pt>
                <c:pt idx="3">
                  <c:v>17.559999999999999</c:v>
                </c:pt>
                <c:pt idx="4">
                  <c:v>37.328000000000003</c:v>
                </c:pt>
                <c:pt idx="5">
                  <c:v>87.634</c:v>
                </c:pt>
                <c:pt idx="6">
                  <c:v>91.742999999999995</c:v>
                </c:pt>
                <c:pt idx="7">
                  <c:v>37.595999999999997</c:v>
                </c:pt>
                <c:pt idx="8">
                  <c:v>24.78</c:v>
                </c:pt>
                <c:pt idx="9">
                  <c:v>15.714</c:v>
                </c:pt>
                <c:pt idx="10">
                  <c:v>21.922999999999998</c:v>
                </c:pt>
                <c:pt idx="11">
                  <c:v>20.300999999999998</c:v>
                </c:pt>
                <c:pt idx="12">
                  <c:v>16.425000000000001</c:v>
                </c:pt>
                <c:pt idx="13">
                  <c:v>14.228</c:v>
                </c:pt>
                <c:pt idx="14">
                  <c:v>11.851000000000001</c:v>
                </c:pt>
                <c:pt idx="15">
                  <c:v>22.032</c:v>
                </c:pt>
                <c:pt idx="16">
                  <c:v>39.552999999999997</c:v>
                </c:pt>
                <c:pt idx="17">
                  <c:v>142.50800000000001</c:v>
                </c:pt>
                <c:pt idx="18">
                  <c:v>286.92099999999999</c:v>
                </c:pt>
                <c:pt idx="19">
                  <c:v>170.95099999999999</c:v>
                </c:pt>
                <c:pt idx="20">
                  <c:v>87.376999999999995</c:v>
                </c:pt>
                <c:pt idx="21">
                  <c:v>71.451999999999998</c:v>
                </c:pt>
                <c:pt idx="22">
                  <c:v>44.679000000000002</c:v>
                </c:pt>
                <c:pt idx="23">
                  <c:v>30.63</c:v>
                </c:pt>
                <c:pt idx="24">
                  <c:v>26.823</c:v>
                </c:pt>
                <c:pt idx="25">
                  <c:v>23.931999999999999</c:v>
                </c:pt>
                <c:pt idx="26">
                  <c:v>20.05</c:v>
                </c:pt>
                <c:pt idx="27">
                  <c:v>31.658999999999999</c:v>
                </c:pt>
                <c:pt idx="28">
                  <c:v>38.273000000000003</c:v>
                </c:pt>
                <c:pt idx="29">
                  <c:v>133.643</c:v>
                </c:pt>
                <c:pt idx="30">
                  <c:v>365.74099999999999</c:v>
                </c:pt>
                <c:pt idx="31">
                  <c:v>216.33699999999999</c:v>
                </c:pt>
                <c:pt idx="32">
                  <c:v>82.426000000000002</c:v>
                </c:pt>
                <c:pt idx="33">
                  <c:v>41.061999999999998</c:v>
                </c:pt>
                <c:pt idx="34">
                  <c:v>34.049999999999997</c:v>
                </c:pt>
                <c:pt idx="35">
                  <c:v>29.035</c:v>
                </c:pt>
                <c:pt idx="36">
                  <c:v>27.670999999999999</c:v>
                </c:pt>
                <c:pt idx="37">
                  <c:v>26.797999999999998</c:v>
                </c:pt>
                <c:pt idx="38">
                  <c:v>21.251000000000001</c:v>
                </c:pt>
                <c:pt idx="39">
                  <c:v>20.867000000000001</c:v>
                </c:pt>
                <c:pt idx="40">
                  <c:v>44.527999999999999</c:v>
                </c:pt>
                <c:pt idx="41">
                  <c:v>448.63400000000001</c:v>
                </c:pt>
                <c:pt idx="42">
                  <c:v>679.649</c:v>
                </c:pt>
                <c:pt idx="43">
                  <c:v>322.57400000000001</c:v>
                </c:pt>
                <c:pt idx="44">
                  <c:v>120.636</c:v>
                </c:pt>
                <c:pt idx="45">
                  <c:v>67.924999999999997</c:v>
                </c:pt>
                <c:pt idx="46">
                  <c:v>57.36</c:v>
                </c:pt>
                <c:pt idx="47">
                  <c:v>46.308</c:v>
                </c:pt>
                <c:pt idx="48">
                  <c:v>40.768999999999998</c:v>
                </c:pt>
                <c:pt idx="49">
                  <c:v>36.503999999999998</c:v>
                </c:pt>
                <c:pt idx="50">
                  <c:v>30.35</c:v>
                </c:pt>
                <c:pt idx="51">
                  <c:v>44.296999999999997</c:v>
                </c:pt>
                <c:pt idx="52">
                  <c:v>97.16</c:v>
                </c:pt>
                <c:pt idx="53">
                  <c:v>380.27100000000002</c:v>
                </c:pt>
                <c:pt idx="54">
                  <c:v>397.601</c:v>
                </c:pt>
                <c:pt idx="55">
                  <c:v>128.43199999999999</c:v>
                </c:pt>
                <c:pt idx="56">
                  <c:v>58.945999999999998</c:v>
                </c:pt>
                <c:pt idx="57">
                  <c:v>56.497999999999998</c:v>
                </c:pt>
                <c:pt idx="58">
                  <c:v>86.078999999999994</c:v>
                </c:pt>
                <c:pt idx="59">
                  <c:v>86.078999999999994</c:v>
                </c:pt>
              </c:numCache>
            </c:numRef>
          </c:yVal>
          <c:smooth val="1"/>
          <c:extLst>
            <c:ext xmlns:c16="http://schemas.microsoft.com/office/drawing/2014/chart" uri="{C3380CC4-5D6E-409C-BE32-E72D297353CC}">
              <c16:uniqueId val="{00000003-3F15-4315-A3AF-18168FF20CFB}"/>
            </c:ext>
          </c:extLst>
        </c:ser>
        <c:ser>
          <c:idx val="4"/>
          <c:order val="1"/>
          <c:tx>
            <c:strRef>
              <c:f>RunInformation!$G$7</c:f>
              <c:strCache>
                <c:ptCount val="1"/>
                <c:pt idx="0">
                  <c:v>1982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Comparison!$Z$4:$Z$63</c:f>
              <c:numCache>
                <c:formatCode>0.00</c:formatCode>
                <c:ptCount val="60"/>
                <c:pt idx="0">
                  <c:v>18.885999999999999</c:v>
                </c:pt>
                <c:pt idx="1">
                  <c:v>16.907</c:v>
                </c:pt>
                <c:pt idx="2">
                  <c:v>14.356</c:v>
                </c:pt>
                <c:pt idx="3">
                  <c:v>24.172999999999998</c:v>
                </c:pt>
                <c:pt idx="4">
                  <c:v>40.518999999999998</c:v>
                </c:pt>
                <c:pt idx="5">
                  <c:v>126.10599999999999</c:v>
                </c:pt>
                <c:pt idx="6">
                  <c:v>243.96700000000001</c:v>
                </c:pt>
                <c:pt idx="7">
                  <c:v>148.36600000000001</c:v>
                </c:pt>
                <c:pt idx="8">
                  <c:v>78.59</c:v>
                </c:pt>
                <c:pt idx="9">
                  <c:v>49.573999999999998</c:v>
                </c:pt>
                <c:pt idx="10">
                  <c:v>43.965000000000003</c:v>
                </c:pt>
                <c:pt idx="11">
                  <c:v>30.251999999999999</c:v>
                </c:pt>
                <c:pt idx="12">
                  <c:v>26.596</c:v>
                </c:pt>
                <c:pt idx="13">
                  <c:v>23.777000000000001</c:v>
                </c:pt>
                <c:pt idx="14">
                  <c:v>19.905999999999999</c:v>
                </c:pt>
                <c:pt idx="15">
                  <c:v>31.655999999999999</c:v>
                </c:pt>
                <c:pt idx="16">
                  <c:v>38.341000000000001</c:v>
                </c:pt>
                <c:pt idx="17">
                  <c:v>133.24</c:v>
                </c:pt>
                <c:pt idx="18">
                  <c:v>363.93700000000001</c:v>
                </c:pt>
                <c:pt idx="19">
                  <c:v>216.05</c:v>
                </c:pt>
                <c:pt idx="20">
                  <c:v>82.515000000000001</c:v>
                </c:pt>
                <c:pt idx="21">
                  <c:v>41.188000000000002</c:v>
                </c:pt>
                <c:pt idx="22">
                  <c:v>34.168999999999997</c:v>
                </c:pt>
                <c:pt idx="23">
                  <c:v>29.122</c:v>
                </c:pt>
                <c:pt idx="24">
                  <c:v>27.783000000000001</c:v>
                </c:pt>
                <c:pt idx="25">
                  <c:v>26.917999999999999</c:v>
                </c:pt>
                <c:pt idx="26">
                  <c:v>20.637</c:v>
                </c:pt>
                <c:pt idx="27">
                  <c:v>20.994</c:v>
                </c:pt>
                <c:pt idx="28">
                  <c:v>43.508000000000003</c:v>
                </c:pt>
                <c:pt idx="29">
                  <c:v>423.35199999999998</c:v>
                </c:pt>
                <c:pt idx="30">
                  <c:v>685.46600000000001</c:v>
                </c:pt>
                <c:pt idx="31">
                  <c:v>333.13200000000001</c:v>
                </c:pt>
                <c:pt idx="32">
                  <c:v>123.117</c:v>
                </c:pt>
                <c:pt idx="33">
                  <c:v>68.912000000000006</c:v>
                </c:pt>
                <c:pt idx="34">
                  <c:v>57.771999999999998</c:v>
                </c:pt>
                <c:pt idx="35">
                  <c:v>46.637</c:v>
                </c:pt>
                <c:pt idx="36">
                  <c:v>40.933</c:v>
                </c:pt>
                <c:pt idx="37">
                  <c:v>36.651000000000003</c:v>
                </c:pt>
                <c:pt idx="38">
                  <c:v>31.478999999999999</c:v>
                </c:pt>
                <c:pt idx="39">
                  <c:v>44.344999999999999</c:v>
                </c:pt>
                <c:pt idx="40">
                  <c:v>97.260999999999996</c:v>
                </c:pt>
                <c:pt idx="41">
                  <c:v>381.90800000000002</c:v>
                </c:pt>
                <c:pt idx="42">
                  <c:v>398.51100000000002</c:v>
                </c:pt>
                <c:pt idx="43">
                  <c:v>128.99</c:v>
                </c:pt>
                <c:pt idx="44">
                  <c:v>59.177999999999997</c:v>
                </c:pt>
                <c:pt idx="45">
                  <c:v>56.597999999999999</c:v>
                </c:pt>
                <c:pt idx="46">
                  <c:v>86.135999999999996</c:v>
                </c:pt>
                <c:pt idx="47">
                  <c:v>50.238</c:v>
                </c:pt>
                <c:pt idx="48">
                  <c:v>36.228000000000002</c:v>
                </c:pt>
                <c:pt idx="49">
                  <c:v>31.314</c:v>
                </c:pt>
                <c:pt idx="50">
                  <c:v>40.052999999999997</c:v>
                </c:pt>
                <c:pt idx="51">
                  <c:v>71.302000000000007</c:v>
                </c:pt>
                <c:pt idx="52">
                  <c:v>122.371</c:v>
                </c:pt>
                <c:pt idx="53">
                  <c:v>326.387</c:v>
                </c:pt>
                <c:pt idx="54">
                  <c:v>402.69900000000001</c:v>
                </c:pt>
                <c:pt idx="55">
                  <c:v>169.43100000000001</c:v>
                </c:pt>
                <c:pt idx="56">
                  <c:v>64.804000000000002</c:v>
                </c:pt>
                <c:pt idx="57">
                  <c:v>62.334000000000003</c:v>
                </c:pt>
                <c:pt idx="58">
                  <c:v>68.427999999999997</c:v>
                </c:pt>
                <c:pt idx="59">
                  <c:v>68.427999999999997</c:v>
                </c:pt>
              </c:numCache>
            </c:numRef>
          </c:yVal>
          <c:smooth val="1"/>
          <c:extLst>
            <c:ext xmlns:c16="http://schemas.microsoft.com/office/drawing/2014/chart" uri="{C3380CC4-5D6E-409C-BE32-E72D297353CC}">
              <c16:uniqueId val="{00000004-3F15-4315-A3AF-18168FF20CFB}"/>
            </c:ext>
          </c:extLst>
        </c:ser>
        <c:ser>
          <c:idx val="5"/>
          <c:order val="2"/>
          <c:tx>
            <c:strRef>
              <c:f>RunInformation!$G$8</c:f>
              <c:strCache>
                <c:ptCount val="1"/>
                <c:pt idx="0">
                  <c:v>1983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Comparison!$AA$4:$AA$63</c:f>
              <c:numCache>
                <c:formatCode>0.00</c:formatCode>
                <c:ptCount val="60"/>
                <c:pt idx="0">
                  <c:v>19.079000000000001</c:v>
                </c:pt>
                <c:pt idx="1">
                  <c:v>16.951000000000001</c:v>
                </c:pt>
                <c:pt idx="2">
                  <c:v>14.554</c:v>
                </c:pt>
                <c:pt idx="3">
                  <c:v>25</c:v>
                </c:pt>
                <c:pt idx="4">
                  <c:v>28.829000000000001</c:v>
                </c:pt>
                <c:pt idx="5">
                  <c:v>97.769000000000005</c:v>
                </c:pt>
                <c:pt idx="6">
                  <c:v>279.36399999999998</c:v>
                </c:pt>
                <c:pt idx="7">
                  <c:v>191.327</c:v>
                </c:pt>
                <c:pt idx="8">
                  <c:v>73.95</c:v>
                </c:pt>
                <c:pt idx="9">
                  <c:v>26.805</c:v>
                </c:pt>
                <c:pt idx="10">
                  <c:v>30.978000000000002</c:v>
                </c:pt>
                <c:pt idx="11">
                  <c:v>26.515000000000001</c:v>
                </c:pt>
                <c:pt idx="12">
                  <c:v>25.253</c:v>
                </c:pt>
                <c:pt idx="13">
                  <c:v>24.606999999999999</c:v>
                </c:pt>
                <c:pt idx="14">
                  <c:v>18.774000000000001</c:v>
                </c:pt>
                <c:pt idx="15">
                  <c:v>19.102</c:v>
                </c:pt>
                <c:pt idx="16">
                  <c:v>41.533000000000001</c:v>
                </c:pt>
                <c:pt idx="17">
                  <c:v>413.68700000000001</c:v>
                </c:pt>
                <c:pt idx="18">
                  <c:v>677.38300000000004</c:v>
                </c:pt>
                <c:pt idx="19">
                  <c:v>331.41199999999998</c:v>
                </c:pt>
                <c:pt idx="20">
                  <c:v>122.434</c:v>
                </c:pt>
                <c:pt idx="21">
                  <c:v>68.421999999999997</c:v>
                </c:pt>
                <c:pt idx="22">
                  <c:v>57.33</c:v>
                </c:pt>
                <c:pt idx="23">
                  <c:v>46.253</c:v>
                </c:pt>
                <c:pt idx="24">
                  <c:v>40.582000000000001</c:v>
                </c:pt>
                <c:pt idx="25">
                  <c:v>36.332999999999998</c:v>
                </c:pt>
                <c:pt idx="26">
                  <c:v>30.105</c:v>
                </c:pt>
                <c:pt idx="27">
                  <c:v>43.463000000000001</c:v>
                </c:pt>
                <c:pt idx="28">
                  <c:v>93.341999999999999</c:v>
                </c:pt>
                <c:pt idx="29">
                  <c:v>368.79</c:v>
                </c:pt>
                <c:pt idx="30">
                  <c:v>405.565</c:v>
                </c:pt>
                <c:pt idx="31">
                  <c:v>131.852</c:v>
                </c:pt>
                <c:pt idx="32">
                  <c:v>59.95</c:v>
                </c:pt>
                <c:pt idx="33">
                  <c:v>55.594000000000001</c:v>
                </c:pt>
                <c:pt idx="34">
                  <c:v>86.332999999999998</c:v>
                </c:pt>
                <c:pt idx="35">
                  <c:v>51.314999999999998</c:v>
                </c:pt>
                <c:pt idx="36">
                  <c:v>36.4</c:v>
                </c:pt>
                <c:pt idx="37">
                  <c:v>31.344000000000001</c:v>
                </c:pt>
                <c:pt idx="38">
                  <c:v>41.167000000000002</c:v>
                </c:pt>
                <c:pt idx="39">
                  <c:v>71.522999999999996</c:v>
                </c:pt>
                <c:pt idx="40">
                  <c:v>122.753</c:v>
                </c:pt>
                <c:pt idx="41">
                  <c:v>327.12299999999999</c:v>
                </c:pt>
                <c:pt idx="42">
                  <c:v>403.59800000000001</c:v>
                </c:pt>
                <c:pt idx="43">
                  <c:v>170.059</c:v>
                </c:pt>
                <c:pt idx="44">
                  <c:v>65.016000000000005</c:v>
                </c:pt>
                <c:pt idx="45">
                  <c:v>62.402999999999999</c:v>
                </c:pt>
                <c:pt idx="46">
                  <c:v>68.444999999999993</c:v>
                </c:pt>
                <c:pt idx="47">
                  <c:v>47.174999999999997</c:v>
                </c:pt>
                <c:pt idx="48">
                  <c:v>36.253</c:v>
                </c:pt>
                <c:pt idx="49">
                  <c:v>30.577000000000002</c:v>
                </c:pt>
                <c:pt idx="50">
                  <c:v>27.922999999999998</c:v>
                </c:pt>
                <c:pt idx="51">
                  <c:v>32.697000000000003</c:v>
                </c:pt>
                <c:pt idx="52">
                  <c:v>84.275000000000006</c:v>
                </c:pt>
                <c:pt idx="53">
                  <c:v>292.96899999999999</c:v>
                </c:pt>
                <c:pt idx="54">
                  <c:v>277.44400000000002</c:v>
                </c:pt>
                <c:pt idx="55">
                  <c:v>96.486000000000004</c:v>
                </c:pt>
                <c:pt idx="56">
                  <c:v>53.317</c:v>
                </c:pt>
                <c:pt idx="57">
                  <c:v>41.57</c:v>
                </c:pt>
                <c:pt idx="58">
                  <c:v>32.759</c:v>
                </c:pt>
                <c:pt idx="59">
                  <c:v>32.759</c:v>
                </c:pt>
              </c:numCache>
            </c:numRef>
          </c:yVal>
          <c:smooth val="1"/>
          <c:extLst>
            <c:ext xmlns:c16="http://schemas.microsoft.com/office/drawing/2014/chart" uri="{C3380CC4-5D6E-409C-BE32-E72D297353CC}">
              <c16:uniqueId val="{00000005-3F15-4315-A3AF-18168FF20CFB}"/>
            </c:ext>
          </c:extLst>
        </c:ser>
        <c:ser>
          <c:idx val="6"/>
          <c:order val="3"/>
          <c:tx>
            <c:strRef>
              <c:f>RunInformation!$G$9</c:f>
              <c:strCache>
                <c:ptCount val="1"/>
                <c:pt idx="0">
                  <c:v>1984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Comparison!$AB$4:$AB$63</c:f>
              <c:numCache>
                <c:formatCode>0.00</c:formatCode>
                <c:ptCount val="60"/>
                <c:pt idx="0">
                  <c:v>20.193999999999999</c:v>
                </c:pt>
                <c:pt idx="1">
                  <c:v>19.773</c:v>
                </c:pt>
                <c:pt idx="2">
                  <c:v>15.066000000000001</c:v>
                </c:pt>
                <c:pt idx="3">
                  <c:v>15.15</c:v>
                </c:pt>
                <c:pt idx="4">
                  <c:v>36.975999999999999</c:v>
                </c:pt>
                <c:pt idx="5">
                  <c:v>386.93099999999998</c:v>
                </c:pt>
                <c:pt idx="6">
                  <c:v>644.54999999999995</c:v>
                </c:pt>
                <c:pt idx="7">
                  <c:v>329.51499999999999</c:v>
                </c:pt>
                <c:pt idx="8">
                  <c:v>120.211</c:v>
                </c:pt>
                <c:pt idx="9">
                  <c:v>48.646999999999998</c:v>
                </c:pt>
                <c:pt idx="10">
                  <c:v>56.37</c:v>
                </c:pt>
                <c:pt idx="11">
                  <c:v>45.466000000000001</c:v>
                </c:pt>
                <c:pt idx="12">
                  <c:v>39.874000000000002</c:v>
                </c:pt>
                <c:pt idx="13">
                  <c:v>35.713000000000001</c:v>
                </c:pt>
                <c:pt idx="14">
                  <c:v>29.606999999999999</c:v>
                </c:pt>
                <c:pt idx="15">
                  <c:v>42.996000000000002</c:v>
                </c:pt>
                <c:pt idx="16">
                  <c:v>92.706000000000003</c:v>
                </c:pt>
                <c:pt idx="17">
                  <c:v>367.25599999999997</c:v>
                </c:pt>
                <c:pt idx="18">
                  <c:v>404.995</c:v>
                </c:pt>
                <c:pt idx="19">
                  <c:v>131.595</c:v>
                </c:pt>
                <c:pt idx="20">
                  <c:v>59.767000000000003</c:v>
                </c:pt>
                <c:pt idx="21">
                  <c:v>55.451999999999998</c:v>
                </c:pt>
                <c:pt idx="22">
                  <c:v>86.188999999999993</c:v>
                </c:pt>
                <c:pt idx="23">
                  <c:v>51.207999999999998</c:v>
                </c:pt>
                <c:pt idx="24">
                  <c:v>36.308</c:v>
                </c:pt>
                <c:pt idx="25">
                  <c:v>31.265000000000001</c:v>
                </c:pt>
                <c:pt idx="26">
                  <c:v>38.902999999999999</c:v>
                </c:pt>
                <c:pt idx="27">
                  <c:v>69.712000000000003</c:v>
                </c:pt>
                <c:pt idx="28">
                  <c:v>121.75700000000001</c:v>
                </c:pt>
                <c:pt idx="29">
                  <c:v>318.66300000000001</c:v>
                </c:pt>
                <c:pt idx="30">
                  <c:v>403.46199999999999</c:v>
                </c:pt>
                <c:pt idx="31">
                  <c:v>175.636</c:v>
                </c:pt>
                <c:pt idx="32">
                  <c:v>65.936999999999998</c:v>
                </c:pt>
                <c:pt idx="33">
                  <c:v>61.107999999999997</c:v>
                </c:pt>
                <c:pt idx="34">
                  <c:v>69.509</c:v>
                </c:pt>
                <c:pt idx="35">
                  <c:v>47.95</c:v>
                </c:pt>
                <c:pt idx="36">
                  <c:v>36.634999999999998</c:v>
                </c:pt>
                <c:pt idx="37">
                  <c:v>30.661999999999999</c:v>
                </c:pt>
                <c:pt idx="38">
                  <c:v>28.898</c:v>
                </c:pt>
                <c:pt idx="39">
                  <c:v>32.683</c:v>
                </c:pt>
                <c:pt idx="40">
                  <c:v>84.578999999999994</c:v>
                </c:pt>
                <c:pt idx="41">
                  <c:v>293.84300000000002</c:v>
                </c:pt>
                <c:pt idx="42">
                  <c:v>278.38299999999998</c:v>
                </c:pt>
                <c:pt idx="43">
                  <c:v>97.123000000000005</c:v>
                </c:pt>
                <c:pt idx="44">
                  <c:v>53.585999999999999</c:v>
                </c:pt>
                <c:pt idx="45">
                  <c:v>41.677999999999997</c:v>
                </c:pt>
                <c:pt idx="46">
                  <c:v>32.811</c:v>
                </c:pt>
                <c:pt idx="47">
                  <c:v>30.725000000000001</c:v>
                </c:pt>
                <c:pt idx="48">
                  <c:v>27.712</c:v>
                </c:pt>
                <c:pt idx="49">
                  <c:v>24.626000000000001</c:v>
                </c:pt>
                <c:pt idx="50">
                  <c:v>20.132999999999999</c:v>
                </c:pt>
                <c:pt idx="51">
                  <c:v>28.318000000000001</c:v>
                </c:pt>
                <c:pt idx="52">
                  <c:v>64.290999999999997</c:v>
                </c:pt>
                <c:pt idx="53">
                  <c:v>141.756</c:v>
                </c:pt>
                <c:pt idx="54">
                  <c:v>175.22900000000001</c:v>
                </c:pt>
                <c:pt idx="55">
                  <c:v>72.125</c:v>
                </c:pt>
                <c:pt idx="56">
                  <c:v>41.012999999999998</c:v>
                </c:pt>
                <c:pt idx="57">
                  <c:v>39.363999999999997</c:v>
                </c:pt>
                <c:pt idx="58">
                  <c:v>30.663</c:v>
                </c:pt>
                <c:pt idx="59">
                  <c:v>30.663</c:v>
                </c:pt>
              </c:numCache>
            </c:numRef>
          </c:yVal>
          <c:smooth val="1"/>
          <c:extLst>
            <c:ext xmlns:c16="http://schemas.microsoft.com/office/drawing/2014/chart" uri="{C3380CC4-5D6E-409C-BE32-E72D297353CC}">
              <c16:uniqueId val="{00000006-3F15-4315-A3AF-18168FF20CFB}"/>
            </c:ext>
          </c:extLst>
        </c:ser>
        <c:ser>
          <c:idx val="7"/>
          <c:order val="4"/>
          <c:tx>
            <c:strRef>
              <c:f>RunInformation!$G$10</c:f>
              <c:strCache>
                <c:ptCount val="1"/>
                <c:pt idx="0">
                  <c:v>1985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Comparison!$AC$4:$AC$63</c:f>
              <c:numCache>
                <c:formatCode>0.00</c:formatCode>
                <c:ptCount val="60"/>
                <c:pt idx="0">
                  <c:v>18.774999999999999</c:v>
                </c:pt>
                <c:pt idx="1">
                  <c:v>16.844000000000001</c:v>
                </c:pt>
                <c:pt idx="2">
                  <c:v>14.212999999999999</c:v>
                </c:pt>
                <c:pt idx="3">
                  <c:v>23.216999999999999</c:v>
                </c:pt>
                <c:pt idx="4">
                  <c:v>56.540999999999997</c:v>
                </c:pt>
                <c:pt idx="5">
                  <c:v>222.16</c:v>
                </c:pt>
                <c:pt idx="6">
                  <c:v>262.62599999999998</c:v>
                </c:pt>
                <c:pt idx="7">
                  <c:v>88.471999999999994</c:v>
                </c:pt>
                <c:pt idx="8">
                  <c:v>42.817999999999998</c:v>
                </c:pt>
                <c:pt idx="9">
                  <c:v>32.250999999999998</c:v>
                </c:pt>
                <c:pt idx="10">
                  <c:v>73.138999999999996</c:v>
                </c:pt>
                <c:pt idx="11">
                  <c:v>41.658000000000001</c:v>
                </c:pt>
                <c:pt idx="12">
                  <c:v>28.869</c:v>
                </c:pt>
                <c:pt idx="13">
                  <c:v>24.762</c:v>
                </c:pt>
                <c:pt idx="14">
                  <c:v>33.926000000000002</c:v>
                </c:pt>
                <c:pt idx="15">
                  <c:v>63.631999999999998</c:v>
                </c:pt>
                <c:pt idx="16">
                  <c:v>112.473</c:v>
                </c:pt>
                <c:pt idx="17">
                  <c:v>310.45299999999997</c:v>
                </c:pt>
                <c:pt idx="18">
                  <c:v>394.29700000000003</c:v>
                </c:pt>
                <c:pt idx="19">
                  <c:v>166.12899999999999</c:v>
                </c:pt>
                <c:pt idx="20">
                  <c:v>62.540999999999997</c:v>
                </c:pt>
                <c:pt idx="21">
                  <c:v>60.268000000000001</c:v>
                </c:pt>
                <c:pt idx="22">
                  <c:v>66.460999999999999</c:v>
                </c:pt>
                <c:pt idx="23">
                  <c:v>45.515000000000001</c:v>
                </c:pt>
                <c:pt idx="24">
                  <c:v>34.765000000000001</c:v>
                </c:pt>
                <c:pt idx="25">
                  <c:v>29.248000000000001</c:v>
                </c:pt>
                <c:pt idx="26">
                  <c:v>26.795999999999999</c:v>
                </c:pt>
                <c:pt idx="27">
                  <c:v>31.486999999999998</c:v>
                </c:pt>
                <c:pt idx="28">
                  <c:v>82.453000000000003</c:v>
                </c:pt>
                <c:pt idx="29">
                  <c:v>290.39699999999999</c:v>
                </c:pt>
                <c:pt idx="30">
                  <c:v>276.31</c:v>
                </c:pt>
                <c:pt idx="31">
                  <c:v>95.820999999999998</c:v>
                </c:pt>
                <c:pt idx="32">
                  <c:v>52.752000000000002</c:v>
                </c:pt>
                <c:pt idx="33">
                  <c:v>41.075000000000003</c:v>
                </c:pt>
                <c:pt idx="34">
                  <c:v>32.314</c:v>
                </c:pt>
                <c:pt idx="35">
                  <c:v>30.289000000000001</c:v>
                </c:pt>
                <c:pt idx="36">
                  <c:v>27.288</c:v>
                </c:pt>
                <c:pt idx="37">
                  <c:v>24.245000000000001</c:v>
                </c:pt>
                <c:pt idx="38">
                  <c:v>20.515000000000001</c:v>
                </c:pt>
                <c:pt idx="39">
                  <c:v>28.684999999999999</c:v>
                </c:pt>
                <c:pt idx="40">
                  <c:v>65.257999999999996</c:v>
                </c:pt>
                <c:pt idx="41">
                  <c:v>146.524</c:v>
                </c:pt>
                <c:pt idx="42">
                  <c:v>174.31800000000001</c:v>
                </c:pt>
                <c:pt idx="43">
                  <c:v>68.653999999999996</c:v>
                </c:pt>
                <c:pt idx="44">
                  <c:v>40.880000000000003</c:v>
                </c:pt>
                <c:pt idx="45">
                  <c:v>39.252000000000002</c:v>
                </c:pt>
                <c:pt idx="46">
                  <c:v>30.190999999999999</c:v>
                </c:pt>
                <c:pt idx="47">
                  <c:v>23.574999999999999</c:v>
                </c:pt>
                <c:pt idx="48">
                  <c:v>21.582000000000001</c:v>
                </c:pt>
                <c:pt idx="49">
                  <c:v>19.358000000000001</c:v>
                </c:pt>
                <c:pt idx="50">
                  <c:v>15.938000000000001</c:v>
                </c:pt>
                <c:pt idx="51">
                  <c:v>42.408999999999999</c:v>
                </c:pt>
                <c:pt idx="52">
                  <c:v>103.851</c:v>
                </c:pt>
                <c:pt idx="53">
                  <c:v>181.56899999999999</c:v>
                </c:pt>
                <c:pt idx="54">
                  <c:v>150.386</c:v>
                </c:pt>
                <c:pt idx="55">
                  <c:v>64.962999999999994</c:v>
                </c:pt>
                <c:pt idx="56">
                  <c:v>48.612000000000002</c:v>
                </c:pt>
                <c:pt idx="57">
                  <c:v>32.854999999999997</c:v>
                </c:pt>
                <c:pt idx="58">
                  <c:v>30.693000000000001</c:v>
                </c:pt>
                <c:pt idx="59">
                  <c:v>30.693000000000001</c:v>
                </c:pt>
              </c:numCache>
            </c:numRef>
          </c:yVal>
          <c:smooth val="1"/>
          <c:extLst>
            <c:ext xmlns:c16="http://schemas.microsoft.com/office/drawing/2014/chart" uri="{C3380CC4-5D6E-409C-BE32-E72D297353CC}">
              <c16:uniqueId val="{00000007-3F15-4315-A3AF-18168FF20CFB}"/>
            </c:ext>
          </c:extLst>
        </c:ser>
        <c:ser>
          <c:idx val="8"/>
          <c:order val="5"/>
          <c:tx>
            <c:strRef>
              <c:f>RunInformation!$G$11</c:f>
              <c:strCache>
                <c:ptCount val="1"/>
                <c:pt idx="0">
                  <c:v>1986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Comparison!$AD$4:$AD$63</c:f>
              <c:numCache>
                <c:formatCode>0.00</c:formatCode>
                <c:ptCount val="60"/>
                <c:pt idx="0">
                  <c:v>19</c:v>
                </c:pt>
                <c:pt idx="1">
                  <c:v>16.943000000000001</c:v>
                </c:pt>
                <c:pt idx="2">
                  <c:v>26.757999999999999</c:v>
                </c:pt>
                <c:pt idx="3">
                  <c:v>49.011000000000003</c:v>
                </c:pt>
                <c:pt idx="4">
                  <c:v>75.259</c:v>
                </c:pt>
                <c:pt idx="5">
                  <c:v>210.369</c:v>
                </c:pt>
                <c:pt idx="6">
                  <c:v>337.02699999999999</c:v>
                </c:pt>
                <c:pt idx="7">
                  <c:v>152.113</c:v>
                </c:pt>
                <c:pt idx="8">
                  <c:v>56.920999999999999</c:v>
                </c:pt>
                <c:pt idx="9">
                  <c:v>40.531999999999996</c:v>
                </c:pt>
                <c:pt idx="10">
                  <c:v>62.845999999999997</c:v>
                </c:pt>
                <c:pt idx="11">
                  <c:v>42.771000000000001</c:v>
                </c:pt>
                <c:pt idx="12">
                  <c:v>32.375</c:v>
                </c:pt>
                <c:pt idx="13">
                  <c:v>27.108000000000001</c:v>
                </c:pt>
                <c:pt idx="14">
                  <c:v>25.035</c:v>
                </c:pt>
                <c:pt idx="15">
                  <c:v>29.681999999999999</c:v>
                </c:pt>
                <c:pt idx="16">
                  <c:v>79.713999999999999</c:v>
                </c:pt>
                <c:pt idx="17">
                  <c:v>285.476</c:v>
                </c:pt>
                <c:pt idx="18">
                  <c:v>274.05</c:v>
                </c:pt>
                <c:pt idx="19">
                  <c:v>94.846000000000004</c:v>
                </c:pt>
                <c:pt idx="20">
                  <c:v>52.006999999999998</c:v>
                </c:pt>
                <c:pt idx="21">
                  <c:v>40.448999999999998</c:v>
                </c:pt>
                <c:pt idx="22">
                  <c:v>31.763000000000002</c:v>
                </c:pt>
                <c:pt idx="23">
                  <c:v>29.812999999999999</c:v>
                </c:pt>
                <c:pt idx="24">
                  <c:v>26.824000000000002</c:v>
                </c:pt>
                <c:pt idx="25">
                  <c:v>23.823</c:v>
                </c:pt>
                <c:pt idx="26">
                  <c:v>19.521999999999998</c:v>
                </c:pt>
                <c:pt idx="27">
                  <c:v>27.608000000000001</c:v>
                </c:pt>
                <c:pt idx="28">
                  <c:v>63.353999999999999</c:v>
                </c:pt>
                <c:pt idx="29">
                  <c:v>140.72800000000001</c:v>
                </c:pt>
                <c:pt idx="30">
                  <c:v>174.61199999999999</c:v>
                </c:pt>
                <c:pt idx="31">
                  <c:v>71.671999999999997</c:v>
                </c:pt>
                <c:pt idx="32">
                  <c:v>40.607999999999997</c:v>
                </c:pt>
                <c:pt idx="33">
                  <c:v>38.997999999999998</c:v>
                </c:pt>
                <c:pt idx="34">
                  <c:v>30.35</c:v>
                </c:pt>
                <c:pt idx="35">
                  <c:v>23.488</c:v>
                </c:pt>
                <c:pt idx="36">
                  <c:v>21.454999999999998</c:v>
                </c:pt>
                <c:pt idx="37">
                  <c:v>19.234000000000002</c:v>
                </c:pt>
                <c:pt idx="38">
                  <c:v>16.373999999999999</c:v>
                </c:pt>
                <c:pt idx="39">
                  <c:v>42.286000000000001</c:v>
                </c:pt>
                <c:pt idx="40">
                  <c:v>103.86</c:v>
                </c:pt>
                <c:pt idx="41">
                  <c:v>181.65799999999999</c:v>
                </c:pt>
                <c:pt idx="42">
                  <c:v>150.46799999999999</c:v>
                </c:pt>
                <c:pt idx="43">
                  <c:v>65.197999999999993</c:v>
                </c:pt>
                <c:pt idx="44">
                  <c:v>48.723999999999997</c:v>
                </c:pt>
                <c:pt idx="45">
                  <c:v>32.859000000000002</c:v>
                </c:pt>
                <c:pt idx="46">
                  <c:v>30.661000000000001</c:v>
                </c:pt>
                <c:pt idx="47">
                  <c:v>24.710999999999999</c:v>
                </c:pt>
                <c:pt idx="48">
                  <c:v>22.318000000000001</c:v>
                </c:pt>
                <c:pt idx="49">
                  <c:v>20.007000000000001</c:v>
                </c:pt>
                <c:pt idx="50">
                  <c:v>16.95</c:v>
                </c:pt>
                <c:pt idx="51">
                  <c:v>26.838999999999999</c:v>
                </c:pt>
                <c:pt idx="52">
                  <c:v>57.655999999999999</c:v>
                </c:pt>
                <c:pt idx="53">
                  <c:v>114.14</c:v>
                </c:pt>
                <c:pt idx="54">
                  <c:v>174.35400000000001</c:v>
                </c:pt>
                <c:pt idx="55">
                  <c:v>72.39</c:v>
                </c:pt>
                <c:pt idx="56">
                  <c:v>37.673999999999999</c:v>
                </c:pt>
                <c:pt idx="57">
                  <c:v>31.091999999999999</c:v>
                </c:pt>
                <c:pt idx="58">
                  <c:v>46.933</c:v>
                </c:pt>
                <c:pt idx="59">
                  <c:v>46.933</c:v>
                </c:pt>
              </c:numCache>
            </c:numRef>
          </c:yVal>
          <c:smooth val="1"/>
          <c:extLst>
            <c:ext xmlns:c16="http://schemas.microsoft.com/office/drawing/2014/chart" uri="{C3380CC4-5D6E-409C-BE32-E72D297353CC}">
              <c16:uniqueId val="{00000008-3F15-4315-A3AF-18168FF20CFB}"/>
            </c:ext>
          </c:extLst>
        </c:ser>
        <c:ser>
          <c:idx val="9"/>
          <c:order val="6"/>
          <c:tx>
            <c:strRef>
              <c:f>RunInformation!$G$12</c:f>
              <c:strCache>
                <c:ptCount val="1"/>
                <c:pt idx="0">
                  <c:v>1987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Comparison!$AE$4:$AE$63</c:f>
              <c:numCache>
                <c:formatCode>0.00</c:formatCode>
                <c:ptCount val="60"/>
                <c:pt idx="0">
                  <c:v>20.858000000000001</c:v>
                </c:pt>
                <c:pt idx="1">
                  <c:v>17.510999999999999</c:v>
                </c:pt>
                <c:pt idx="2">
                  <c:v>17.263999999999999</c:v>
                </c:pt>
                <c:pt idx="3">
                  <c:v>21.568999999999999</c:v>
                </c:pt>
                <c:pt idx="4">
                  <c:v>45.465000000000003</c:v>
                </c:pt>
                <c:pt idx="5">
                  <c:v>161.79300000000001</c:v>
                </c:pt>
                <c:pt idx="6">
                  <c:v>179.09100000000001</c:v>
                </c:pt>
                <c:pt idx="7">
                  <c:v>64.135000000000005</c:v>
                </c:pt>
                <c:pt idx="8">
                  <c:v>38.762</c:v>
                </c:pt>
                <c:pt idx="9">
                  <c:v>23.411000000000001</c:v>
                </c:pt>
                <c:pt idx="10">
                  <c:v>25.338000000000001</c:v>
                </c:pt>
                <c:pt idx="11">
                  <c:v>24.399000000000001</c:v>
                </c:pt>
                <c:pt idx="12">
                  <c:v>21.645</c:v>
                </c:pt>
                <c:pt idx="13">
                  <c:v>19.151</c:v>
                </c:pt>
                <c:pt idx="14">
                  <c:v>15.727</c:v>
                </c:pt>
                <c:pt idx="15">
                  <c:v>23.738</c:v>
                </c:pt>
                <c:pt idx="16">
                  <c:v>58.457999999999998</c:v>
                </c:pt>
                <c:pt idx="17">
                  <c:v>132.95400000000001</c:v>
                </c:pt>
                <c:pt idx="18">
                  <c:v>169.041</c:v>
                </c:pt>
                <c:pt idx="19">
                  <c:v>69.152000000000001</c:v>
                </c:pt>
                <c:pt idx="20">
                  <c:v>38.692</c:v>
                </c:pt>
                <c:pt idx="21">
                  <c:v>37.314999999999998</c:v>
                </c:pt>
                <c:pt idx="22">
                  <c:v>28.963000000000001</c:v>
                </c:pt>
                <c:pt idx="23">
                  <c:v>22.239000000000001</c:v>
                </c:pt>
                <c:pt idx="24">
                  <c:v>20.282</c:v>
                </c:pt>
                <c:pt idx="25">
                  <c:v>18.166</c:v>
                </c:pt>
                <c:pt idx="26">
                  <c:v>14.881</c:v>
                </c:pt>
                <c:pt idx="27">
                  <c:v>40.046999999999997</c:v>
                </c:pt>
                <c:pt idx="28">
                  <c:v>100.562</c:v>
                </c:pt>
                <c:pt idx="29">
                  <c:v>175.51900000000001</c:v>
                </c:pt>
                <c:pt idx="30">
                  <c:v>152.60900000000001</c:v>
                </c:pt>
                <c:pt idx="31">
                  <c:v>65.314999999999998</c:v>
                </c:pt>
                <c:pt idx="32">
                  <c:v>48.734999999999999</c:v>
                </c:pt>
                <c:pt idx="33">
                  <c:v>32.307000000000002</c:v>
                </c:pt>
                <c:pt idx="34">
                  <c:v>30.574000000000002</c:v>
                </c:pt>
                <c:pt idx="35">
                  <c:v>24.512</c:v>
                </c:pt>
                <c:pt idx="36">
                  <c:v>22.047999999999998</c:v>
                </c:pt>
                <c:pt idx="37">
                  <c:v>19.731999999999999</c:v>
                </c:pt>
                <c:pt idx="38">
                  <c:v>17.306999999999999</c:v>
                </c:pt>
                <c:pt idx="39">
                  <c:v>26.445</c:v>
                </c:pt>
                <c:pt idx="40">
                  <c:v>57.22</c:v>
                </c:pt>
                <c:pt idx="41">
                  <c:v>113.967</c:v>
                </c:pt>
                <c:pt idx="42">
                  <c:v>174.535</c:v>
                </c:pt>
                <c:pt idx="43">
                  <c:v>72.676000000000002</c:v>
                </c:pt>
                <c:pt idx="44">
                  <c:v>37.710999999999999</c:v>
                </c:pt>
                <c:pt idx="45">
                  <c:v>31.024000000000001</c:v>
                </c:pt>
                <c:pt idx="46">
                  <c:v>46.813000000000002</c:v>
                </c:pt>
                <c:pt idx="47">
                  <c:v>39.176000000000002</c:v>
                </c:pt>
                <c:pt idx="48">
                  <c:v>27.806999999999999</c:v>
                </c:pt>
                <c:pt idx="49">
                  <c:v>22.044</c:v>
                </c:pt>
                <c:pt idx="50">
                  <c:v>19.050999999999998</c:v>
                </c:pt>
                <c:pt idx="51">
                  <c:v>27.533000000000001</c:v>
                </c:pt>
                <c:pt idx="52">
                  <c:v>51.764000000000003</c:v>
                </c:pt>
                <c:pt idx="53">
                  <c:v>158.80000000000001</c:v>
                </c:pt>
                <c:pt idx="54">
                  <c:v>275.76600000000002</c:v>
                </c:pt>
                <c:pt idx="55">
                  <c:v>132.67400000000001</c:v>
                </c:pt>
                <c:pt idx="56">
                  <c:v>56.033999999999999</c:v>
                </c:pt>
                <c:pt idx="57">
                  <c:v>34.78</c:v>
                </c:pt>
                <c:pt idx="58">
                  <c:v>29.187000000000001</c:v>
                </c:pt>
                <c:pt idx="59">
                  <c:v>29.187000000000001</c:v>
                </c:pt>
              </c:numCache>
            </c:numRef>
          </c:yVal>
          <c:smooth val="1"/>
          <c:extLst>
            <c:ext xmlns:c16="http://schemas.microsoft.com/office/drawing/2014/chart" uri="{C3380CC4-5D6E-409C-BE32-E72D297353CC}">
              <c16:uniqueId val="{00000009-3F15-4315-A3AF-18168FF20CFB}"/>
            </c:ext>
          </c:extLst>
        </c:ser>
        <c:ser>
          <c:idx val="10"/>
          <c:order val="7"/>
          <c:tx>
            <c:strRef>
              <c:f>RunInformation!$G$13</c:f>
              <c:strCache>
                <c:ptCount val="1"/>
                <c:pt idx="0">
                  <c:v>1988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Comparison!$AF$4:$AF$63</c:f>
              <c:numCache>
                <c:formatCode>0.00</c:formatCode>
                <c:ptCount val="60"/>
                <c:pt idx="0">
                  <c:v>19.599</c:v>
                </c:pt>
                <c:pt idx="1">
                  <c:v>17.103000000000002</c:v>
                </c:pt>
                <c:pt idx="2">
                  <c:v>14.247999999999999</c:v>
                </c:pt>
                <c:pt idx="3">
                  <c:v>21.917999999999999</c:v>
                </c:pt>
                <c:pt idx="4">
                  <c:v>52.558999999999997</c:v>
                </c:pt>
                <c:pt idx="5">
                  <c:v>119.125</c:v>
                </c:pt>
                <c:pt idx="6">
                  <c:v>154.39099999999999</c:v>
                </c:pt>
                <c:pt idx="7">
                  <c:v>64.287000000000006</c:v>
                </c:pt>
                <c:pt idx="8">
                  <c:v>36.517000000000003</c:v>
                </c:pt>
                <c:pt idx="9">
                  <c:v>25.933</c:v>
                </c:pt>
                <c:pt idx="10">
                  <c:v>27.884</c:v>
                </c:pt>
                <c:pt idx="11">
                  <c:v>21.359000000000002</c:v>
                </c:pt>
                <c:pt idx="12">
                  <c:v>19.475999999999999</c:v>
                </c:pt>
                <c:pt idx="13">
                  <c:v>17.445</c:v>
                </c:pt>
                <c:pt idx="14">
                  <c:v>14.294</c:v>
                </c:pt>
                <c:pt idx="15">
                  <c:v>39.372999999999998</c:v>
                </c:pt>
                <c:pt idx="16">
                  <c:v>99.525999999999996</c:v>
                </c:pt>
                <c:pt idx="17">
                  <c:v>174.11199999999999</c:v>
                </c:pt>
                <c:pt idx="18">
                  <c:v>151.84899999999999</c:v>
                </c:pt>
                <c:pt idx="19">
                  <c:v>64.992000000000004</c:v>
                </c:pt>
                <c:pt idx="20">
                  <c:v>48.47</c:v>
                </c:pt>
                <c:pt idx="21">
                  <c:v>32.093000000000004</c:v>
                </c:pt>
                <c:pt idx="22">
                  <c:v>30.376999999999999</c:v>
                </c:pt>
                <c:pt idx="23">
                  <c:v>24.344999999999999</c:v>
                </c:pt>
                <c:pt idx="24">
                  <c:v>21.893000000000001</c:v>
                </c:pt>
                <c:pt idx="25">
                  <c:v>19.588999999999999</c:v>
                </c:pt>
                <c:pt idx="26">
                  <c:v>16.532</c:v>
                </c:pt>
                <c:pt idx="27">
                  <c:v>25.742000000000001</c:v>
                </c:pt>
                <c:pt idx="28">
                  <c:v>55.844000000000001</c:v>
                </c:pt>
                <c:pt idx="29">
                  <c:v>110.38500000000001</c:v>
                </c:pt>
                <c:pt idx="30">
                  <c:v>175.28399999999999</c:v>
                </c:pt>
                <c:pt idx="31">
                  <c:v>73.813999999999993</c:v>
                </c:pt>
                <c:pt idx="32">
                  <c:v>37.85</c:v>
                </c:pt>
                <c:pt idx="33">
                  <c:v>30.431999999999999</c:v>
                </c:pt>
                <c:pt idx="34">
                  <c:v>46.756</c:v>
                </c:pt>
                <c:pt idx="35">
                  <c:v>39.933</c:v>
                </c:pt>
                <c:pt idx="36">
                  <c:v>28.195</c:v>
                </c:pt>
                <c:pt idx="37">
                  <c:v>22.140999999999998</c:v>
                </c:pt>
                <c:pt idx="38">
                  <c:v>19.748999999999999</c:v>
                </c:pt>
                <c:pt idx="39">
                  <c:v>27.547000000000001</c:v>
                </c:pt>
                <c:pt idx="40">
                  <c:v>51.764000000000003</c:v>
                </c:pt>
                <c:pt idx="41">
                  <c:v>159.208</c:v>
                </c:pt>
                <c:pt idx="42">
                  <c:v>276.68099999999998</c:v>
                </c:pt>
                <c:pt idx="43">
                  <c:v>133.49</c:v>
                </c:pt>
                <c:pt idx="44">
                  <c:v>56.326000000000001</c:v>
                </c:pt>
                <c:pt idx="45">
                  <c:v>34.89</c:v>
                </c:pt>
                <c:pt idx="46">
                  <c:v>29.238</c:v>
                </c:pt>
                <c:pt idx="47">
                  <c:v>26.802</c:v>
                </c:pt>
                <c:pt idx="48">
                  <c:v>24.459</c:v>
                </c:pt>
                <c:pt idx="49">
                  <c:v>21.427</c:v>
                </c:pt>
                <c:pt idx="50">
                  <c:v>18.302</c:v>
                </c:pt>
                <c:pt idx="51">
                  <c:v>28.173999999999999</c:v>
                </c:pt>
                <c:pt idx="52">
                  <c:v>70.52</c:v>
                </c:pt>
                <c:pt idx="53">
                  <c:v>197.09200000000001</c:v>
                </c:pt>
                <c:pt idx="54">
                  <c:v>171.72900000000001</c:v>
                </c:pt>
                <c:pt idx="55">
                  <c:v>67.650000000000006</c:v>
                </c:pt>
                <c:pt idx="56">
                  <c:v>50.936</c:v>
                </c:pt>
                <c:pt idx="57">
                  <c:v>42.497999999999998</c:v>
                </c:pt>
                <c:pt idx="58">
                  <c:v>28.501000000000001</c:v>
                </c:pt>
                <c:pt idx="59">
                  <c:v>28.501000000000001</c:v>
                </c:pt>
              </c:numCache>
            </c:numRef>
          </c:yVal>
          <c:smooth val="1"/>
          <c:extLst>
            <c:ext xmlns:c16="http://schemas.microsoft.com/office/drawing/2014/chart" uri="{C3380CC4-5D6E-409C-BE32-E72D297353CC}">
              <c16:uniqueId val="{0000000A-3F15-4315-A3AF-18168FF20CFB}"/>
            </c:ext>
          </c:extLst>
        </c:ser>
        <c:ser>
          <c:idx val="11"/>
          <c:order val="8"/>
          <c:tx>
            <c:strRef>
              <c:f>RunInformation!$G$14</c:f>
              <c:strCache>
                <c:ptCount val="1"/>
                <c:pt idx="0">
                  <c:v>1989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Comparison!$AG$4:$AG$63</c:f>
              <c:numCache>
                <c:formatCode>0.00</c:formatCode>
                <c:ptCount val="60"/>
                <c:pt idx="0">
                  <c:v>18.748000000000001</c:v>
                </c:pt>
                <c:pt idx="1">
                  <c:v>16.731000000000002</c:v>
                </c:pt>
                <c:pt idx="2">
                  <c:v>14.167999999999999</c:v>
                </c:pt>
                <c:pt idx="3">
                  <c:v>39.567999999999998</c:v>
                </c:pt>
                <c:pt idx="4">
                  <c:v>90.06</c:v>
                </c:pt>
                <c:pt idx="5">
                  <c:v>166.208</c:v>
                </c:pt>
                <c:pt idx="6">
                  <c:v>146.15700000000001</c:v>
                </c:pt>
                <c:pt idx="7">
                  <c:v>64.73</c:v>
                </c:pt>
                <c:pt idx="8">
                  <c:v>47.176000000000002</c:v>
                </c:pt>
                <c:pt idx="9">
                  <c:v>22.96</c:v>
                </c:pt>
                <c:pt idx="10">
                  <c:v>29.757999999999999</c:v>
                </c:pt>
                <c:pt idx="11">
                  <c:v>23.977</c:v>
                </c:pt>
                <c:pt idx="12">
                  <c:v>21.626000000000001</c:v>
                </c:pt>
                <c:pt idx="13">
                  <c:v>19.384</c:v>
                </c:pt>
                <c:pt idx="14">
                  <c:v>16.446999999999999</c:v>
                </c:pt>
                <c:pt idx="15">
                  <c:v>26.297999999999998</c:v>
                </c:pt>
                <c:pt idx="16">
                  <c:v>57.015000000000001</c:v>
                </c:pt>
                <c:pt idx="17">
                  <c:v>113.492</c:v>
                </c:pt>
                <c:pt idx="18">
                  <c:v>173.803</c:v>
                </c:pt>
                <c:pt idx="19">
                  <c:v>72.078999999999994</c:v>
                </c:pt>
                <c:pt idx="20">
                  <c:v>37.436</c:v>
                </c:pt>
                <c:pt idx="21">
                  <c:v>30.879000000000001</c:v>
                </c:pt>
                <c:pt idx="22">
                  <c:v>46.715000000000003</c:v>
                </c:pt>
                <c:pt idx="23">
                  <c:v>39.098999999999997</c:v>
                </c:pt>
                <c:pt idx="24">
                  <c:v>27.748000000000001</c:v>
                </c:pt>
                <c:pt idx="25">
                  <c:v>21.998999999999999</c:v>
                </c:pt>
                <c:pt idx="26">
                  <c:v>19.013000000000002</c:v>
                </c:pt>
                <c:pt idx="27">
                  <c:v>27.49</c:v>
                </c:pt>
                <c:pt idx="28">
                  <c:v>51.718000000000004</c:v>
                </c:pt>
                <c:pt idx="29">
                  <c:v>158.65199999999999</c:v>
                </c:pt>
                <c:pt idx="30">
                  <c:v>275.654</c:v>
                </c:pt>
                <c:pt idx="31">
                  <c:v>132.649</c:v>
                </c:pt>
                <c:pt idx="32">
                  <c:v>56.023000000000003</c:v>
                </c:pt>
                <c:pt idx="33">
                  <c:v>34.771999999999998</c:v>
                </c:pt>
                <c:pt idx="34">
                  <c:v>29.172999999999998</c:v>
                </c:pt>
                <c:pt idx="35">
                  <c:v>26.754999999999999</c:v>
                </c:pt>
                <c:pt idx="36">
                  <c:v>24.417999999999999</c:v>
                </c:pt>
                <c:pt idx="37">
                  <c:v>21.393999999999998</c:v>
                </c:pt>
                <c:pt idx="38">
                  <c:v>18.957000000000001</c:v>
                </c:pt>
                <c:pt idx="39">
                  <c:v>28.626999999999999</c:v>
                </c:pt>
                <c:pt idx="40">
                  <c:v>74.052000000000007</c:v>
                </c:pt>
                <c:pt idx="41">
                  <c:v>200.76</c:v>
                </c:pt>
                <c:pt idx="42">
                  <c:v>168.89</c:v>
                </c:pt>
                <c:pt idx="43">
                  <c:v>66.697000000000003</c:v>
                </c:pt>
                <c:pt idx="44">
                  <c:v>51.493000000000002</c:v>
                </c:pt>
                <c:pt idx="45">
                  <c:v>41.493000000000002</c:v>
                </c:pt>
                <c:pt idx="46">
                  <c:v>28.335000000000001</c:v>
                </c:pt>
                <c:pt idx="47">
                  <c:v>23.827999999999999</c:v>
                </c:pt>
                <c:pt idx="48">
                  <c:v>21.984000000000002</c:v>
                </c:pt>
                <c:pt idx="49">
                  <c:v>20.024000000000001</c:v>
                </c:pt>
                <c:pt idx="50">
                  <c:v>18.452000000000002</c:v>
                </c:pt>
                <c:pt idx="51">
                  <c:v>32.692</c:v>
                </c:pt>
                <c:pt idx="52">
                  <c:v>93.337000000000003</c:v>
                </c:pt>
                <c:pt idx="53">
                  <c:v>273.83</c:v>
                </c:pt>
                <c:pt idx="54">
                  <c:v>413.60500000000002</c:v>
                </c:pt>
                <c:pt idx="55">
                  <c:v>197.93299999999999</c:v>
                </c:pt>
                <c:pt idx="56">
                  <c:v>66.635000000000005</c:v>
                </c:pt>
                <c:pt idx="57">
                  <c:v>55.808999999999997</c:v>
                </c:pt>
                <c:pt idx="58">
                  <c:v>47.576000000000001</c:v>
                </c:pt>
                <c:pt idx="59">
                  <c:v>47.576000000000001</c:v>
                </c:pt>
              </c:numCache>
            </c:numRef>
          </c:yVal>
          <c:smooth val="1"/>
          <c:extLst>
            <c:ext xmlns:c16="http://schemas.microsoft.com/office/drawing/2014/chart" uri="{C3380CC4-5D6E-409C-BE32-E72D297353CC}">
              <c16:uniqueId val="{0000000B-3F15-4315-A3AF-18168FF20CFB}"/>
            </c:ext>
          </c:extLst>
        </c:ser>
        <c:ser>
          <c:idx val="12"/>
          <c:order val="9"/>
          <c:tx>
            <c:strRef>
              <c:f>RunInformation!$G$15</c:f>
              <c:strCache>
                <c:ptCount val="1"/>
                <c:pt idx="0">
                  <c:v>1990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Comparison!$AH$4:$AH$63</c:f>
              <c:numCache>
                <c:formatCode>0.00</c:formatCode>
                <c:ptCount val="60"/>
                <c:pt idx="0">
                  <c:v>18.728999999999999</c:v>
                </c:pt>
                <c:pt idx="1">
                  <c:v>16.602</c:v>
                </c:pt>
                <c:pt idx="2">
                  <c:v>14.462</c:v>
                </c:pt>
                <c:pt idx="3">
                  <c:v>23.635000000000002</c:v>
                </c:pt>
                <c:pt idx="4">
                  <c:v>50</c:v>
                </c:pt>
                <c:pt idx="5">
                  <c:v>95.703999999999994</c:v>
                </c:pt>
                <c:pt idx="6">
                  <c:v>153.005</c:v>
                </c:pt>
                <c:pt idx="7">
                  <c:v>65.858999999999995</c:v>
                </c:pt>
                <c:pt idx="8">
                  <c:v>34.593000000000004</c:v>
                </c:pt>
                <c:pt idx="9">
                  <c:v>20.969000000000001</c:v>
                </c:pt>
                <c:pt idx="10">
                  <c:v>44.84</c:v>
                </c:pt>
                <c:pt idx="11">
                  <c:v>37.737000000000002</c:v>
                </c:pt>
                <c:pt idx="12">
                  <c:v>26.597000000000001</c:v>
                </c:pt>
                <c:pt idx="13">
                  <c:v>20.986999999999998</c:v>
                </c:pt>
                <c:pt idx="14">
                  <c:v>18.187999999999999</c:v>
                </c:pt>
                <c:pt idx="15">
                  <c:v>26.606999999999999</c:v>
                </c:pt>
                <c:pt idx="16">
                  <c:v>50.792999999999999</c:v>
                </c:pt>
                <c:pt idx="17">
                  <c:v>157.077</c:v>
                </c:pt>
                <c:pt idx="18">
                  <c:v>273.93</c:v>
                </c:pt>
                <c:pt idx="19">
                  <c:v>132.072</c:v>
                </c:pt>
                <c:pt idx="20">
                  <c:v>55.691000000000003</c:v>
                </c:pt>
                <c:pt idx="21">
                  <c:v>34.515000000000001</c:v>
                </c:pt>
                <c:pt idx="22">
                  <c:v>28.957000000000001</c:v>
                </c:pt>
                <c:pt idx="23">
                  <c:v>26.556000000000001</c:v>
                </c:pt>
                <c:pt idx="24">
                  <c:v>24.227</c:v>
                </c:pt>
                <c:pt idx="25">
                  <c:v>21.213999999999999</c:v>
                </c:pt>
                <c:pt idx="26">
                  <c:v>18.123000000000001</c:v>
                </c:pt>
                <c:pt idx="27">
                  <c:v>27.956</c:v>
                </c:pt>
                <c:pt idx="28">
                  <c:v>70.289000000000001</c:v>
                </c:pt>
                <c:pt idx="29">
                  <c:v>196.78</c:v>
                </c:pt>
                <c:pt idx="30">
                  <c:v>171.52799999999999</c:v>
                </c:pt>
                <c:pt idx="31">
                  <c:v>67.540999999999997</c:v>
                </c:pt>
                <c:pt idx="32">
                  <c:v>50.834000000000003</c:v>
                </c:pt>
                <c:pt idx="33">
                  <c:v>42.408999999999999</c:v>
                </c:pt>
                <c:pt idx="34">
                  <c:v>28.428999999999998</c:v>
                </c:pt>
                <c:pt idx="35">
                  <c:v>23.8</c:v>
                </c:pt>
                <c:pt idx="36">
                  <c:v>21.951000000000001</c:v>
                </c:pt>
                <c:pt idx="37">
                  <c:v>19.972000000000001</c:v>
                </c:pt>
                <c:pt idx="38">
                  <c:v>19.010000000000002</c:v>
                </c:pt>
                <c:pt idx="39">
                  <c:v>32.61</c:v>
                </c:pt>
                <c:pt idx="40">
                  <c:v>93.14</c:v>
                </c:pt>
                <c:pt idx="41">
                  <c:v>274.06900000000002</c:v>
                </c:pt>
                <c:pt idx="42">
                  <c:v>414.11599999999999</c:v>
                </c:pt>
                <c:pt idx="43">
                  <c:v>198.352</c:v>
                </c:pt>
                <c:pt idx="44">
                  <c:v>66.801000000000002</c:v>
                </c:pt>
                <c:pt idx="45">
                  <c:v>55.853999999999999</c:v>
                </c:pt>
                <c:pt idx="46">
                  <c:v>47.573999999999998</c:v>
                </c:pt>
                <c:pt idx="47">
                  <c:v>36.850999999999999</c:v>
                </c:pt>
                <c:pt idx="48">
                  <c:v>31.969000000000001</c:v>
                </c:pt>
                <c:pt idx="49">
                  <c:v>28.603000000000002</c:v>
                </c:pt>
                <c:pt idx="50">
                  <c:v>23.306999999999999</c:v>
                </c:pt>
                <c:pt idx="51">
                  <c:v>41.112000000000002</c:v>
                </c:pt>
                <c:pt idx="52">
                  <c:v>78.305000000000007</c:v>
                </c:pt>
                <c:pt idx="53">
                  <c:v>214.33600000000001</c:v>
                </c:pt>
                <c:pt idx="54">
                  <c:v>223.86600000000001</c:v>
                </c:pt>
                <c:pt idx="55">
                  <c:v>72.003</c:v>
                </c:pt>
                <c:pt idx="56">
                  <c:v>41.203000000000003</c:v>
                </c:pt>
                <c:pt idx="57">
                  <c:v>36.715000000000003</c:v>
                </c:pt>
                <c:pt idx="58">
                  <c:v>32.923999999999999</c:v>
                </c:pt>
                <c:pt idx="59">
                  <c:v>32.923999999999999</c:v>
                </c:pt>
              </c:numCache>
            </c:numRef>
          </c:yVal>
          <c:smooth val="1"/>
          <c:extLst>
            <c:ext xmlns:c16="http://schemas.microsoft.com/office/drawing/2014/chart" uri="{C3380CC4-5D6E-409C-BE32-E72D297353CC}">
              <c16:uniqueId val="{0000000C-3F15-4315-A3AF-18168FF20CFB}"/>
            </c:ext>
          </c:extLst>
        </c:ser>
        <c:ser>
          <c:idx val="13"/>
          <c:order val="10"/>
          <c:tx>
            <c:strRef>
              <c:f>RunInformation!$G$16</c:f>
              <c:strCache>
                <c:ptCount val="1"/>
                <c:pt idx="0">
                  <c:v>1991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Comparison!$AI$4:$AI$63</c:f>
              <c:numCache>
                <c:formatCode>0.00</c:formatCode>
                <c:ptCount val="60"/>
                <c:pt idx="0">
                  <c:v>22.81</c:v>
                </c:pt>
                <c:pt idx="1">
                  <c:v>18.466000000000001</c:v>
                </c:pt>
                <c:pt idx="2">
                  <c:v>16.07</c:v>
                </c:pt>
                <c:pt idx="3">
                  <c:v>23.445</c:v>
                </c:pt>
                <c:pt idx="4">
                  <c:v>39.905999999999999</c:v>
                </c:pt>
                <c:pt idx="5">
                  <c:v>103.34099999999999</c:v>
                </c:pt>
                <c:pt idx="6">
                  <c:v>208.10900000000001</c:v>
                </c:pt>
                <c:pt idx="7">
                  <c:v>106.251</c:v>
                </c:pt>
                <c:pt idx="8">
                  <c:v>46.784999999999997</c:v>
                </c:pt>
                <c:pt idx="9">
                  <c:v>21.751999999999999</c:v>
                </c:pt>
                <c:pt idx="10">
                  <c:v>25.539000000000001</c:v>
                </c:pt>
                <c:pt idx="11">
                  <c:v>23.651</c:v>
                </c:pt>
                <c:pt idx="12">
                  <c:v>21.542000000000002</c:v>
                </c:pt>
                <c:pt idx="13">
                  <c:v>18.797000000000001</c:v>
                </c:pt>
                <c:pt idx="14">
                  <c:v>16.149999999999999</c:v>
                </c:pt>
                <c:pt idx="15">
                  <c:v>25.85</c:v>
                </c:pt>
                <c:pt idx="16">
                  <c:v>67.418000000000006</c:v>
                </c:pt>
                <c:pt idx="17">
                  <c:v>191.48</c:v>
                </c:pt>
                <c:pt idx="18">
                  <c:v>168.70500000000001</c:v>
                </c:pt>
                <c:pt idx="19">
                  <c:v>66.433000000000007</c:v>
                </c:pt>
                <c:pt idx="20">
                  <c:v>49.862000000000002</c:v>
                </c:pt>
                <c:pt idx="21">
                  <c:v>41.648000000000003</c:v>
                </c:pt>
                <c:pt idx="22">
                  <c:v>27.800999999999998</c:v>
                </c:pt>
                <c:pt idx="23">
                  <c:v>23.244</c:v>
                </c:pt>
                <c:pt idx="24">
                  <c:v>21.431000000000001</c:v>
                </c:pt>
                <c:pt idx="25">
                  <c:v>19.498000000000001</c:v>
                </c:pt>
                <c:pt idx="26">
                  <c:v>17.882999999999999</c:v>
                </c:pt>
                <c:pt idx="27">
                  <c:v>30.417000000000002</c:v>
                </c:pt>
                <c:pt idx="28">
                  <c:v>90.117999999999995</c:v>
                </c:pt>
                <c:pt idx="29">
                  <c:v>261.33499999999998</c:v>
                </c:pt>
                <c:pt idx="30">
                  <c:v>415.00599999999997</c:v>
                </c:pt>
                <c:pt idx="31">
                  <c:v>205.274</c:v>
                </c:pt>
                <c:pt idx="32">
                  <c:v>67.287000000000006</c:v>
                </c:pt>
                <c:pt idx="33">
                  <c:v>55.94</c:v>
                </c:pt>
                <c:pt idx="34">
                  <c:v>47.779000000000003</c:v>
                </c:pt>
                <c:pt idx="35">
                  <c:v>37.081000000000003</c:v>
                </c:pt>
                <c:pt idx="36">
                  <c:v>31.954000000000001</c:v>
                </c:pt>
                <c:pt idx="37">
                  <c:v>28.559000000000001</c:v>
                </c:pt>
                <c:pt idx="38">
                  <c:v>24.061</c:v>
                </c:pt>
                <c:pt idx="39">
                  <c:v>40.996000000000002</c:v>
                </c:pt>
                <c:pt idx="40">
                  <c:v>78.218000000000004</c:v>
                </c:pt>
                <c:pt idx="41">
                  <c:v>214.679</c:v>
                </c:pt>
                <c:pt idx="42">
                  <c:v>224.334</c:v>
                </c:pt>
                <c:pt idx="43">
                  <c:v>72.349000000000004</c:v>
                </c:pt>
                <c:pt idx="44">
                  <c:v>41.362000000000002</c:v>
                </c:pt>
                <c:pt idx="45">
                  <c:v>36.75</c:v>
                </c:pt>
                <c:pt idx="46">
                  <c:v>32.908000000000001</c:v>
                </c:pt>
                <c:pt idx="47">
                  <c:v>29.954999999999998</c:v>
                </c:pt>
                <c:pt idx="48">
                  <c:v>25.832000000000001</c:v>
                </c:pt>
                <c:pt idx="49">
                  <c:v>22.991</c:v>
                </c:pt>
                <c:pt idx="50">
                  <c:v>22.853999999999999</c:v>
                </c:pt>
                <c:pt idx="51">
                  <c:v>49.472999999999999</c:v>
                </c:pt>
                <c:pt idx="52">
                  <c:v>60.96</c:v>
                </c:pt>
                <c:pt idx="53">
                  <c:v>188.084</c:v>
                </c:pt>
                <c:pt idx="54">
                  <c:v>543.91300000000001</c:v>
                </c:pt>
                <c:pt idx="55">
                  <c:v>502.14800000000002</c:v>
                </c:pt>
                <c:pt idx="56">
                  <c:v>136.07400000000001</c:v>
                </c:pt>
                <c:pt idx="57">
                  <c:v>63.753</c:v>
                </c:pt>
                <c:pt idx="58">
                  <c:v>56.776000000000003</c:v>
                </c:pt>
                <c:pt idx="59">
                  <c:v>56.776000000000003</c:v>
                </c:pt>
              </c:numCache>
            </c:numRef>
          </c:yVal>
          <c:smooth val="1"/>
          <c:extLst>
            <c:ext xmlns:c16="http://schemas.microsoft.com/office/drawing/2014/chart" uri="{C3380CC4-5D6E-409C-BE32-E72D297353CC}">
              <c16:uniqueId val="{0000000D-3F15-4315-A3AF-18168FF20CFB}"/>
            </c:ext>
          </c:extLst>
        </c:ser>
        <c:ser>
          <c:idx val="14"/>
          <c:order val="11"/>
          <c:tx>
            <c:strRef>
              <c:f>RunInformation!$G$17</c:f>
              <c:strCache>
                <c:ptCount val="1"/>
                <c:pt idx="0">
                  <c:v>1992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Comparison!$AJ$4:$AJ$63</c:f>
              <c:numCache>
                <c:formatCode>0.00</c:formatCode>
                <c:ptCount val="60"/>
                <c:pt idx="0">
                  <c:v>19.919</c:v>
                </c:pt>
                <c:pt idx="1">
                  <c:v>17.172000000000001</c:v>
                </c:pt>
                <c:pt idx="2">
                  <c:v>14.859</c:v>
                </c:pt>
                <c:pt idx="3">
                  <c:v>24.352</c:v>
                </c:pt>
                <c:pt idx="4">
                  <c:v>57.472000000000001</c:v>
                </c:pt>
                <c:pt idx="5">
                  <c:v>154.30099999999999</c:v>
                </c:pt>
                <c:pt idx="6">
                  <c:v>137.465</c:v>
                </c:pt>
                <c:pt idx="7">
                  <c:v>52.432000000000002</c:v>
                </c:pt>
                <c:pt idx="8">
                  <c:v>44</c:v>
                </c:pt>
                <c:pt idx="9">
                  <c:v>27.829000000000001</c:v>
                </c:pt>
                <c:pt idx="10">
                  <c:v>25.466000000000001</c:v>
                </c:pt>
                <c:pt idx="11">
                  <c:v>21.3</c:v>
                </c:pt>
                <c:pt idx="12">
                  <c:v>19.661000000000001</c:v>
                </c:pt>
                <c:pt idx="13">
                  <c:v>17.925999999999998</c:v>
                </c:pt>
                <c:pt idx="14">
                  <c:v>16.62</c:v>
                </c:pt>
                <c:pt idx="15">
                  <c:v>29.117000000000001</c:v>
                </c:pt>
                <c:pt idx="16">
                  <c:v>88.537999999999997</c:v>
                </c:pt>
                <c:pt idx="17">
                  <c:v>255.602</c:v>
                </c:pt>
                <c:pt idx="18">
                  <c:v>410.25400000000002</c:v>
                </c:pt>
                <c:pt idx="19">
                  <c:v>204.12299999999999</c:v>
                </c:pt>
                <c:pt idx="20">
                  <c:v>66.843000000000004</c:v>
                </c:pt>
                <c:pt idx="21">
                  <c:v>55.576999999999998</c:v>
                </c:pt>
                <c:pt idx="22">
                  <c:v>47.463999999999999</c:v>
                </c:pt>
                <c:pt idx="23">
                  <c:v>36.823</c:v>
                </c:pt>
                <c:pt idx="24">
                  <c:v>31.721</c:v>
                </c:pt>
                <c:pt idx="25">
                  <c:v>28.347999999999999</c:v>
                </c:pt>
                <c:pt idx="26">
                  <c:v>23.085999999999999</c:v>
                </c:pt>
                <c:pt idx="27">
                  <c:v>40.204999999999998</c:v>
                </c:pt>
                <c:pt idx="28">
                  <c:v>76.567999999999998</c:v>
                </c:pt>
                <c:pt idx="29">
                  <c:v>206.22399999999999</c:v>
                </c:pt>
                <c:pt idx="30">
                  <c:v>228.52699999999999</c:v>
                </c:pt>
                <c:pt idx="31">
                  <c:v>74.308999999999997</c:v>
                </c:pt>
                <c:pt idx="32">
                  <c:v>41.451999999999998</c:v>
                </c:pt>
                <c:pt idx="33">
                  <c:v>36.637999999999998</c:v>
                </c:pt>
                <c:pt idx="34">
                  <c:v>32.927999999999997</c:v>
                </c:pt>
                <c:pt idx="35">
                  <c:v>30.141999999999999</c:v>
                </c:pt>
                <c:pt idx="36">
                  <c:v>25.917000000000002</c:v>
                </c:pt>
                <c:pt idx="37">
                  <c:v>23.010999999999999</c:v>
                </c:pt>
                <c:pt idx="38">
                  <c:v>23.574000000000002</c:v>
                </c:pt>
                <c:pt idx="39">
                  <c:v>49.526000000000003</c:v>
                </c:pt>
                <c:pt idx="40">
                  <c:v>60.811</c:v>
                </c:pt>
                <c:pt idx="41">
                  <c:v>188.23599999999999</c:v>
                </c:pt>
                <c:pt idx="42">
                  <c:v>544.89</c:v>
                </c:pt>
                <c:pt idx="43">
                  <c:v>502.72399999999999</c:v>
                </c:pt>
                <c:pt idx="44">
                  <c:v>136.27699999999999</c:v>
                </c:pt>
                <c:pt idx="45">
                  <c:v>63.814</c:v>
                </c:pt>
                <c:pt idx="46">
                  <c:v>56.783999999999999</c:v>
                </c:pt>
                <c:pt idx="47">
                  <c:v>43.124000000000002</c:v>
                </c:pt>
                <c:pt idx="48">
                  <c:v>38.966000000000001</c:v>
                </c:pt>
                <c:pt idx="49">
                  <c:v>33.957000000000001</c:v>
                </c:pt>
                <c:pt idx="50">
                  <c:v>30.227</c:v>
                </c:pt>
                <c:pt idx="51">
                  <c:v>40.097999999999999</c:v>
                </c:pt>
                <c:pt idx="52">
                  <c:v>87.968000000000004</c:v>
                </c:pt>
                <c:pt idx="53">
                  <c:v>345.33</c:v>
                </c:pt>
                <c:pt idx="54">
                  <c:v>314.47699999999998</c:v>
                </c:pt>
                <c:pt idx="55">
                  <c:v>126.89400000000001</c:v>
                </c:pt>
                <c:pt idx="56">
                  <c:v>52.65</c:v>
                </c:pt>
                <c:pt idx="57">
                  <c:v>40.423999999999999</c:v>
                </c:pt>
                <c:pt idx="58">
                  <c:v>45.354999999999997</c:v>
                </c:pt>
                <c:pt idx="59">
                  <c:v>45.354999999999997</c:v>
                </c:pt>
              </c:numCache>
            </c:numRef>
          </c:yVal>
          <c:smooth val="1"/>
          <c:extLst>
            <c:ext xmlns:c16="http://schemas.microsoft.com/office/drawing/2014/chart" uri="{C3380CC4-5D6E-409C-BE32-E72D297353CC}">
              <c16:uniqueId val="{0000000E-3F15-4315-A3AF-18168FF20CFB}"/>
            </c:ext>
          </c:extLst>
        </c:ser>
        <c:ser>
          <c:idx val="15"/>
          <c:order val="12"/>
          <c:tx>
            <c:strRef>
              <c:f>RunInformation!$G$18</c:f>
              <c:strCache>
                <c:ptCount val="1"/>
                <c:pt idx="0">
                  <c:v>1993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Comparison!$AK$4:$AK$63</c:f>
              <c:numCache>
                <c:formatCode>0.00</c:formatCode>
                <c:ptCount val="60"/>
                <c:pt idx="0">
                  <c:v>19.433</c:v>
                </c:pt>
                <c:pt idx="1">
                  <c:v>17.077999999999999</c:v>
                </c:pt>
                <c:pt idx="2">
                  <c:v>16.209</c:v>
                </c:pt>
                <c:pt idx="3">
                  <c:v>29.088000000000001</c:v>
                </c:pt>
                <c:pt idx="4">
                  <c:v>79.427000000000007</c:v>
                </c:pt>
                <c:pt idx="5">
                  <c:v>223.37100000000001</c:v>
                </c:pt>
                <c:pt idx="6">
                  <c:v>352.87</c:v>
                </c:pt>
                <c:pt idx="7">
                  <c:v>176.54599999999999</c:v>
                </c:pt>
                <c:pt idx="8">
                  <c:v>60.033999999999999</c:v>
                </c:pt>
                <c:pt idx="9">
                  <c:v>37.451999999999998</c:v>
                </c:pt>
                <c:pt idx="10">
                  <c:v>44.460999999999999</c:v>
                </c:pt>
                <c:pt idx="11">
                  <c:v>34.325000000000003</c:v>
                </c:pt>
                <c:pt idx="12">
                  <c:v>29.693000000000001</c:v>
                </c:pt>
                <c:pt idx="13">
                  <c:v>26.565999999999999</c:v>
                </c:pt>
                <c:pt idx="14">
                  <c:v>21.64</c:v>
                </c:pt>
                <c:pt idx="15">
                  <c:v>39.137</c:v>
                </c:pt>
                <c:pt idx="16">
                  <c:v>75.677000000000007</c:v>
                </c:pt>
                <c:pt idx="17">
                  <c:v>209.774</c:v>
                </c:pt>
                <c:pt idx="18">
                  <c:v>221.63</c:v>
                </c:pt>
                <c:pt idx="19">
                  <c:v>71.001999999999995</c:v>
                </c:pt>
                <c:pt idx="20">
                  <c:v>40.392000000000003</c:v>
                </c:pt>
                <c:pt idx="21">
                  <c:v>36.009</c:v>
                </c:pt>
                <c:pt idx="22">
                  <c:v>32.271000000000001</c:v>
                </c:pt>
                <c:pt idx="23">
                  <c:v>29.39</c:v>
                </c:pt>
                <c:pt idx="24">
                  <c:v>25.302</c:v>
                </c:pt>
                <c:pt idx="25">
                  <c:v>22.513999999999999</c:v>
                </c:pt>
                <c:pt idx="26">
                  <c:v>22.443000000000001</c:v>
                </c:pt>
                <c:pt idx="27">
                  <c:v>48.923000000000002</c:v>
                </c:pt>
                <c:pt idx="28">
                  <c:v>60.445999999999998</c:v>
                </c:pt>
                <c:pt idx="29">
                  <c:v>187.14599999999999</c:v>
                </c:pt>
                <c:pt idx="30">
                  <c:v>542.64200000000005</c:v>
                </c:pt>
                <c:pt idx="31">
                  <c:v>501.72399999999999</c:v>
                </c:pt>
                <c:pt idx="32">
                  <c:v>135.90799999999999</c:v>
                </c:pt>
                <c:pt idx="33">
                  <c:v>63.624000000000002</c:v>
                </c:pt>
                <c:pt idx="34">
                  <c:v>56.651000000000003</c:v>
                </c:pt>
                <c:pt idx="35">
                  <c:v>43.015999999999998</c:v>
                </c:pt>
                <c:pt idx="36">
                  <c:v>38.857999999999997</c:v>
                </c:pt>
                <c:pt idx="37">
                  <c:v>33.866</c:v>
                </c:pt>
                <c:pt idx="38">
                  <c:v>31.385000000000002</c:v>
                </c:pt>
                <c:pt idx="39">
                  <c:v>40.307000000000002</c:v>
                </c:pt>
                <c:pt idx="40">
                  <c:v>89.495000000000005</c:v>
                </c:pt>
                <c:pt idx="41">
                  <c:v>353.38200000000001</c:v>
                </c:pt>
                <c:pt idx="42">
                  <c:v>313.51100000000002</c:v>
                </c:pt>
                <c:pt idx="43">
                  <c:v>122.511</c:v>
                </c:pt>
                <c:pt idx="44">
                  <c:v>52.024999999999999</c:v>
                </c:pt>
                <c:pt idx="45">
                  <c:v>40.427999999999997</c:v>
                </c:pt>
                <c:pt idx="46">
                  <c:v>45.109000000000002</c:v>
                </c:pt>
                <c:pt idx="47">
                  <c:v>35.417000000000002</c:v>
                </c:pt>
                <c:pt idx="48">
                  <c:v>31.628</c:v>
                </c:pt>
                <c:pt idx="49">
                  <c:v>27.183</c:v>
                </c:pt>
                <c:pt idx="50">
                  <c:v>22.199000000000002</c:v>
                </c:pt>
                <c:pt idx="51">
                  <c:v>39.343000000000004</c:v>
                </c:pt>
                <c:pt idx="52">
                  <c:v>79.31</c:v>
                </c:pt>
                <c:pt idx="53">
                  <c:v>311.822</c:v>
                </c:pt>
                <c:pt idx="54">
                  <c:v>512.46699999999998</c:v>
                </c:pt>
                <c:pt idx="55">
                  <c:v>189.23500000000001</c:v>
                </c:pt>
                <c:pt idx="56">
                  <c:v>79.95</c:v>
                </c:pt>
                <c:pt idx="57">
                  <c:v>56.432000000000002</c:v>
                </c:pt>
                <c:pt idx="58">
                  <c:v>58.219000000000001</c:v>
                </c:pt>
                <c:pt idx="59">
                  <c:v>58.219000000000001</c:v>
                </c:pt>
              </c:numCache>
            </c:numRef>
          </c:yVal>
          <c:smooth val="1"/>
          <c:extLst>
            <c:ext xmlns:c16="http://schemas.microsoft.com/office/drawing/2014/chart" uri="{C3380CC4-5D6E-409C-BE32-E72D297353CC}">
              <c16:uniqueId val="{0000000F-3F15-4315-A3AF-18168FF20CFB}"/>
            </c:ext>
          </c:extLst>
        </c:ser>
        <c:ser>
          <c:idx val="16"/>
          <c:order val="13"/>
          <c:tx>
            <c:strRef>
              <c:f>RunInformation!$G$19</c:f>
              <c:strCache>
                <c:ptCount val="1"/>
                <c:pt idx="0">
                  <c:v>1994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Comparison!$AL$4:$AL$63</c:f>
              <c:numCache>
                <c:formatCode>0.00</c:formatCode>
                <c:ptCount val="60"/>
                <c:pt idx="0">
                  <c:v>18.734999999999999</c:v>
                </c:pt>
                <c:pt idx="1">
                  <c:v>16.641999999999999</c:v>
                </c:pt>
                <c:pt idx="2">
                  <c:v>13.792</c:v>
                </c:pt>
                <c:pt idx="3">
                  <c:v>28.978999999999999</c:v>
                </c:pt>
                <c:pt idx="4">
                  <c:v>51.365000000000002</c:v>
                </c:pt>
                <c:pt idx="5">
                  <c:v>145</c:v>
                </c:pt>
                <c:pt idx="6">
                  <c:v>165.869</c:v>
                </c:pt>
                <c:pt idx="7">
                  <c:v>55.122</c:v>
                </c:pt>
                <c:pt idx="8">
                  <c:v>32.591000000000001</c:v>
                </c:pt>
                <c:pt idx="9">
                  <c:v>21.818999999999999</c:v>
                </c:pt>
                <c:pt idx="10">
                  <c:v>27.285</c:v>
                </c:pt>
                <c:pt idx="11">
                  <c:v>25.143000000000001</c:v>
                </c:pt>
                <c:pt idx="12">
                  <c:v>21.248000000000001</c:v>
                </c:pt>
                <c:pt idx="13">
                  <c:v>18.844999999999999</c:v>
                </c:pt>
                <c:pt idx="14">
                  <c:v>19.513999999999999</c:v>
                </c:pt>
                <c:pt idx="15">
                  <c:v>45.063000000000002</c:v>
                </c:pt>
                <c:pt idx="16">
                  <c:v>56.640999999999998</c:v>
                </c:pt>
                <c:pt idx="17">
                  <c:v>179.93600000000001</c:v>
                </c:pt>
                <c:pt idx="18">
                  <c:v>530.17899999999997</c:v>
                </c:pt>
                <c:pt idx="19">
                  <c:v>497.49700000000001</c:v>
                </c:pt>
                <c:pt idx="20">
                  <c:v>134.83099999999999</c:v>
                </c:pt>
                <c:pt idx="21">
                  <c:v>62.857999999999997</c:v>
                </c:pt>
                <c:pt idx="22">
                  <c:v>55.973999999999997</c:v>
                </c:pt>
                <c:pt idx="23">
                  <c:v>42.463000000000001</c:v>
                </c:pt>
                <c:pt idx="24">
                  <c:v>38.334000000000003</c:v>
                </c:pt>
                <c:pt idx="25">
                  <c:v>33.392000000000003</c:v>
                </c:pt>
                <c:pt idx="26">
                  <c:v>29.731999999999999</c:v>
                </c:pt>
                <c:pt idx="27">
                  <c:v>39.517000000000003</c:v>
                </c:pt>
                <c:pt idx="28">
                  <c:v>87.096000000000004</c:v>
                </c:pt>
                <c:pt idx="29">
                  <c:v>344.22699999999998</c:v>
                </c:pt>
                <c:pt idx="30">
                  <c:v>314.00400000000002</c:v>
                </c:pt>
                <c:pt idx="31">
                  <c:v>126.614</c:v>
                </c:pt>
                <c:pt idx="32">
                  <c:v>52.415999999999997</c:v>
                </c:pt>
                <c:pt idx="33">
                  <c:v>40.21</c:v>
                </c:pt>
                <c:pt idx="34">
                  <c:v>45.148000000000003</c:v>
                </c:pt>
                <c:pt idx="35">
                  <c:v>35.335999999999999</c:v>
                </c:pt>
                <c:pt idx="36">
                  <c:v>31.68</c:v>
                </c:pt>
                <c:pt idx="37">
                  <c:v>27.13</c:v>
                </c:pt>
                <c:pt idx="38">
                  <c:v>22.905000000000001</c:v>
                </c:pt>
                <c:pt idx="39">
                  <c:v>39.256</c:v>
                </c:pt>
                <c:pt idx="40">
                  <c:v>79.087000000000003</c:v>
                </c:pt>
                <c:pt idx="41">
                  <c:v>312.16399999999999</c:v>
                </c:pt>
                <c:pt idx="42">
                  <c:v>513.16200000000003</c:v>
                </c:pt>
                <c:pt idx="43">
                  <c:v>189.703</c:v>
                </c:pt>
                <c:pt idx="44">
                  <c:v>80.116</c:v>
                </c:pt>
                <c:pt idx="45">
                  <c:v>56.472999999999999</c:v>
                </c:pt>
                <c:pt idx="46">
                  <c:v>58.207000000000001</c:v>
                </c:pt>
                <c:pt idx="47">
                  <c:v>41.234000000000002</c:v>
                </c:pt>
                <c:pt idx="48">
                  <c:v>34.401000000000003</c:v>
                </c:pt>
                <c:pt idx="49">
                  <c:v>30.896000000000001</c:v>
                </c:pt>
                <c:pt idx="50">
                  <c:v>26.559000000000001</c:v>
                </c:pt>
                <c:pt idx="51">
                  <c:v>39.646000000000001</c:v>
                </c:pt>
                <c:pt idx="52">
                  <c:v>57.719000000000001</c:v>
                </c:pt>
                <c:pt idx="53">
                  <c:v>190.19900000000001</c:v>
                </c:pt>
                <c:pt idx="54">
                  <c:v>198.47300000000001</c:v>
                </c:pt>
                <c:pt idx="55">
                  <c:v>99.171000000000006</c:v>
                </c:pt>
                <c:pt idx="56">
                  <c:v>46.948</c:v>
                </c:pt>
                <c:pt idx="57">
                  <c:v>32.755000000000003</c:v>
                </c:pt>
                <c:pt idx="58">
                  <c:v>37.94</c:v>
                </c:pt>
                <c:pt idx="59">
                  <c:v>37.94</c:v>
                </c:pt>
              </c:numCache>
            </c:numRef>
          </c:yVal>
          <c:smooth val="1"/>
          <c:extLst>
            <c:ext xmlns:c16="http://schemas.microsoft.com/office/drawing/2014/chart" uri="{C3380CC4-5D6E-409C-BE32-E72D297353CC}">
              <c16:uniqueId val="{00000010-3F15-4315-A3AF-18168FF20CFB}"/>
            </c:ext>
          </c:extLst>
        </c:ser>
        <c:ser>
          <c:idx val="17"/>
          <c:order val="14"/>
          <c:tx>
            <c:strRef>
              <c:f>RunInformation!$G$20</c:f>
              <c:strCache>
                <c:ptCount val="1"/>
                <c:pt idx="0">
                  <c:v>1995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Comparison!$AM$4:$AM$63</c:f>
              <c:numCache>
                <c:formatCode>0.00</c:formatCode>
                <c:ptCount val="60"/>
                <c:pt idx="0">
                  <c:v>19.492999999999999</c:v>
                </c:pt>
                <c:pt idx="1">
                  <c:v>17.135000000000002</c:v>
                </c:pt>
                <c:pt idx="2">
                  <c:v>18.306999999999999</c:v>
                </c:pt>
                <c:pt idx="3">
                  <c:v>43.173999999999999</c:v>
                </c:pt>
                <c:pt idx="4">
                  <c:v>52.744999999999997</c:v>
                </c:pt>
                <c:pt idx="5">
                  <c:v>167.78100000000001</c:v>
                </c:pt>
                <c:pt idx="6">
                  <c:v>476.86700000000002</c:v>
                </c:pt>
                <c:pt idx="7">
                  <c:v>472.18599999999998</c:v>
                </c:pt>
                <c:pt idx="8">
                  <c:v>127.755</c:v>
                </c:pt>
                <c:pt idx="9">
                  <c:v>44.006999999999998</c:v>
                </c:pt>
                <c:pt idx="10">
                  <c:v>54.881</c:v>
                </c:pt>
                <c:pt idx="11">
                  <c:v>41.545999999999999</c:v>
                </c:pt>
                <c:pt idx="12">
                  <c:v>37.622</c:v>
                </c:pt>
                <c:pt idx="13">
                  <c:v>32.779000000000003</c:v>
                </c:pt>
                <c:pt idx="14">
                  <c:v>29.242000000000001</c:v>
                </c:pt>
                <c:pt idx="15">
                  <c:v>39.039000000000001</c:v>
                </c:pt>
                <c:pt idx="16">
                  <c:v>86.456000000000003</c:v>
                </c:pt>
                <c:pt idx="17">
                  <c:v>342.19900000000001</c:v>
                </c:pt>
                <c:pt idx="18">
                  <c:v>313.24099999999999</c:v>
                </c:pt>
                <c:pt idx="19">
                  <c:v>126.345</c:v>
                </c:pt>
                <c:pt idx="20">
                  <c:v>52.222999999999999</c:v>
                </c:pt>
                <c:pt idx="21">
                  <c:v>40.043999999999997</c:v>
                </c:pt>
                <c:pt idx="22">
                  <c:v>44.984000000000002</c:v>
                </c:pt>
                <c:pt idx="23">
                  <c:v>35.201000000000001</c:v>
                </c:pt>
                <c:pt idx="24">
                  <c:v>31.552</c:v>
                </c:pt>
                <c:pt idx="25">
                  <c:v>27.015999999999998</c:v>
                </c:pt>
                <c:pt idx="26">
                  <c:v>22.064</c:v>
                </c:pt>
                <c:pt idx="27">
                  <c:v>37.841000000000001</c:v>
                </c:pt>
                <c:pt idx="28">
                  <c:v>77.578000000000003</c:v>
                </c:pt>
                <c:pt idx="29">
                  <c:v>301.21899999999999</c:v>
                </c:pt>
                <c:pt idx="30">
                  <c:v>511.96100000000001</c:v>
                </c:pt>
                <c:pt idx="31">
                  <c:v>196.26</c:v>
                </c:pt>
                <c:pt idx="32">
                  <c:v>81.694000000000003</c:v>
                </c:pt>
                <c:pt idx="33">
                  <c:v>56.427</c:v>
                </c:pt>
                <c:pt idx="34">
                  <c:v>58.835999999999999</c:v>
                </c:pt>
                <c:pt idx="35">
                  <c:v>41.716000000000001</c:v>
                </c:pt>
                <c:pt idx="36">
                  <c:v>34.530999999999999</c:v>
                </c:pt>
                <c:pt idx="37">
                  <c:v>30.97</c:v>
                </c:pt>
                <c:pt idx="38">
                  <c:v>27.504000000000001</c:v>
                </c:pt>
                <c:pt idx="39">
                  <c:v>39.588000000000001</c:v>
                </c:pt>
                <c:pt idx="40">
                  <c:v>57.567999999999998</c:v>
                </c:pt>
                <c:pt idx="41">
                  <c:v>190.85900000000001</c:v>
                </c:pt>
                <c:pt idx="42">
                  <c:v>199.02600000000001</c:v>
                </c:pt>
                <c:pt idx="43">
                  <c:v>99.647000000000006</c:v>
                </c:pt>
                <c:pt idx="44">
                  <c:v>47.156999999999996</c:v>
                </c:pt>
                <c:pt idx="45">
                  <c:v>32.829000000000001</c:v>
                </c:pt>
                <c:pt idx="46">
                  <c:v>37.959000000000003</c:v>
                </c:pt>
                <c:pt idx="47">
                  <c:v>31.126999999999999</c:v>
                </c:pt>
                <c:pt idx="48">
                  <c:v>29.198</c:v>
                </c:pt>
                <c:pt idx="49">
                  <c:v>25.161000000000001</c:v>
                </c:pt>
                <c:pt idx="50">
                  <c:v>24.262</c:v>
                </c:pt>
                <c:pt idx="51">
                  <c:v>32.927</c:v>
                </c:pt>
                <c:pt idx="52">
                  <c:v>43.015999999999998</c:v>
                </c:pt>
                <c:pt idx="53">
                  <c:v>190.40899999999999</c:v>
                </c:pt>
                <c:pt idx="54">
                  <c:v>338.19900000000001</c:v>
                </c:pt>
                <c:pt idx="55">
                  <c:v>215.453</c:v>
                </c:pt>
                <c:pt idx="56">
                  <c:v>82.884</c:v>
                </c:pt>
                <c:pt idx="57">
                  <c:v>45.201999999999998</c:v>
                </c:pt>
                <c:pt idx="58">
                  <c:v>36.357999999999997</c:v>
                </c:pt>
                <c:pt idx="59">
                  <c:v>36.357999999999997</c:v>
                </c:pt>
              </c:numCache>
            </c:numRef>
          </c:yVal>
          <c:smooth val="1"/>
          <c:extLst>
            <c:ext xmlns:c16="http://schemas.microsoft.com/office/drawing/2014/chart" uri="{C3380CC4-5D6E-409C-BE32-E72D297353CC}">
              <c16:uniqueId val="{00000011-3F15-4315-A3AF-18168FF20CFB}"/>
            </c:ext>
          </c:extLst>
        </c:ser>
        <c:ser>
          <c:idx val="18"/>
          <c:order val="15"/>
          <c:tx>
            <c:strRef>
              <c:f>RunInformation!$G$21</c:f>
              <c:strCache>
                <c:ptCount val="1"/>
                <c:pt idx="0">
                  <c:v>1996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Comparison!$AN$4:$AN$63</c:f>
              <c:numCache>
                <c:formatCode>0.00</c:formatCode>
                <c:ptCount val="60"/>
                <c:pt idx="0">
                  <c:v>20.11</c:v>
                </c:pt>
                <c:pt idx="1">
                  <c:v>19.225999999999999</c:v>
                </c:pt>
                <c:pt idx="2">
                  <c:v>15.473000000000001</c:v>
                </c:pt>
                <c:pt idx="3">
                  <c:v>32.920999999999999</c:v>
                </c:pt>
                <c:pt idx="4">
                  <c:v>71.376999999999995</c:v>
                </c:pt>
                <c:pt idx="5">
                  <c:v>287.33100000000002</c:v>
                </c:pt>
                <c:pt idx="6">
                  <c:v>496.73700000000002</c:v>
                </c:pt>
                <c:pt idx="7">
                  <c:v>181.90100000000001</c:v>
                </c:pt>
                <c:pt idx="8">
                  <c:v>78.59</c:v>
                </c:pt>
                <c:pt idx="9">
                  <c:v>48.972999999999999</c:v>
                </c:pt>
                <c:pt idx="10">
                  <c:v>56.381</c:v>
                </c:pt>
                <c:pt idx="11">
                  <c:v>39.677999999999997</c:v>
                </c:pt>
                <c:pt idx="12">
                  <c:v>32.939</c:v>
                </c:pt>
                <c:pt idx="13">
                  <c:v>29.559000000000001</c:v>
                </c:pt>
                <c:pt idx="14">
                  <c:v>25.446999999999999</c:v>
                </c:pt>
                <c:pt idx="15">
                  <c:v>38.371000000000002</c:v>
                </c:pt>
                <c:pt idx="16">
                  <c:v>56.256</c:v>
                </c:pt>
                <c:pt idx="17">
                  <c:v>188.143</c:v>
                </c:pt>
                <c:pt idx="18">
                  <c:v>197.369</c:v>
                </c:pt>
                <c:pt idx="19">
                  <c:v>98.433999999999997</c:v>
                </c:pt>
                <c:pt idx="20">
                  <c:v>46.323</c:v>
                </c:pt>
                <c:pt idx="21">
                  <c:v>32.209000000000003</c:v>
                </c:pt>
                <c:pt idx="22">
                  <c:v>37.409999999999997</c:v>
                </c:pt>
                <c:pt idx="23">
                  <c:v>30.689</c:v>
                </c:pt>
                <c:pt idx="24">
                  <c:v>28.728999999999999</c:v>
                </c:pt>
                <c:pt idx="25">
                  <c:v>24.75</c:v>
                </c:pt>
                <c:pt idx="26">
                  <c:v>23.913</c:v>
                </c:pt>
                <c:pt idx="27">
                  <c:v>32.530999999999999</c:v>
                </c:pt>
                <c:pt idx="28">
                  <c:v>42.624000000000002</c:v>
                </c:pt>
                <c:pt idx="29">
                  <c:v>189.648</c:v>
                </c:pt>
                <c:pt idx="30">
                  <c:v>337.74</c:v>
                </c:pt>
                <c:pt idx="31">
                  <c:v>215.20099999999999</c:v>
                </c:pt>
                <c:pt idx="32">
                  <c:v>82.697000000000003</c:v>
                </c:pt>
                <c:pt idx="33">
                  <c:v>45.042999999999999</c:v>
                </c:pt>
                <c:pt idx="34">
                  <c:v>36.207000000000001</c:v>
                </c:pt>
                <c:pt idx="35">
                  <c:v>28.837</c:v>
                </c:pt>
                <c:pt idx="36">
                  <c:v>26.603999999999999</c:v>
                </c:pt>
                <c:pt idx="37">
                  <c:v>25.774999999999999</c:v>
                </c:pt>
                <c:pt idx="38">
                  <c:v>26.690999999999999</c:v>
                </c:pt>
                <c:pt idx="39">
                  <c:v>29.349</c:v>
                </c:pt>
                <c:pt idx="40">
                  <c:v>74.587000000000003</c:v>
                </c:pt>
                <c:pt idx="41">
                  <c:v>224.691</c:v>
                </c:pt>
                <c:pt idx="42">
                  <c:v>155.816</c:v>
                </c:pt>
                <c:pt idx="43">
                  <c:v>49.933999999999997</c:v>
                </c:pt>
                <c:pt idx="44">
                  <c:v>40.493000000000002</c:v>
                </c:pt>
                <c:pt idx="45">
                  <c:v>32.936</c:v>
                </c:pt>
                <c:pt idx="46">
                  <c:v>27.904</c:v>
                </c:pt>
                <c:pt idx="47">
                  <c:v>24.318000000000001</c:v>
                </c:pt>
                <c:pt idx="48">
                  <c:v>21.907</c:v>
                </c:pt>
                <c:pt idx="49">
                  <c:v>19.611999999999998</c:v>
                </c:pt>
                <c:pt idx="50">
                  <c:v>19.297000000000001</c:v>
                </c:pt>
                <c:pt idx="51">
                  <c:v>29.643999999999998</c:v>
                </c:pt>
                <c:pt idx="52">
                  <c:v>57.15</c:v>
                </c:pt>
                <c:pt idx="53">
                  <c:v>238.642</c:v>
                </c:pt>
                <c:pt idx="54">
                  <c:v>196.74299999999999</c:v>
                </c:pt>
                <c:pt idx="55">
                  <c:v>58.234000000000002</c:v>
                </c:pt>
                <c:pt idx="56">
                  <c:v>44.496000000000002</c:v>
                </c:pt>
                <c:pt idx="57">
                  <c:v>30.41</c:v>
                </c:pt>
                <c:pt idx="58">
                  <c:v>30.41</c:v>
                </c:pt>
                <c:pt idx="59">
                  <c:v>30.41</c:v>
                </c:pt>
              </c:numCache>
            </c:numRef>
          </c:yVal>
          <c:smooth val="1"/>
          <c:extLst>
            <c:ext xmlns:c16="http://schemas.microsoft.com/office/drawing/2014/chart" uri="{C3380CC4-5D6E-409C-BE32-E72D297353CC}">
              <c16:uniqueId val="{00000012-3F15-4315-A3AF-18168FF20CFB}"/>
            </c:ext>
          </c:extLst>
        </c:ser>
        <c:ser>
          <c:idx val="19"/>
          <c:order val="16"/>
          <c:tx>
            <c:strRef>
              <c:f>RunInformation!$G$22</c:f>
              <c:strCache>
                <c:ptCount val="1"/>
                <c:pt idx="0">
                  <c:v>1997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Comparison!$AO$4:$AO$63</c:f>
              <c:numCache>
                <c:formatCode>0.00</c:formatCode>
                <c:ptCount val="60"/>
                <c:pt idx="0">
                  <c:v>19.32</c:v>
                </c:pt>
                <c:pt idx="1">
                  <c:v>19.327999999999999</c:v>
                </c:pt>
                <c:pt idx="2">
                  <c:v>16.917999999999999</c:v>
                </c:pt>
                <c:pt idx="3">
                  <c:v>29.736999999999998</c:v>
                </c:pt>
                <c:pt idx="4">
                  <c:v>46.771000000000001</c:v>
                </c:pt>
                <c:pt idx="5">
                  <c:v>155.28299999999999</c:v>
                </c:pt>
                <c:pt idx="6">
                  <c:v>179.815</c:v>
                </c:pt>
                <c:pt idx="7">
                  <c:v>90</c:v>
                </c:pt>
                <c:pt idx="8">
                  <c:v>42.21</c:v>
                </c:pt>
                <c:pt idx="9">
                  <c:v>25.52</c:v>
                </c:pt>
                <c:pt idx="10">
                  <c:v>33.770000000000003</c:v>
                </c:pt>
                <c:pt idx="11">
                  <c:v>27.754000000000001</c:v>
                </c:pt>
                <c:pt idx="12">
                  <c:v>25.756</c:v>
                </c:pt>
                <c:pt idx="13">
                  <c:v>22.097000000000001</c:v>
                </c:pt>
                <c:pt idx="14">
                  <c:v>21.725999999999999</c:v>
                </c:pt>
                <c:pt idx="15">
                  <c:v>30.077999999999999</c:v>
                </c:pt>
                <c:pt idx="16">
                  <c:v>40.244999999999997</c:v>
                </c:pt>
                <c:pt idx="17">
                  <c:v>184.654</c:v>
                </c:pt>
                <c:pt idx="18">
                  <c:v>333.714</c:v>
                </c:pt>
                <c:pt idx="19">
                  <c:v>213.42699999999999</c:v>
                </c:pt>
                <c:pt idx="20">
                  <c:v>81.656000000000006</c:v>
                </c:pt>
                <c:pt idx="21">
                  <c:v>44.198999999999998</c:v>
                </c:pt>
                <c:pt idx="22">
                  <c:v>35.417000000000002</c:v>
                </c:pt>
                <c:pt idx="23">
                  <c:v>28.222999999999999</c:v>
                </c:pt>
                <c:pt idx="24">
                  <c:v>25.957999999999998</c:v>
                </c:pt>
                <c:pt idx="25">
                  <c:v>25.163</c:v>
                </c:pt>
                <c:pt idx="26">
                  <c:v>25.216999999999999</c:v>
                </c:pt>
                <c:pt idx="27">
                  <c:v>28.504999999999999</c:v>
                </c:pt>
                <c:pt idx="28">
                  <c:v>70.137</c:v>
                </c:pt>
                <c:pt idx="29">
                  <c:v>218.65100000000001</c:v>
                </c:pt>
                <c:pt idx="30">
                  <c:v>161.19</c:v>
                </c:pt>
                <c:pt idx="31">
                  <c:v>50.402999999999999</c:v>
                </c:pt>
                <c:pt idx="32">
                  <c:v>39.948999999999998</c:v>
                </c:pt>
                <c:pt idx="33">
                  <c:v>33.012</c:v>
                </c:pt>
                <c:pt idx="34">
                  <c:v>27.82</c:v>
                </c:pt>
                <c:pt idx="35">
                  <c:v>24.25</c:v>
                </c:pt>
                <c:pt idx="36">
                  <c:v>21.751999999999999</c:v>
                </c:pt>
                <c:pt idx="37">
                  <c:v>19.457999999999998</c:v>
                </c:pt>
                <c:pt idx="38">
                  <c:v>19.768999999999998</c:v>
                </c:pt>
                <c:pt idx="39">
                  <c:v>29.414999999999999</c:v>
                </c:pt>
                <c:pt idx="40">
                  <c:v>56.802</c:v>
                </c:pt>
                <c:pt idx="41">
                  <c:v>238.76</c:v>
                </c:pt>
                <c:pt idx="42">
                  <c:v>196.99100000000001</c:v>
                </c:pt>
                <c:pt idx="43">
                  <c:v>58.543999999999997</c:v>
                </c:pt>
                <c:pt idx="44">
                  <c:v>44.593000000000004</c:v>
                </c:pt>
                <c:pt idx="45">
                  <c:v>30.41</c:v>
                </c:pt>
                <c:pt idx="46">
                  <c:v>26.870999999999999</c:v>
                </c:pt>
                <c:pt idx="47">
                  <c:v>26.574000000000002</c:v>
                </c:pt>
                <c:pt idx="48">
                  <c:v>22.855</c:v>
                </c:pt>
                <c:pt idx="49">
                  <c:v>20.193999999999999</c:v>
                </c:pt>
                <c:pt idx="50">
                  <c:v>16.548999999999999</c:v>
                </c:pt>
                <c:pt idx="51">
                  <c:v>20.16</c:v>
                </c:pt>
                <c:pt idx="52">
                  <c:v>51.106999999999999</c:v>
                </c:pt>
                <c:pt idx="53">
                  <c:v>72.765000000000001</c:v>
                </c:pt>
                <c:pt idx="54">
                  <c:v>54.247</c:v>
                </c:pt>
                <c:pt idx="55">
                  <c:v>21.777000000000001</c:v>
                </c:pt>
                <c:pt idx="56">
                  <c:v>17.363</c:v>
                </c:pt>
                <c:pt idx="57">
                  <c:v>19.225999999999999</c:v>
                </c:pt>
                <c:pt idx="58">
                  <c:v>19.225999999999999</c:v>
                </c:pt>
                <c:pt idx="59">
                  <c:v>19.225999999999999</c:v>
                </c:pt>
              </c:numCache>
            </c:numRef>
          </c:yVal>
          <c:smooth val="1"/>
          <c:extLst>
            <c:ext xmlns:c16="http://schemas.microsoft.com/office/drawing/2014/chart" uri="{C3380CC4-5D6E-409C-BE32-E72D297353CC}">
              <c16:uniqueId val="{00000013-3F15-4315-A3AF-18168FF20CFB}"/>
            </c:ext>
          </c:extLst>
        </c:ser>
        <c:ser>
          <c:idx val="20"/>
          <c:order val="17"/>
          <c:tx>
            <c:strRef>
              <c:f>RunInformation!$G$23</c:f>
              <c:strCache>
                <c:ptCount val="1"/>
                <c:pt idx="0">
                  <c:v>1998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Comparison!$AP$4:$AP$63</c:f>
              <c:numCache>
                <c:formatCode>0.00</c:formatCode>
                <c:ptCount val="60"/>
                <c:pt idx="0">
                  <c:v>18.728999999999999</c:v>
                </c:pt>
                <c:pt idx="1">
                  <c:v>21.518000000000001</c:v>
                </c:pt>
                <c:pt idx="2">
                  <c:v>20.85</c:v>
                </c:pt>
                <c:pt idx="3">
                  <c:v>30.167000000000002</c:v>
                </c:pt>
                <c:pt idx="4">
                  <c:v>40.314999999999998</c:v>
                </c:pt>
                <c:pt idx="5">
                  <c:v>174.43799999999999</c:v>
                </c:pt>
                <c:pt idx="6">
                  <c:v>323.87599999999998</c:v>
                </c:pt>
                <c:pt idx="7">
                  <c:v>208.018</c:v>
                </c:pt>
                <c:pt idx="8">
                  <c:v>82.23</c:v>
                </c:pt>
                <c:pt idx="9">
                  <c:v>39.405999999999999</c:v>
                </c:pt>
                <c:pt idx="10">
                  <c:v>35.091999999999999</c:v>
                </c:pt>
                <c:pt idx="11">
                  <c:v>27.97</c:v>
                </c:pt>
                <c:pt idx="12">
                  <c:v>25.709</c:v>
                </c:pt>
                <c:pt idx="13">
                  <c:v>24.934999999999999</c:v>
                </c:pt>
                <c:pt idx="14">
                  <c:v>25.03</c:v>
                </c:pt>
                <c:pt idx="15">
                  <c:v>28.306000000000001</c:v>
                </c:pt>
                <c:pt idx="16">
                  <c:v>69.828000000000003</c:v>
                </c:pt>
                <c:pt idx="17">
                  <c:v>218.16</c:v>
                </c:pt>
                <c:pt idx="18">
                  <c:v>160.99</c:v>
                </c:pt>
                <c:pt idx="19">
                  <c:v>50.32</c:v>
                </c:pt>
                <c:pt idx="20">
                  <c:v>39.856000000000002</c:v>
                </c:pt>
                <c:pt idx="21">
                  <c:v>32.936999999999998</c:v>
                </c:pt>
                <c:pt idx="22">
                  <c:v>27.757000000000001</c:v>
                </c:pt>
                <c:pt idx="23">
                  <c:v>24.193000000000001</c:v>
                </c:pt>
                <c:pt idx="24">
                  <c:v>21.693000000000001</c:v>
                </c:pt>
                <c:pt idx="25">
                  <c:v>19.402999999999999</c:v>
                </c:pt>
                <c:pt idx="26">
                  <c:v>18.968</c:v>
                </c:pt>
                <c:pt idx="27">
                  <c:v>28.882000000000001</c:v>
                </c:pt>
                <c:pt idx="28">
                  <c:v>54.3</c:v>
                </c:pt>
                <c:pt idx="29">
                  <c:v>232.42400000000001</c:v>
                </c:pt>
                <c:pt idx="30">
                  <c:v>201.42599999999999</c:v>
                </c:pt>
                <c:pt idx="31">
                  <c:v>59.816000000000003</c:v>
                </c:pt>
                <c:pt idx="32">
                  <c:v>44.552999999999997</c:v>
                </c:pt>
                <c:pt idx="33">
                  <c:v>30.585999999999999</c:v>
                </c:pt>
                <c:pt idx="34">
                  <c:v>26.805</c:v>
                </c:pt>
                <c:pt idx="35">
                  <c:v>26.643999999999998</c:v>
                </c:pt>
                <c:pt idx="36">
                  <c:v>22.925999999999998</c:v>
                </c:pt>
                <c:pt idx="37">
                  <c:v>20.206</c:v>
                </c:pt>
                <c:pt idx="38">
                  <c:v>17.114999999999998</c:v>
                </c:pt>
                <c:pt idx="39">
                  <c:v>20.084</c:v>
                </c:pt>
                <c:pt idx="40">
                  <c:v>50.966999999999999</c:v>
                </c:pt>
                <c:pt idx="41">
                  <c:v>73.037999999999997</c:v>
                </c:pt>
                <c:pt idx="42">
                  <c:v>54.555</c:v>
                </c:pt>
                <c:pt idx="43">
                  <c:v>21.984999999999999</c:v>
                </c:pt>
                <c:pt idx="44">
                  <c:v>17.495999999999999</c:v>
                </c:pt>
                <c:pt idx="45">
                  <c:v>19.225999999999999</c:v>
                </c:pt>
                <c:pt idx="46">
                  <c:v>26.495999999999999</c:v>
                </c:pt>
                <c:pt idx="47">
                  <c:v>16.466000000000001</c:v>
                </c:pt>
                <c:pt idx="48">
                  <c:v>13.965999999999999</c:v>
                </c:pt>
                <c:pt idx="49">
                  <c:v>12.614000000000001</c:v>
                </c:pt>
                <c:pt idx="50">
                  <c:v>15.587</c:v>
                </c:pt>
                <c:pt idx="51">
                  <c:v>24.884</c:v>
                </c:pt>
                <c:pt idx="52">
                  <c:v>49.283000000000001</c:v>
                </c:pt>
                <c:pt idx="53">
                  <c:v>147.28700000000001</c:v>
                </c:pt>
                <c:pt idx="54">
                  <c:v>221.803</c:v>
                </c:pt>
                <c:pt idx="55">
                  <c:v>64.959999999999994</c:v>
                </c:pt>
                <c:pt idx="56">
                  <c:v>37.575000000000003</c:v>
                </c:pt>
                <c:pt idx="57">
                  <c:v>52.920999999999999</c:v>
                </c:pt>
                <c:pt idx="58">
                  <c:v>52.920999999999999</c:v>
                </c:pt>
                <c:pt idx="59">
                  <c:v>52.920999999999999</c:v>
                </c:pt>
              </c:numCache>
            </c:numRef>
          </c:yVal>
          <c:smooth val="1"/>
          <c:extLst>
            <c:ext xmlns:c16="http://schemas.microsoft.com/office/drawing/2014/chart" uri="{C3380CC4-5D6E-409C-BE32-E72D297353CC}">
              <c16:uniqueId val="{00000014-3F15-4315-A3AF-18168FF20CFB}"/>
            </c:ext>
          </c:extLst>
        </c:ser>
        <c:ser>
          <c:idx val="21"/>
          <c:order val="18"/>
          <c:tx>
            <c:strRef>
              <c:f>RunInformation!$G$24</c:f>
              <c:strCache>
                <c:ptCount val="1"/>
                <c:pt idx="0">
                  <c:v>1999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Comparison!$AQ$4:$AQ$63</c:f>
              <c:numCache>
                <c:formatCode>0.00</c:formatCode>
                <c:ptCount val="60"/>
                <c:pt idx="0">
                  <c:v>21.378</c:v>
                </c:pt>
                <c:pt idx="1">
                  <c:v>19.663</c:v>
                </c:pt>
                <c:pt idx="2">
                  <c:v>20.423999999999999</c:v>
                </c:pt>
                <c:pt idx="3">
                  <c:v>24.462</c:v>
                </c:pt>
                <c:pt idx="4">
                  <c:v>62.110999999999997</c:v>
                </c:pt>
                <c:pt idx="5">
                  <c:v>180</c:v>
                </c:pt>
                <c:pt idx="6">
                  <c:v>147.68799999999999</c:v>
                </c:pt>
                <c:pt idx="7">
                  <c:v>45.622999999999998</c:v>
                </c:pt>
                <c:pt idx="8">
                  <c:v>37.406999999999996</c:v>
                </c:pt>
                <c:pt idx="9">
                  <c:v>27.547000000000001</c:v>
                </c:pt>
                <c:pt idx="10">
                  <c:v>25.806999999999999</c:v>
                </c:pt>
                <c:pt idx="11">
                  <c:v>22.446999999999999</c:v>
                </c:pt>
                <c:pt idx="12">
                  <c:v>20.062999999999999</c:v>
                </c:pt>
                <c:pt idx="13">
                  <c:v>17.933</c:v>
                </c:pt>
                <c:pt idx="14">
                  <c:v>17.768999999999998</c:v>
                </c:pt>
                <c:pt idx="15">
                  <c:v>27.651</c:v>
                </c:pt>
                <c:pt idx="16">
                  <c:v>52.744999999999997</c:v>
                </c:pt>
                <c:pt idx="17">
                  <c:v>229.10400000000001</c:v>
                </c:pt>
                <c:pt idx="18">
                  <c:v>199.67400000000001</c:v>
                </c:pt>
                <c:pt idx="19">
                  <c:v>59.155000000000001</c:v>
                </c:pt>
                <c:pt idx="20">
                  <c:v>44.033999999999999</c:v>
                </c:pt>
                <c:pt idx="21">
                  <c:v>30.178000000000001</c:v>
                </c:pt>
                <c:pt idx="22">
                  <c:v>26.420999999999999</c:v>
                </c:pt>
                <c:pt idx="23">
                  <c:v>26.346</c:v>
                </c:pt>
                <c:pt idx="24">
                  <c:v>22.599</c:v>
                </c:pt>
                <c:pt idx="25">
                  <c:v>19.908999999999999</c:v>
                </c:pt>
                <c:pt idx="26">
                  <c:v>16.291</c:v>
                </c:pt>
                <c:pt idx="27">
                  <c:v>19.513000000000002</c:v>
                </c:pt>
                <c:pt idx="28">
                  <c:v>50.036000000000001</c:v>
                </c:pt>
                <c:pt idx="29">
                  <c:v>70.593999999999994</c:v>
                </c:pt>
                <c:pt idx="30">
                  <c:v>56.000999999999998</c:v>
                </c:pt>
                <c:pt idx="31">
                  <c:v>21.893000000000001</c:v>
                </c:pt>
                <c:pt idx="32">
                  <c:v>17.341000000000001</c:v>
                </c:pt>
                <c:pt idx="33">
                  <c:v>18.863</c:v>
                </c:pt>
                <c:pt idx="34">
                  <c:v>26.626000000000001</c:v>
                </c:pt>
                <c:pt idx="35">
                  <c:v>16.561</c:v>
                </c:pt>
                <c:pt idx="36">
                  <c:v>13.952999999999999</c:v>
                </c:pt>
                <c:pt idx="37">
                  <c:v>12.523999999999999</c:v>
                </c:pt>
                <c:pt idx="38">
                  <c:v>16.015000000000001</c:v>
                </c:pt>
                <c:pt idx="39">
                  <c:v>24.802</c:v>
                </c:pt>
                <c:pt idx="40">
                  <c:v>49.204999999999998</c:v>
                </c:pt>
                <c:pt idx="41">
                  <c:v>147.51900000000001</c:v>
                </c:pt>
                <c:pt idx="42">
                  <c:v>222.142</c:v>
                </c:pt>
                <c:pt idx="43">
                  <c:v>65.281999999999996</c:v>
                </c:pt>
                <c:pt idx="44">
                  <c:v>37.737000000000002</c:v>
                </c:pt>
                <c:pt idx="45">
                  <c:v>52.920999999999999</c:v>
                </c:pt>
                <c:pt idx="46">
                  <c:v>34.116</c:v>
                </c:pt>
                <c:pt idx="47">
                  <c:v>24.097000000000001</c:v>
                </c:pt>
                <c:pt idx="48">
                  <c:v>22.338999999999999</c:v>
                </c:pt>
                <c:pt idx="49">
                  <c:v>19.814</c:v>
                </c:pt>
                <c:pt idx="50">
                  <c:v>16.420000000000002</c:v>
                </c:pt>
                <c:pt idx="51">
                  <c:v>43.912999999999997</c:v>
                </c:pt>
                <c:pt idx="52">
                  <c:v>89.234999999999999</c:v>
                </c:pt>
                <c:pt idx="53">
                  <c:v>208.15700000000001</c:v>
                </c:pt>
                <c:pt idx="54">
                  <c:v>142.245</c:v>
                </c:pt>
                <c:pt idx="55">
                  <c:v>53.426000000000002</c:v>
                </c:pt>
                <c:pt idx="56">
                  <c:v>33.365000000000002</c:v>
                </c:pt>
                <c:pt idx="57">
                  <c:v>32.850999999999999</c:v>
                </c:pt>
                <c:pt idx="58">
                  <c:v>32.850999999999999</c:v>
                </c:pt>
                <c:pt idx="59">
                  <c:v>32.850999999999999</c:v>
                </c:pt>
              </c:numCache>
            </c:numRef>
          </c:yVal>
          <c:smooth val="1"/>
          <c:extLst>
            <c:ext xmlns:c16="http://schemas.microsoft.com/office/drawing/2014/chart" uri="{C3380CC4-5D6E-409C-BE32-E72D297353CC}">
              <c16:uniqueId val="{00000015-3F15-4315-A3AF-18168FF20CFB}"/>
            </c:ext>
          </c:extLst>
        </c:ser>
        <c:ser>
          <c:idx val="22"/>
          <c:order val="19"/>
          <c:tx>
            <c:strRef>
              <c:f>RunInformation!$G$25</c:f>
              <c:strCache>
                <c:ptCount val="1"/>
                <c:pt idx="0">
                  <c:v>2000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Comparison!$AR$4:$AR$63</c:f>
              <c:numCache>
                <c:formatCode>0.00</c:formatCode>
                <c:ptCount val="60"/>
                <c:pt idx="0">
                  <c:v>18.728999999999999</c:v>
                </c:pt>
                <c:pt idx="1">
                  <c:v>17.757999999999999</c:v>
                </c:pt>
                <c:pt idx="2">
                  <c:v>17.47</c:v>
                </c:pt>
                <c:pt idx="3">
                  <c:v>28.733000000000001</c:v>
                </c:pt>
                <c:pt idx="4">
                  <c:v>54.216000000000001</c:v>
                </c:pt>
                <c:pt idx="5">
                  <c:v>219.35400000000001</c:v>
                </c:pt>
                <c:pt idx="6">
                  <c:v>190.387</c:v>
                </c:pt>
                <c:pt idx="7">
                  <c:v>55.453000000000003</c:v>
                </c:pt>
                <c:pt idx="8">
                  <c:v>43.704999999999998</c:v>
                </c:pt>
                <c:pt idx="9">
                  <c:v>26.443000000000001</c:v>
                </c:pt>
                <c:pt idx="10">
                  <c:v>25.998000000000001</c:v>
                </c:pt>
                <c:pt idx="11">
                  <c:v>25.866</c:v>
                </c:pt>
                <c:pt idx="12">
                  <c:v>22.157</c:v>
                </c:pt>
                <c:pt idx="13">
                  <c:v>19.567</c:v>
                </c:pt>
                <c:pt idx="14">
                  <c:v>16.036000000000001</c:v>
                </c:pt>
                <c:pt idx="15">
                  <c:v>19.643999999999998</c:v>
                </c:pt>
                <c:pt idx="16">
                  <c:v>50.484999999999999</c:v>
                </c:pt>
                <c:pt idx="17">
                  <c:v>72.278999999999996</c:v>
                </c:pt>
                <c:pt idx="18">
                  <c:v>54.033000000000001</c:v>
                </c:pt>
                <c:pt idx="19">
                  <c:v>21.6</c:v>
                </c:pt>
                <c:pt idx="20">
                  <c:v>17.103999999999999</c:v>
                </c:pt>
                <c:pt idx="21">
                  <c:v>18.895</c:v>
                </c:pt>
                <c:pt idx="22">
                  <c:v>26.222000000000001</c:v>
                </c:pt>
                <c:pt idx="23">
                  <c:v>16.244</c:v>
                </c:pt>
                <c:pt idx="24">
                  <c:v>13.76</c:v>
                </c:pt>
                <c:pt idx="25">
                  <c:v>12.426</c:v>
                </c:pt>
                <c:pt idx="26">
                  <c:v>15.436</c:v>
                </c:pt>
                <c:pt idx="27">
                  <c:v>24.734000000000002</c:v>
                </c:pt>
                <c:pt idx="28">
                  <c:v>49.08</c:v>
                </c:pt>
                <c:pt idx="29">
                  <c:v>146.91999999999999</c:v>
                </c:pt>
                <c:pt idx="30">
                  <c:v>221.518</c:v>
                </c:pt>
                <c:pt idx="31">
                  <c:v>64.861000000000004</c:v>
                </c:pt>
                <c:pt idx="32">
                  <c:v>37.497</c:v>
                </c:pt>
                <c:pt idx="33">
                  <c:v>52.795999999999999</c:v>
                </c:pt>
                <c:pt idx="34">
                  <c:v>34.049999999999997</c:v>
                </c:pt>
                <c:pt idx="35">
                  <c:v>24.052</c:v>
                </c:pt>
                <c:pt idx="36">
                  <c:v>22.297000000000001</c:v>
                </c:pt>
                <c:pt idx="37">
                  <c:v>19.774000000000001</c:v>
                </c:pt>
                <c:pt idx="38">
                  <c:v>17.081</c:v>
                </c:pt>
                <c:pt idx="39">
                  <c:v>45.326000000000001</c:v>
                </c:pt>
                <c:pt idx="40">
                  <c:v>90.918999999999997</c:v>
                </c:pt>
                <c:pt idx="41">
                  <c:v>211.13300000000001</c:v>
                </c:pt>
                <c:pt idx="42">
                  <c:v>139.84899999999999</c:v>
                </c:pt>
                <c:pt idx="43">
                  <c:v>52.851999999999997</c:v>
                </c:pt>
                <c:pt idx="44">
                  <c:v>33.21</c:v>
                </c:pt>
                <c:pt idx="45">
                  <c:v>32.850999999999999</c:v>
                </c:pt>
                <c:pt idx="46">
                  <c:v>30.678999999999998</c:v>
                </c:pt>
                <c:pt idx="47">
                  <c:v>25.936</c:v>
                </c:pt>
                <c:pt idx="48">
                  <c:v>21.951000000000001</c:v>
                </c:pt>
                <c:pt idx="49">
                  <c:v>22.844000000000001</c:v>
                </c:pt>
                <c:pt idx="50">
                  <c:v>19.584</c:v>
                </c:pt>
                <c:pt idx="51">
                  <c:v>22.617000000000001</c:v>
                </c:pt>
                <c:pt idx="52">
                  <c:v>57.563000000000002</c:v>
                </c:pt>
                <c:pt idx="53">
                  <c:v>243.69399999999999</c:v>
                </c:pt>
                <c:pt idx="54">
                  <c:v>282.92</c:v>
                </c:pt>
                <c:pt idx="55">
                  <c:v>116.30500000000001</c:v>
                </c:pt>
                <c:pt idx="56">
                  <c:v>54.029000000000003</c:v>
                </c:pt>
                <c:pt idx="57">
                  <c:v>35.659999999999997</c:v>
                </c:pt>
                <c:pt idx="58">
                  <c:v>35.659999999999997</c:v>
                </c:pt>
                <c:pt idx="59">
                  <c:v>35.659999999999997</c:v>
                </c:pt>
              </c:numCache>
            </c:numRef>
          </c:yVal>
          <c:smooth val="1"/>
          <c:extLst>
            <c:ext xmlns:c16="http://schemas.microsoft.com/office/drawing/2014/chart" uri="{C3380CC4-5D6E-409C-BE32-E72D297353CC}">
              <c16:uniqueId val="{00000016-3F15-4315-A3AF-18168FF20CFB}"/>
            </c:ext>
          </c:extLst>
        </c:ser>
        <c:ser>
          <c:idx val="23"/>
          <c:order val="20"/>
          <c:tx>
            <c:strRef>
              <c:f>RunInformation!$G$26</c:f>
              <c:strCache>
                <c:ptCount val="1"/>
                <c:pt idx="0">
                  <c:v>2001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Comparison!$AS$4:$AS$63</c:f>
              <c:numCache>
                <c:formatCode>0.00</c:formatCode>
                <c:ptCount val="60"/>
                <c:pt idx="0">
                  <c:v>18.798999999999999</c:v>
                </c:pt>
                <c:pt idx="1">
                  <c:v>18.195</c:v>
                </c:pt>
                <c:pt idx="2">
                  <c:v>14.612</c:v>
                </c:pt>
                <c:pt idx="3">
                  <c:v>19.018999999999998</c:v>
                </c:pt>
                <c:pt idx="4">
                  <c:v>47.615000000000002</c:v>
                </c:pt>
                <c:pt idx="5">
                  <c:v>63.542999999999999</c:v>
                </c:pt>
                <c:pt idx="6">
                  <c:v>50.072000000000003</c:v>
                </c:pt>
                <c:pt idx="7">
                  <c:v>19.963000000000001</c:v>
                </c:pt>
                <c:pt idx="8">
                  <c:v>16.248999999999999</c:v>
                </c:pt>
                <c:pt idx="9">
                  <c:v>15.967000000000001</c:v>
                </c:pt>
                <c:pt idx="10">
                  <c:v>25.097999999999999</c:v>
                </c:pt>
                <c:pt idx="11">
                  <c:v>15.398999999999999</c:v>
                </c:pt>
                <c:pt idx="12">
                  <c:v>13.006</c:v>
                </c:pt>
                <c:pt idx="13">
                  <c:v>11.76</c:v>
                </c:pt>
                <c:pt idx="14">
                  <c:v>14.913</c:v>
                </c:pt>
                <c:pt idx="15">
                  <c:v>24.234999999999999</c:v>
                </c:pt>
                <c:pt idx="16">
                  <c:v>48.484000000000002</c:v>
                </c:pt>
                <c:pt idx="17">
                  <c:v>145.453</c:v>
                </c:pt>
                <c:pt idx="18">
                  <c:v>220.26</c:v>
                </c:pt>
                <c:pt idx="19">
                  <c:v>64.587999999999994</c:v>
                </c:pt>
                <c:pt idx="20">
                  <c:v>37.295000000000002</c:v>
                </c:pt>
                <c:pt idx="21">
                  <c:v>52.59</c:v>
                </c:pt>
                <c:pt idx="22">
                  <c:v>33.889000000000003</c:v>
                </c:pt>
                <c:pt idx="23">
                  <c:v>23.92</c:v>
                </c:pt>
                <c:pt idx="24">
                  <c:v>22.177</c:v>
                </c:pt>
                <c:pt idx="25">
                  <c:v>19.667999999999999</c:v>
                </c:pt>
                <c:pt idx="26">
                  <c:v>16.3</c:v>
                </c:pt>
                <c:pt idx="27">
                  <c:v>43.762</c:v>
                </c:pt>
                <c:pt idx="28">
                  <c:v>89.028999999999996</c:v>
                </c:pt>
                <c:pt idx="29">
                  <c:v>207.78399999999999</c:v>
                </c:pt>
                <c:pt idx="30">
                  <c:v>142.10900000000001</c:v>
                </c:pt>
                <c:pt idx="31">
                  <c:v>53.366999999999997</c:v>
                </c:pt>
                <c:pt idx="32">
                  <c:v>33.313000000000002</c:v>
                </c:pt>
                <c:pt idx="33">
                  <c:v>32.325000000000003</c:v>
                </c:pt>
                <c:pt idx="34">
                  <c:v>31.08</c:v>
                </c:pt>
                <c:pt idx="35">
                  <c:v>26.001000000000001</c:v>
                </c:pt>
                <c:pt idx="36">
                  <c:v>22.018000000000001</c:v>
                </c:pt>
                <c:pt idx="37">
                  <c:v>22.856000000000002</c:v>
                </c:pt>
                <c:pt idx="38">
                  <c:v>20.242000000000001</c:v>
                </c:pt>
                <c:pt idx="39">
                  <c:v>22.510999999999999</c:v>
                </c:pt>
                <c:pt idx="40">
                  <c:v>57.402999999999999</c:v>
                </c:pt>
                <c:pt idx="41">
                  <c:v>243.92699999999999</c:v>
                </c:pt>
                <c:pt idx="42">
                  <c:v>283.399</c:v>
                </c:pt>
                <c:pt idx="43">
                  <c:v>116.691</c:v>
                </c:pt>
                <c:pt idx="44">
                  <c:v>54.207999999999998</c:v>
                </c:pt>
                <c:pt idx="45">
                  <c:v>35.659999999999997</c:v>
                </c:pt>
                <c:pt idx="46">
                  <c:v>48.192</c:v>
                </c:pt>
                <c:pt idx="47">
                  <c:v>36.414000000000001</c:v>
                </c:pt>
                <c:pt idx="48">
                  <c:v>27.622</c:v>
                </c:pt>
                <c:pt idx="49">
                  <c:v>23.881</c:v>
                </c:pt>
                <c:pt idx="50">
                  <c:v>19.248000000000001</c:v>
                </c:pt>
                <c:pt idx="51">
                  <c:v>26.512</c:v>
                </c:pt>
                <c:pt idx="52">
                  <c:v>81.141000000000005</c:v>
                </c:pt>
                <c:pt idx="53">
                  <c:v>205.80799999999999</c:v>
                </c:pt>
                <c:pt idx="54">
                  <c:v>197.18199999999999</c:v>
                </c:pt>
                <c:pt idx="55">
                  <c:v>75.415000000000006</c:v>
                </c:pt>
                <c:pt idx="56">
                  <c:v>51.45</c:v>
                </c:pt>
                <c:pt idx="57">
                  <c:v>38.231999999999999</c:v>
                </c:pt>
                <c:pt idx="58">
                  <c:v>38.231999999999999</c:v>
                </c:pt>
                <c:pt idx="59">
                  <c:v>38.231999999999999</c:v>
                </c:pt>
              </c:numCache>
            </c:numRef>
          </c:yVal>
          <c:smooth val="1"/>
          <c:extLst>
            <c:ext xmlns:c16="http://schemas.microsoft.com/office/drawing/2014/chart" uri="{C3380CC4-5D6E-409C-BE32-E72D297353CC}">
              <c16:uniqueId val="{00000017-3F15-4315-A3AF-18168FF20CFB}"/>
            </c:ext>
          </c:extLst>
        </c:ser>
        <c:ser>
          <c:idx val="24"/>
          <c:order val="21"/>
          <c:tx>
            <c:strRef>
              <c:f>RunInformation!$G$27</c:f>
              <c:strCache>
                <c:ptCount val="1"/>
                <c:pt idx="0">
                  <c:v>2002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Comparison!$AT$4:$AT$63</c:f>
              <c:numCache>
                <c:formatCode>0.00</c:formatCode>
                <c:ptCount val="60"/>
                <c:pt idx="0">
                  <c:v>19.010999999999999</c:v>
                </c:pt>
                <c:pt idx="1">
                  <c:v>19.079999999999998</c:v>
                </c:pt>
                <c:pt idx="2">
                  <c:v>20.661000000000001</c:v>
                </c:pt>
                <c:pt idx="3">
                  <c:v>31.571000000000002</c:v>
                </c:pt>
                <c:pt idx="4">
                  <c:v>56.66</c:v>
                </c:pt>
                <c:pt idx="5">
                  <c:v>161.113</c:v>
                </c:pt>
                <c:pt idx="6">
                  <c:v>234.66</c:v>
                </c:pt>
                <c:pt idx="7">
                  <c:v>67.200999999999993</c:v>
                </c:pt>
                <c:pt idx="8">
                  <c:v>40.554000000000002</c:v>
                </c:pt>
                <c:pt idx="9">
                  <c:v>49.747</c:v>
                </c:pt>
                <c:pt idx="10">
                  <c:v>35.927999999999997</c:v>
                </c:pt>
                <c:pt idx="11">
                  <c:v>25.568000000000001</c:v>
                </c:pt>
                <c:pt idx="12">
                  <c:v>23.768000000000001</c:v>
                </c:pt>
                <c:pt idx="13">
                  <c:v>21.129000000000001</c:v>
                </c:pt>
                <c:pt idx="14">
                  <c:v>17.509</c:v>
                </c:pt>
                <c:pt idx="15">
                  <c:v>45.363</c:v>
                </c:pt>
                <c:pt idx="16">
                  <c:v>90.962999999999994</c:v>
                </c:pt>
                <c:pt idx="17">
                  <c:v>210.215</c:v>
                </c:pt>
                <c:pt idx="18">
                  <c:v>143.315</c:v>
                </c:pt>
                <c:pt idx="19">
                  <c:v>54.058</c:v>
                </c:pt>
                <c:pt idx="20">
                  <c:v>33.911999999999999</c:v>
                </c:pt>
                <c:pt idx="21">
                  <c:v>32.847999999999999</c:v>
                </c:pt>
                <c:pt idx="22">
                  <c:v>31.564</c:v>
                </c:pt>
                <c:pt idx="23">
                  <c:v>26.431000000000001</c:v>
                </c:pt>
                <c:pt idx="24">
                  <c:v>22.437000000000001</c:v>
                </c:pt>
                <c:pt idx="25">
                  <c:v>23.259</c:v>
                </c:pt>
                <c:pt idx="26">
                  <c:v>19.821000000000002</c:v>
                </c:pt>
                <c:pt idx="27">
                  <c:v>22.901</c:v>
                </c:pt>
                <c:pt idx="28">
                  <c:v>55.835000000000001</c:v>
                </c:pt>
                <c:pt idx="29">
                  <c:v>233.54400000000001</c:v>
                </c:pt>
                <c:pt idx="30">
                  <c:v>287.76100000000002</c:v>
                </c:pt>
                <c:pt idx="31">
                  <c:v>121.43600000000001</c:v>
                </c:pt>
                <c:pt idx="32">
                  <c:v>54.982999999999997</c:v>
                </c:pt>
                <c:pt idx="33">
                  <c:v>35.295999999999999</c:v>
                </c:pt>
                <c:pt idx="34">
                  <c:v>48.95</c:v>
                </c:pt>
                <c:pt idx="35">
                  <c:v>37.097999999999999</c:v>
                </c:pt>
                <c:pt idx="36">
                  <c:v>27.948</c:v>
                </c:pt>
                <c:pt idx="37">
                  <c:v>24.073</c:v>
                </c:pt>
                <c:pt idx="38">
                  <c:v>20.038</c:v>
                </c:pt>
                <c:pt idx="39">
                  <c:v>26.632999999999999</c:v>
                </c:pt>
                <c:pt idx="40">
                  <c:v>81.445999999999998</c:v>
                </c:pt>
                <c:pt idx="41">
                  <c:v>206.529</c:v>
                </c:pt>
                <c:pt idx="42">
                  <c:v>197.90100000000001</c:v>
                </c:pt>
                <c:pt idx="43">
                  <c:v>76.027000000000001</c:v>
                </c:pt>
                <c:pt idx="44">
                  <c:v>51.755000000000003</c:v>
                </c:pt>
                <c:pt idx="45">
                  <c:v>38.231999999999999</c:v>
                </c:pt>
                <c:pt idx="46">
                  <c:v>58.624000000000002</c:v>
                </c:pt>
                <c:pt idx="47">
                  <c:v>39.392000000000003</c:v>
                </c:pt>
                <c:pt idx="48">
                  <c:v>28.393999999999998</c:v>
                </c:pt>
                <c:pt idx="49">
                  <c:v>25.442</c:v>
                </c:pt>
                <c:pt idx="50">
                  <c:v>23.247</c:v>
                </c:pt>
                <c:pt idx="51">
                  <c:v>55.813000000000002</c:v>
                </c:pt>
                <c:pt idx="52">
                  <c:v>77.382000000000005</c:v>
                </c:pt>
                <c:pt idx="53">
                  <c:v>214.65600000000001</c:v>
                </c:pt>
                <c:pt idx="54">
                  <c:v>173.697</c:v>
                </c:pt>
                <c:pt idx="55">
                  <c:v>64.122</c:v>
                </c:pt>
                <c:pt idx="56">
                  <c:v>44.238</c:v>
                </c:pt>
                <c:pt idx="57">
                  <c:v>40.988</c:v>
                </c:pt>
                <c:pt idx="58">
                  <c:v>40.988</c:v>
                </c:pt>
                <c:pt idx="59">
                  <c:v>40.988</c:v>
                </c:pt>
              </c:numCache>
            </c:numRef>
          </c:yVal>
          <c:smooth val="1"/>
          <c:extLst>
            <c:ext xmlns:c16="http://schemas.microsoft.com/office/drawing/2014/chart" uri="{C3380CC4-5D6E-409C-BE32-E72D297353CC}">
              <c16:uniqueId val="{00000018-3F15-4315-A3AF-18168FF20CFB}"/>
            </c:ext>
          </c:extLst>
        </c:ser>
        <c:ser>
          <c:idx val="25"/>
          <c:order val="22"/>
          <c:tx>
            <c:strRef>
              <c:f>RunInformation!$G$28</c:f>
              <c:strCache>
                <c:ptCount val="1"/>
                <c:pt idx="0">
                  <c:v>2003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Comparison!$AU$4:$AU$63</c:f>
              <c:numCache>
                <c:formatCode>0.00</c:formatCode>
                <c:ptCount val="60"/>
                <c:pt idx="0">
                  <c:v>18.82</c:v>
                </c:pt>
                <c:pt idx="1">
                  <c:v>19.651</c:v>
                </c:pt>
                <c:pt idx="2">
                  <c:v>16</c:v>
                </c:pt>
                <c:pt idx="3">
                  <c:v>44.500999999999998</c:v>
                </c:pt>
                <c:pt idx="4">
                  <c:v>87.54</c:v>
                </c:pt>
                <c:pt idx="5">
                  <c:v>196.876</c:v>
                </c:pt>
                <c:pt idx="6">
                  <c:v>140.13900000000001</c:v>
                </c:pt>
                <c:pt idx="7">
                  <c:v>52.029000000000003</c:v>
                </c:pt>
                <c:pt idx="8">
                  <c:v>33.591000000000001</c:v>
                </c:pt>
                <c:pt idx="9">
                  <c:v>28.96</c:v>
                </c:pt>
                <c:pt idx="10">
                  <c:v>30.997</c:v>
                </c:pt>
                <c:pt idx="11">
                  <c:v>25.957000000000001</c:v>
                </c:pt>
                <c:pt idx="12">
                  <c:v>21.975000000000001</c:v>
                </c:pt>
                <c:pt idx="13">
                  <c:v>22.844999999999999</c:v>
                </c:pt>
                <c:pt idx="14">
                  <c:v>19.504999999999999</c:v>
                </c:pt>
                <c:pt idx="15">
                  <c:v>22.564</c:v>
                </c:pt>
                <c:pt idx="16">
                  <c:v>55.439</c:v>
                </c:pt>
                <c:pt idx="17">
                  <c:v>232.40299999999999</c:v>
                </c:pt>
                <c:pt idx="18">
                  <c:v>286.94600000000003</c:v>
                </c:pt>
                <c:pt idx="19">
                  <c:v>121.236</c:v>
                </c:pt>
                <c:pt idx="20">
                  <c:v>54.878</c:v>
                </c:pt>
                <c:pt idx="21">
                  <c:v>35.215000000000003</c:v>
                </c:pt>
                <c:pt idx="22">
                  <c:v>48.868000000000002</c:v>
                </c:pt>
                <c:pt idx="23">
                  <c:v>37.03</c:v>
                </c:pt>
                <c:pt idx="24">
                  <c:v>27.887</c:v>
                </c:pt>
                <c:pt idx="25">
                  <c:v>24.018000000000001</c:v>
                </c:pt>
                <c:pt idx="26">
                  <c:v>19.344999999999999</c:v>
                </c:pt>
                <c:pt idx="27">
                  <c:v>26.292999999999999</c:v>
                </c:pt>
                <c:pt idx="28">
                  <c:v>78.772000000000006</c:v>
                </c:pt>
                <c:pt idx="29">
                  <c:v>201.876</c:v>
                </c:pt>
                <c:pt idx="30">
                  <c:v>200.524</c:v>
                </c:pt>
                <c:pt idx="31">
                  <c:v>76.652000000000001</c:v>
                </c:pt>
                <c:pt idx="32">
                  <c:v>51.719000000000001</c:v>
                </c:pt>
                <c:pt idx="33">
                  <c:v>37.920999999999999</c:v>
                </c:pt>
                <c:pt idx="34">
                  <c:v>59.24</c:v>
                </c:pt>
                <c:pt idx="35">
                  <c:v>40.119</c:v>
                </c:pt>
                <c:pt idx="36">
                  <c:v>28.645</c:v>
                </c:pt>
                <c:pt idx="37">
                  <c:v>25.547999999999998</c:v>
                </c:pt>
                <c:pt idx="38">
                  <c:v>24.056000000000001</c:v>
                </c:pt>
                <c:pt idx="39">
                  <c:v>56.011000000000003</c:v>
                </c:pt>
                <c:pt idx="40">
                  <c:v>77.733000000000004</c:v>
                </c:pt>
                <c:pt idx="41">
                  <c:v>214.87100000000001</c:v>
                </c:pt>
                <c:pt idx="42">
                  <c:v>174.244</c:v>
                </c:pt>
                <c:pt idx="43">
                  <c:v>64.593999999999994</c:v>
                </c:pt>
                <c:pt idx="44">
                  <c:v>44.478999999999999</c:v>
                </c:pt>
                <c:pt idx="45">
                  <c:v>40.988</c:v>
                </c:pt>
                <c:pt idx="46">
                  <c:v>37.76</c:v>
                </c:pt>
                <c:pt idx="47">
                  <c:v>28.63</c:v>
                </c:pt>
                <c:pt idx="48">
                  <c:v>22.713000000000001</c:v>
                </c:pt>
                <c:pt idx="49">
                  <c:v>19.678000000000001</c:v>
                </c:pt>
                <c:pt idx="50">
                  <c:v>16.061</c:v>
                </c:pt>
                <c:pt idx="51">
                  <c:v>16.375</c:v>
                </c:pt>
                <c:pt idx="52">
                  <c:v>49.704999999999998</c:v>
                </c:pt>
                <c:pt idx="53">
                  <c:v>236.30699999999999</c:v>
                </c:pt>
                <c:pt idx="54">
                  <c:v>481.03399999999999</c:v>
                </c:pt>
                <c:pt idx="55">
                  <c:v>220.416</c:v>
                </c:pt>
                <c:pt idx="56">
                  <c:v>76.120999999999995</c:v>
                </c:pt>
                <c:pt idx="57">
                  <c:v>44.668999999999997</c:v>
                </c:pt>
                <c:pt idx="58">
                  <c:v>44.668999999999997</c:v>
                </c:pt>
                <c:pt idx="59">
                  <c:v>44.668999999999997</c:v>
                </c:pt>
              </c:numCache>
            </c:numRef>
          </c:yVal>
          <c:smooth val="1"/>
          <c:extLst>
            <c:ext xmlns:c16="http://schemas.microsoft.com/office/drawing/2014/chart" uri="{C3380CC4-5D6E-409C-BE32-E72D297353CC}">
              <c16:uniqueId val="{00000019-3F15-4315-A3AF-18168FF20CFB}"/>
            </c:ext>
          </c:extLst>
        </c:ser>
        <c:ser>
          <c:idx val="26"/>
          <c:order val="23"/>
          <c:tx>
            <c:strRef>
              <c:f>RunInformation!$G$29</c:f>
              <c:strCache>
                <c:ptCount val="1"/>
                <c:pt idx="0">
                  <c:v>2004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Comparison!$AV$4:$AV$63</c:f>
              <c:numCache>
                <c:formatCode>0.00</c:formatCode>
                <c:ptCount val="60"/>
                <c:pt idx="0">
                  <c:v>20.311</c:v>
                </c:pt>
                <c:pt idx="1">
                  <c:v>22.376999999999999</c:v>
                </c:pt>
                <c:pt idx="2">
                  <c:v>18.82</c:v>
                </c:pt>
                <c:pt idx="3">
                  <c:v>22.733000000000001</c:v>
                </c:pt>
                <c:pt idx="4">
                  <c:v>58.375999999999998</c:v>
                </c:pt>
                <c:pt idx="5">
                  <c:v>241.81399999999999</c:v>
                </c:pt>
                <c:pt idx="6">
                  <c:v>282.89499999999998</c:v>
                </c:pt>
                <c:pt idx="7">
                  <c:v>114.202</c:v>
                </c:pt>
                <c:pt idx="8">
                  <c:v>54.578000000000003</c:v>
                </c:pt>
                <c:pt idx="9">
                  <c:v>31.85</c:v>
                </c:pt>
                <c:pt idx="10">
                  <c:v>48.002000000000002</c:v>
                </c:pt>
                <c:pt idx="11">
                  <c:v>36.267000000000003</c:v>
                </c:pt>
                <c:pt idx="12">
                  <c:v>27.489000000000001</c:v>
                </c:pt>
                <c:pt idx="13">
                  <c:v>23.765999999999998</c:v>
                </c:pt>
                <c:pt idx="14">
                  <c:v>19.149999999999999</c:v>
                </c:pt>
                <c:pt idx="15">
                  <c:v>26.401</c:v>
                </c:pt>
                <c:pt idx="16">
                  <c:v>81.039000000000001</c:v>
                </c:pt>
                <c:pt idx="17">
                  <c:v>205.58</c:v>
                </c:pt>
                <c:pt idx="18">
                  <c:v>197.07400000000001</c:v>
                </c:pt>
                <c:pt idx="19">
                  <c:v>75.346999999999994</c:v>
                </c:pt>
                <c:pt idx="20">
                  <c:v>51.378999999999998</c:v>
                </c:pt>
                <c:pt idx="21">
                  <c:v>38.036999999999999</c:v>
                </c:pt>
                <c:pt idx="22">
                  <c:v>58.457999999999998</c:v>
                </c:pt>
                <c:pt idx="23">
                  <c:v>39.274000000000001</c:v>
                </c:pt>
                <c:pt idx="24">
                  <c:v>28.285</c:v>
                </c:pt>
                <c:pt idx="25">
                  <c:v>25.341999999999999</c:v>
                </c:pt>
                <c:pt idx="26">
                  <c:v>23.155000000000001</c:v>
                </c:pt>
                <c:pt idx="27">
                  <c:v>55.674999999999997</c:v>
                </c:pt>
                <c:pt idx="28">
                  <c:v>77.272999999999996</c:v>
                </c:pt>
                <c:pt idx="29">
                  <c:v>214.52500000000001</c:v>
                </c:pt>
                <c:pt idx="30">
                  <c:v>173.631</c:v>
                </c:pt>
                <c:pt idx="31">
                  <c:v>64.075000000000003</c:v>
                </c:pt>
                <c:pt idx="32">
                  <c:v>44.192999999999998</c:v>
                </c:pt>
                <c:pt idx="33">
                  <c:v>40.843000000000004</c:v>
                </c:pt>
                <c:pt idx="34">
                  <c:v>37.676000000000002</c:v>
                </c:pt>
                <c:pt idx="35">
                  <c:v>28.565000000000001</c:v>
                </c:pt>
                <c:pt idx="36">
                  <c:v>22.657</c:v>
                </c:pt>
                <c:pt idx="37">
                  <c:v>19.628</c:v>
                </c:pt>
                <c:pt idx="38">
                  <c:v>16.567</c:v>
                </c:pt>
                <c:pt idx="39">
                  <c:v>16.507000000000001</c:v>
                </c:pt>
                <c:pt idx="40">
                  <c:v>51.988999999999997</c:v>
                </c:pt>
                <c:pt idx="41">
                  <c:v>248.37100000000001</c:v>
                </c:pt>
                <c:pt idx="42">
                  <c:v>482.01400000000001</c:v>
                </c:pt>
                <c:pt idx="43">
                  <c:v>211.51</c:v>
                </c:pt>
                <c:pt idx="44">
                  <c:v>74.462999999999994</c:v>
                </c:pt>
                <c:pt idx="45">
                  <c:v>44.668999999999997</c:v>
                </c:pt>
                <c:pt idx="46">
                  <c:v>38.860999999999997</c:v>
                </c:pt>
                <c:pt idx="47">
                  <c:v>33.470999999999997</c:v>
                </c:pt>
                <c:pt idx="48">
                  <c:v>30.768999999999998</c:v>
                </c:pt>
                <c:pt idx="49">
                  <c:v>27.713000000000001</c:v>
                </c:pt>
                <c:pt idx="50">
                  <c:v>23.425000000000001</c:v>
                </c:pt>
                <c:pt idx="51">
                  <c:v>43.061</c:v>
                </c:pt>
                <c:pt idx="52">
                  <c:v>68.225999999999999</c:v>
                </c:pt>
                <c:pt idx="53">
                  <c:v>273.46300000000002</c:v>
                </c:pt>
                <c:pt idx="54">
                  <c:v>275.995</c:v>
                </c:pt>
                <c:pt idx="55">
                  <c:v>145.37100000000001</c:v>
                </c:pt>
                <c:pt idx="56">
                  <c:v>54.32</c:v>
                </c:pt>
                <c:pt idx="57">
                  <c:v>37.835999999999999</c:v>
                </c:pt>
                <c:pt idx="58">
                  <c:v>37.835999999999999</c:v>
                </c:pt>
                <c:pt idx="59">
                  <c:v>37.835999999999999</c:v>
                </c:pt>
              </c:numCache>
            </c:numRef>
          </c:yVal>
          <c:smooth val="1"/>
          <c:extLst>
            <c:ext xmlns:c16="http://schemas.microsoft.com/office/drawing/2014/chart" uri="{C3380CC4-5D6E-409C-BE32-E72D297353CC}">
              <c16:uniqueId val="{0000001A-3F15-4315-A3AF-18168FF20CFB}"/>
            </c:ext>
          </c:extLst>
        </c:ser>
        <c:ser>
          <c:idx val="27"/>
          <c:order val="24"/>
          <c:tx>
            <c:strRef>
              <c:f>RunInformation!$G$30</c:f>
              <c:strCache>
                <c:ptCount val="1"/>
                <c:pt idx="0">
                  <c:v>2005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Comparison!$AW$4:$AW$63</c:f>
              <c:numCache>
                <c:formatCode>0.00</c:formatCode>
                <c:ptCount val="60"/>
                <c:pt idx="0">
                  <c:v>18.760000000000002</c:v>
                </c:pt>
                <c:pt idx="1">
                  <c:v>20.048999999999999</c:v>
                </c:pt>
                <c:pt idx="2">
                  <c:v>15.941000000000001</c:v>
                </c:pt>
                <c:pt idx="3">
                  <c:v>24.001999999999999</c:v>
                </c:pt>
                <c:pt idx="4">
                  <c:v>75.519000000000005</c:v>
                </c:pt>
                <c:pt idx="5">
                  <c:v>189.131</c:v>
                </c:pt>
                <c:pt idx="6">
                  <c:v>190.851</c:v>
                </c:pt>
                <c:pt idx="7">
                  <c:v>71.63</c:v>
                </c:pt>
                <c:pt idx="8">
                  <c:v>50.45</c:v>
                </c:pt>
                <c:pt idx="9">
                  <c:v>33</c:v>
                </c:pt>
                <c:pt idx="10">
                  <c:v>57.097000000000001</c:v>
                </c:pt>
                <c:pt idx="11">
                  <c:v>38.198</c:v>
                </c:pt>
                <c:pt idx="12">
                  <c:v>27.38</c:v>
                </c:pt>
                <c:pt idx="13">
                  <c:v>24.565000000000001</c:v>
                </c:pt>
                <c:pt idx="14">
                  <c:v>22.559000000000001</c:v>
                </c:pt>
                <c:pt idx="15">
                  <c:v>54.850999999999999</c:v>
                </c:pt>
                <c:pt idx="16">
                  <c:v>76.313999999999993</c:v>
                </c:pt>
                <c:pt idx="17">
                  <c:v>213.08199999999999</c:v>
                </c:pt>
                <c:pt idx="18">
                  <c:v>172.97800000000001</c:v>
                </c:pt>
                <c:pt idx="19">
                  <c:v>63.722000000000001</c:v>
                </c:pt>
                <c:pt idx="20">
                  <c:v>43.884999999999998</c:v>
                </c:pt>
                <c:pt idx="21">
                  <c:v>40.588999999999999</c:v>
                </c:pt>
                <c:pt idx="22">
                  <c:v>37.454999999999998</c:v>
                </c:pt>
                <c:pt idx="23">
                  <c:v>28.382000000000001</c:v>
                </c:pt>
                <c:pt idx="24">
                  <c:v>22.456</c:v>
                </c:pt>
                <c:pt idx="25">
                  <c:v>19.443999999999999</c:v>
                </c:pt>
                <c:pt idx="26">
                  <c:v>15.866</c:v>
                </c:pt>
                <c:pt idx="27">
                  <c:v>16.177</c:v>
                </c:pt>
                <c:pt idx="28">
                  <c:v>49.491</c:v>
                </c:pt>
                <c:pt idx="29">
                  <c:v>235.578</c:v>
                </c:pt>
                <c:pt idx="30">
                  <c:v>480.45499999999998</c:v>
                </c:pt>
                <c:pt idx="31">
                  <c:v>220.26300000000001</c:v>
                </c:pt>
                <c:pt idx="32">
                  <c:v>76.036000000000001</c:v>
                </c:pt>
                <c:pt idx="33">
                  <c:v>44.863999999999997</c:v>
                </c:pt>
                <c:pt idx="34">
                  <c:v>38.875999999999998</c:v>
                </c:pt>
                <c:pt idx="35">
                  <c:v>33.564</c:v>
                </c:pt>
                <c:pt idx="36">
                  <c:v>30.773</c:v>
                </c:pt>
                <c:pt idx="37">
                  <c:v>27.715</c:v>
                </c:pt>
                <c:pt idx="38">
                  <c:v>24.210999999999999</c:v>
                </c:pt>
                <c:pt idx="39">
                  <c:v>42.984999999999999</c:v>
                </c:pt>
                <c:pt idx="40">
                  <c:v>67.932000000000002</c:v>
                </c:pt>
                <c:pt idx="41">
                  <c:v>273.89600000000002</c:v>
                </c:pt>
                <c:pt idx="42">
                  <c:v>276.52</c:v>
                </c:pt>
                <c:pt idx="43">
                  <c:v>145.88300000000001</c:v>
                </c:pt>
                <c:pt idx="44">
                  <c:v>54.491</c:v>
                </c:pt>
                <c:pt idx="45">
                  <c:v>37.835999999999999</c:v>
                </c:pt>
                <c:pt idx="46">
                  <c:v>37.042000000000002</c:v>
                </c:pt>
                <c:pt idx="47">
                  <c:v>33.826000000000001</c:v>
                </c:pt>
                <c:pt idx="48">
                  <c:v>28.5</c:v>
                </c:pt>
                <c:pt idx="49">
                  <c:v>25.076000000000001</c:v>
                </c:pt>
                <c:pt idx="50">
                  <c:v>20.486000000000001</c:v>
                </c:pt>
                <c:pt idx="51">
                  <c:v>23.972999999999999</c:v>
                </c:pt>
                <c:pt idx="52">
                  <c:v>55.820999999999998</c:v>
                </c:pt>
                <c:pt idx="53">
                  <c:v>108.896</c:v>
                </c:pt>
                <c:pt idx="54">
                  <c:v>249.97300000000001</c:v>
                </c:pt>
                <c:pt idx="55">
                  <c:v>76.734999999999999</c:v>
                </c:pt>
                <c:pt idx="56">
                  <c:v>44.71</c:v>
                </c:pt>
                <c:pt idx="57">
                  <c:v>29.222000000000001</c:v>
                </c:pt>
                <c:pt idx="58">
                  <c:v>29.222000000000001</c:v>
                </c:pt>
                <c:pt idx="59">
                  <c:v>29.222000000000001</c:v>
                </c:pt>
              </c:numCache>
            </c:numRef>
          </c:yVal>
          <c:smooth val="1"/>
          <c:extLst>
            <c:ext xmlns:c16="http://schemas.microsoft.com/office/drawing/2014/chart" uri="{C3380CC4-5D6E-409C-BE32-E72D297353CC}">
              <c16:uniqueId val="{0000001B-3F15-4315-A3AF-18168FF20CFB}"/>
            </c:ext>
          </c:extLst>
        </c:ser>
        <c:ser>
          <c:idx val="28"/>
          <c:order val="25"/>
          <c:tx>
            <c:strRef>
              <c:f>RunInformation!$G$31</c:f>
              <c:strCache>
                <c:ptCount val="1"/>
                <c:pt idx="0">
                  <c:v>2006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Comparison!$AX$4:$AX$63</c:f>
              <c:numCache>
                <c:formatCode>0.00</c:formatCode>
                <c:ptCount val="60"/>
                <c:pt idx="0">
                  <c:v>18.802</c:v>
                </c:pt>
                <c:pt idx="1">
                  <c:v>22.338000000000001</c:v>
                </c:pt>
                <c:pt idx="2">
                  <c:v>20.422999999999998</c:v>
                </c:pt>
                <c:pt idx="3">
                  <c:v>50.634999999999998</c:v>
                </c:pt>
                <c:pt idx="4">
                  <c:v>65.435000000000002</c:v>
                </c:pt>
                <c:pt idx="5">
                  <c:v>190.78299999999999</c:v>
                </c:pt>
                <c:pt idx="6">
                  <c:v>167.36699999999999</c:v>
                </c:pt>
                <c:pt idx="7">
                  <c:v>60.777999999999999</c:v>
                </c:pt>
                <c:pt idx="8">
                  <c:v>43.003</c:v>
                </c:pt>
                <c:pt idx="9">
                  <c:v>35.408000000000001</c:v>
                </c:pt>
                <c:pt idx="10">
                  <c:v>36.457000000000001</c:v>
                </c:pt>
                <c:pt idx="11">
                  <c:v>27.523</c:v>
                </c:pt>
                <c:pt idx="12">
                  <c:v>21.669</c:v>
                </c:pt>
                <c:pt idx="13">
                  <c:v>18.742000000000001</c:v>
                </c:pt>
                <c:pt idx="14">
                  <c:v>15.294</c:v>
                </c:pt>
                <c:pt idx="15">
                  <c:v>15.603999999999999</c:v>
                </c:pt>
                <c:pt idx="16">
                  <c:v>48.918999999999997</c:v>
                </c:pt>
                <c:pt idx="17">
                  <c:v>233.90799999999999</c:v>
                </c:pt>
                <c:pt idx="18">
                  <c:v>478.18599999999998</c:v>
                </c:pt>
                <c:pt idx="19">
                  <c:v>219.71199999999999</c:v>
                </c:pt>
                <c:pt idx="20">
                  <c:v>75.837000000000003</c:v>
                </c:pt>
                <c:pt idx="21">
                  <c:v>44.725999999999999</c:v>
                </c:pt>
                <c:pt idx="22">
                  <c:v>38.752000000000002</c:v>
                </c:pt>
                <c:pt idx="23">
                  <c:v>33.456000000000003</c:v>
                </c:pt>
                <c:pt idx="24">
                  <c:v>30.670999999999999</c:v>
                </c:pt>
                <c:pt idx="25">
                  <c:v>27.622</c:v>
                </c:pt>
                <c:pt idx="26">
                  <c:v>23.119</c:v>
                </c:pt>
                <c:pt idx="27">
                  <c:v>42.390999999999998</c:v>
                </c:pt>
                <c:pt idx="28">
                  <c:v>65.861999999999995</c:v>
                </c:pt>
                <c:pt idx="29">
                  <c:v>265.65300000000002</c:v>
                </c:pt>
                <c:pt idx="30">
                  <c:v>275.90300000000002</c:v>
                </c:pt>
                <c:pt idx="31">
                  <c:v>151.74100000000001</c:v>
                </c:pt>
                <c:pt idx="32">
                  <c:v>55.261000000000003</c:v>
                </c:pt>
                <c:pt idx="33">
                  <c:v>37.872999999999998</c:v>
                </c:pt>
                <c:pt idx="34">
                  <c:v>37.064</c:v>
                </c:pt>
                <c:pt idx="35">
                  <c:v>33.973999999999997</c:v>
                </c:pt>
                <c:pt idx="36">
                  <c:v>28.588000000000001</c:v>
                </c:pt>
                <c:pt idx="37">
                  <c:v>25.103999999999999</c:v>
                </c:pt>
                <c:pt idx="38">
                  <c:v>21.210999999999999</c:v>
                </c:pt>
                <c:pt idx="39">
                  <c:v>23.91</c:v>
                </c:pt>
                <c:pt idx="40">
                  <c:v>55.694000000000003</c:v>
                </c:pt>
                <c:pt idx="41">
                  <c:v>109.06100000000001</c:v>
                </c:pt>
                <c:pt idx="42">
                  <c:v>250.71299999999999</c:v>
                </c:pt>
                <c:pt idx="43">
                  <c:v>77.194000000000003</c:v>
                </c:pt>
                <c:pt idx="44">
                  <c:v>44.915999999999997</c:v>
                </c:pt>
                <c:pt idx="45">
                  <c:v>29.222000000000001</c:v>
                </c:pt>
                <c:pt idx="46">
                  <c:v>29.146999999999998</c:v>
                </c:pt>
                <c:pt idx="47">
                  <c:v>28.6</c:v>
                </c:pt>
                <c:pt idx="48">
                  <c:v>24.265000000000001</c:v>
                </c:pt>
                <c:pt idx="49">
                  <c:v>21.585999999999999</c:v>
                </c:pt>
                <c:pt idx="50">
                  <c:v>17.760999999999999</c:v>
                </c:pt>
                <c:pt idx="51">
                  <c:v>31.064</c:v>
                </c:pt>
                <c:pt idx="52">
                  <c:v>68.087999999999994</c:v>
                </c:pt>
                <c:pt idx="53">
                  <c:v>142.255</c:v>
                </c:pt>
                <c:pt idx="54">
                  <c:v>426.154</c:v>
                </c:pt>
                <c:pt idx="55">
                  <c:v>217.34299999999999</c:v>
                </c:pt>
                <c:pt idx="56">
                  <c:v>65.673000000000002</c:v>
                </c:pt>
                <c:pt idx="57">
                  <c:v>39.084000000000003</c:v>
                </c:pt>
                <c:pt idx="58">
                  <c:v>39.084000000000003</c:v>
                </c:pt>
                <c:pt idx="59">
                  <c:v>39.084000000000003</c:v>
                </c:pt>
              </c:numCache>
            </c:numRef>
          </c:yVal>
          <c:smooth val="1"/>
          <c:extLst>
            <c:ext xmlns:c16="http://schemas.microsoft.com/office/drawing/2014/chart" uri="{C3380CC4-5D6E-409C-BE32-E72D297353CC}">
              <c16:uniqueId val="{0000001C-3F15-4315-A3AF-18168FF20CFB}"/>
            </c:ext>
          </c:extLst>
        </c:ser>
        <c:ser>
          <c:idx val="29"/>
          <c:order val="26"/>
          <c:tx>
            <c:strRef>
              <c:f>RunInformation!$G$32</c:f>
              <c:strCache>
                <c:ptCount val="1"/>
                <c:pt idx="0">
                  <c:v>2007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Comparison!$AY$4:$AY$63</c:f>
              <c:numCache>
                <c:formatCode>0.00</c:formatCode>
                <c:ptCount val="60"/>
                <c:pt idx="0">
                  <c:v>19.213999999999999</c:v>
                </c:pt>
                <c:pt idx="1">
                  <c:v>18.788</c:v>
                </c:pt>
                <c:pt idx="2">
                  <c:v>15.058999999999999</c:v>
                </c:pt>
                <c:pt idx="3">
                  <c:v>16.018000000000001</c:v>
                </c:pt>
                <c:pt idx="4">
                  <c:v>49.954000000000001</c:v>
                </c:pt>
                <c:pt idx="5">
                  <c:v>227.62200000000001</c:v>
                </c:pt>
                <c:pt idx="6">
                  <c:v>469.08499999999998</c:v>
                </c:pt>
                <c:pt idx="7">
                  <c:v>214.64599999999999</c:v>
                </c:pt>
                <c:pt idx="8">
                  <c:v>76.561999999999998</c:v>
                </c:pt>
                <c:pt idx="9">
                  <c:v>40.091000000000001</c:v>
                </c:pt>
                <c:pt idx="10">
                  <c:v>38.645000000000003</c:v>
                </c:pt>
                <c:pt idx="11">
                  <c:v>33.371000000000002</c:v>
                </c:pt>
                <c:pt idx="12">
                  <c:v>30.599</c:v>
                </c:pt>
                <c:pt idx="13">
                  <c:v>27.559000000000001</c:v>
                </c:pt>
                <c:pt idx="14">
                  <c:v>23.071999999999999</c:v>
                </c:pt>
                <c:pt idx="15">
                  <c:v>42.353999999999999</c:v>
                </c:pt>
                <c:pt idx="16">
                  <c:v>65.876000000000005</c:v>
                </c:pt>
                <c:pt idx="17">
                  <c:v>265.24299999999999</c:v>
                </c:pt>
                <c:pt idx="18">
                  <c:v>275.64100000000002</c:v>
                </c:pt>
                <c:pt idx="19">
                  <c:v>151.708</c:v>
                </c:pt>
                <c:pt idx="20">
                  <c:v>55.276000000000003</c:v>
                </c:pt>
                <c:pt idx="21">
                  <c:v>37.893000000000001</c:v>
                </c:pt>
                <c:pt idx="22">
                  <c:v>37.082000000000001</c:v>
                </c:pt>
                <c:pt idx="23">
                  <c:v>33.988999999999997</c:v>
                </c:pt>
                <c:pt idx="24">
                  <c:v>28.603000000000002</c:v>
                </c:pt>
                <c:pt idx="25">
                  <c:v>25.117999999999999</c:v>
                </c:pt>
                <c:pt idx="26">
                  <c:v>20.524000000000001</c:v>
                </c:pt>
                <c:pt idx="27">
                  <c:v>23.687000000000001</c:v>
                </c:pt>
                <c:pt idx="28">
                  <c:v>53.945</c:v>
                </c:pt>
                <c:pt idx="29">
                  <c:v>102.02800000000001</c:v>
                </c:pt>
                <c:pt idx="30">
                  <c:v>254.27699999999999</c:v>
                </c:pt>
                <c:pt idx="31">
                  <c:v>79.463999999999999</c:v>
                </c:pt>
                <c:pt idx="32">
                  <c:v>45.170999999999999</c:v>
                </c:pt>
                <c:pt idx="33">
                  <c:v>29.331</c:v>
                </c:pt>
                <c:pt idx="34">
                  <c:v>29.155999999999999</c:v>
                </c:pt>
                <c:pt idx="35">
                  <c:v>28.736999999999998</c:v>
                </c:pt>
                <c:pt idx="36">
                  <c:v>24.332999999999998</c:v>
                </c:pt>
                <c:pt idx="37">
                  <c:v>21.727</c:v>
                </c:pt>
                <c:pt idx="38">
                  <c:v>18.407</c:v>
                </c:pt>
                <c:pt idx="39">
                  <c:v>31.065999999999999</c:v>
                </c:pt>
                <c:pt idx="40">
                  <c:v>67.983999999999995</c:v>
                </c:pt>
                <c:pt idx="41">
                  <c:v>142.52199999999999</c:v>
                </c:pt>
                <c:pt idx="42">
                  <c:v>427.10500000000002</c:v>
                </c:pt>
                <c:pt idx="43">
                  <c:v>217.91</c:v>
                </c:pt>
                <c:pt idx="44">
                  <c:v>65.911000000000001</c:v>
                </c:pt>
                <c:pt idx="45">
                  <c:v>39.084000000000003</c:v>
                </c:pt>
                <c:pt idx="46">
                  <c:v>37.231000000000002</c:v>
                </c:pt>
                <c:pt idx="47">
                  <c:v>30.853999999999999</c:v>
                </c:pt>
                <c:pt idx="48">
                  <c:v>27.79</c:v>
                </c:pt>
                <c:pt idx="49">
                  <c:v>25.123999999999999</c:v>
                </c:pt>
                <c:pt idx="50">
                  <c:v>20.733000000000001</c:v>
                </c:pt>
                <c:pt idx="51">
                  <c:v>37.692999999999998</c:v>
                </c:pt>
                <c:pt idx="52">
                  <c:v>80.227000000000004</c:v>
                </c:pt>
                <c:pt idx="53">
                  <c:v>119.764</c:v>
                </c:pt>
                <c:pt idx="54">
                  <c:v>49.106999999999999</c:v>
                </c:pt>
                <c:pt idx="55">
                  <c:v>24.805</c:v>
                </c:pt>
                <c:pt idx="56">
                  <c:v>23.632000000000001</c:v>
                </c:pt>
                <c:pt idx="57">
                  <c:v>21.385000000000002</c:v>
                </c:pt>
                <c:pt idx="58">
                  <c:v>21.385000000000002</c:v>
                </c:pt>
                <c:pt idx="59">
                  <c:v>21.385000000000002</c:v>
                </c:pt>
              </c:numCache>
            </c:numRef>
          </c:yVal>
          <c:smooth val="1"/>
          <c:extLst>
            <c:ext xmlns:c16="http://schemas.microsoft.com/office/drawing/2014/chart" uri="{C3380CC4-5D6E-409C-BE32-E72D297353CC}">
              <c16:uniqueId val="{0000001D-3F15-4315-A3AF-18168FF20CFB}"/>
            </c:ext>
          </c:extLst>
        </c:ser>
        <c:ser>
          <c:idx val="30"/>
          <c:order val="27"/>
          <c:tx>
            <c:strRef>
              <c:f>RunInformation!$G$33</c:f>
              <c:strCache>
                <c:ptCount val="1"/>
                <c:pt idx="0">
                  <c:v>2008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Comparison!$AZ$4:$AZ$63</c:f>
              <c:numCache>
                <c:formatCode>0.00</c:formatCode>
                <c:ptCount val="60"/>
                <c:pt idx="0">
                  <c:v>18.869</c:v>
                </c:pt>
                <c:pt idx="1">
                  <c:v>17.866</c:v>
                </c:pt>
                <c:pt idx="2">
                  <c:v>15.114000000000001</c:v>
                </c:pt>
                <c:pt idx="3">
                  <c:v>34.502000000000002</c:v>
                </c:pt>
                <c:pt idx="4">
                  <c:v>57.539000000000001</c:v>
                </c:pt>
                <c:pt idx="5">
                  <c:v>239.80500000000001</c:v>
                </c:pt>
                <c:pt idx="6">
                  <c:v>260</c:v>
                </c:pt>
                <c:pt idx="7">
                  <c:v>136.90600000000001</c:v>
                </c:pt>
                <c:pt idx="8">
                  <c:v>51.347000000000001</c:v>
                </c:pt>
                <c:pt idx="9">
                  <c:v>31.314</c:v>
                </c:pt>
                <c:pt idx="10">
                  <c:v>34.206000000000003</c:v>
                </c:pt>
                <c:pt idx="11">
                  <c:v>31.33</c:v>
                </c:pt>
                <c:pt idx="12">
                  <c:v>26.181000000000001</c:v>
                </c:pt>
                <c:pt idx="13">
                  <c:v>22.983000000000001</c:v>
                </c:pt>
                <c:pt idx="14">
                  <c:v>18.86</c:v>
                </c:pt>
                <c:pt idx="15">
                  <c:v>22.221</c:v>
                </c:pt>
                <c:pt idx="16">
                  <c:v>53.59</c:v>
                </c:pt>
                <c:pt idx="17">
                  <c:v>106.423</c:v>
                </c:pt>
                <c:pt idx="18">
                  <c:v>247.78700000000001</c:v>
                </c:pt>
                <c:pt idx="19">
                  <c:v>75.561999999999998</c:v>
                </c:pt>
                <c:pt idx="20">
                  <c:v>43.692999999999998</c:v>
                </c:pt>
                <c:pt idx="21">
                  <c:v>28.314</c:v>
                </c:pt>
                <c:pt idx="22">
                  <c:v>28.373000000000001</c:v>
                </c:pt>
                <c:pt idx="23">
                  <c:v>27.936</c:v>
                </c:pt>
                <c:pt idx="24">
                  <c:v>23.576000000000001</c:v>
                </c:pt>
                <c:pt idx="25">
                  <c:v>20.954000000000001</c:v>
                </c:pt>
                <c:pt idx="26">
                  <c:v>17.234000000000002</c:v>
                </c:pt>
                <c:pt idx="27">
                  <c:v>30.416</c:v>
                </c:pt>
                <c:pt idx="28">
                  <c:v>67.233000000000004</c:v>
                </c:pt>
                <c:pt idx="29">
                  <c:v>141.31299999999999</c:v>
                </c:pt>
                <c:pt idx="30">
                  <c:v>425.24099999999999</c:v>
                </c:pt>
                <c:pt idx="31">
                  <c:v>216.958</c:v>
                </c:pt>
                <c:pt idx="32">
                  <c:v>65.397000000000006</c:v>
                </c:pt>
                <c:pt idx="33">
                  <c:v>38.76</c:v>
                </c:pt>
                <c:pt idx="34">
                  <c:v>36.978000000000002</c:v>
                </c:pt>
                <c:pt idx="35">
                  <c:v>30.648</c:v>
                </c:pt>
                <c:pt idx="36">
                  <c:v>27.57</c:v>
                </c:pt>
                <c:pt idx="37">
                  <c:v>24.925000000000001</c:v>
                </c:pt>
                <c:pt idx="38">
                  <c:v>21.344999999999999</c:v>
                </c:pt>
                <c:pt idx="39">
                  <c:v>38.869999999999997</c:v>
                </c:pt>
                <c:pt idx="40">
                  <c:v>80.700999999999993</c:v>
                </c:pt>
                <c:pt idx="41">
                  <c:v>120.221</c:v>
                </c:pt>
                <c:pt idx="42">
                  <c:v>47.923999999999999</c:v>
                </c:pt>
                <c:pt idx="43">
                  <c:v>24.713999999999999</c:v>
                </c:pt>
                <c:pt idx="44">
                  <c:v>23.643999999999998</c:v>
                </c:pt>
                <c:pt idx="45">
                  <c:v>21.385000000000002</c:v>
                </c:pt>
                <c:pt idx="46">
                  <c:v>19.756</c:v>
                </c:pt>
                <c:pt idx="47">
                  <c:v>16.661000000000001</c:v>
                </c:pt>
                <c:pt idx="48">
                  <c:v>15.534000000000001</c:v>
                </c:pt>
                <c:pt idx="49">
                  <c:v>13.991</c:v>
                </c:pt>
                <c:pt idx="50">
                  <c:v>11.628</c:v>
                </c:pt>
                <c:pt idx="51">
                  <c:v>18.481000000000002</c:v>
                </c:pt>
                <c:pt idx="52">
                  <c:v>40.485999999999997</c:v>
                </c:pt>
                <c:pt idx="53">
                  <c:v>104.155</c:v>
                </c:pt>
                <c:pt idx="54">
                  <c:v>145.125</c:v>
                </c:pt>
                <c:pt idx="55">
                  <c:v>51.637999999999998</c:v>
                </c:pt>
                <c:pt idx="56">
                  <c:v>35.951999999999998</c:v>
                </c:pt>
                <c:pt idx="57">
                  <c:v>53.067</c:v>
                </c:pt>
                <c:pt idx="58">
                  <c:v>53.067</c:v>
                </c:pt>
                <c:pt idx="59">
                  <c:v>53.067</c:v>
                </c:pt>
              </c:numCache>
            </c:numRef>
          </c:yVal>
          <c:smooth val="1"/>
          <c:extLst>
            <c:ext xmlns:c16="http://schemas.microsoft.com/office/drawing/2014/chart" uri="{C3380CC4-5D6E-409C-BE32-E72D297353CC}">
              <c16:uniqueId val="{0000001E-3F15-4315-A3AF-18168FF20CFB}"/>
            </c:ext>
          </c:extLst>
        </c:ser>
        <c:ser>
          <c:idx val="31"/>
          <c:order val="28"/>
          <c:tx>
            <c:strRef>
              <c:f>RunInformation!$G$34</c:f>
              <c:strCache>
                <c:ptCount val="1"/>
                <c:pt idx="0">
                  <c:v>2009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Comparison!$BA$4:$BA$63</c:f>
              <c:numCache>
                <c:formatCode>0.00</c:formatCode>
                <c:ptCount val="60"/>
                <c:pt idx="0">
                  <c:v>18.994</c:v>
                </c:pt>
                <c:pt idx="1">
                  <c:v>18.495999999999999</c:v>
                </c:pt>
                <c:pt idx="2">
                  <c:v>14.794</c:v>
                </c:pt>
                <c:pt idx="3">
                  <c:v>18.872</c:v>
                </c:pt>
                <c:pt idx="4">
                  <c:v>49.762999999999998</c:v>
                </c:pt>
                <c:pt idx="5">
                  <c:v>98.119</c:v>
                </c:pt>
                <c:pt idx="6">
                  <c:v>239.45500000000001</c:v>
                </c:pt>
                <c:pt idx="7">
                  <c:v>71.912999999999997</c:v>
                </c:pt>
                <c:pt idx="8">
                  <c:v>42.432000000000002</c:v>
                </c:pt>
                <c:pt idx="9">
                  <c:v>24.167999999999999</c:v>
                </c:pt>
                <c:pt idx="10">
                  <c:v>27.01</c:v>
                </c:pt>
                <c:pt idx="11">
                  <c:v>26.803999999999998</c:v>
                </c:pt>
                <c:pt idx="12">
                  <c:v>22.457999999999998</c:v>
                </c:pt>
                <c:pt idx="13">
                  <c:v>19.952999999999999</c:v>
                </c:pt>
                <c:pt idx="14">
                  <c:v>16.414000000000001</c:v>
                </c:pt>
                <c:pt idx="15">
                  <c:v>29.53</c:v>
                </c:pt>
                <c:pt idx="16">
                  <c:v>66.088999999999999</c:v>
                </c:pt>
                <c:pt idx="17">
                  <c:v>139.61199999999999</c:v>
                </c:pt>
                <c:pt idx="18">
                  <c:v>423.00400000000002</c:v>
                </c:pt>
                <c:pt idx="19">
                  <c:v>216.28399999999999</c:v>
                </c:pt>
                <c:pt idx="20">
                  <c:v>65.024000000000001</c:v>
                </c:pt>
                <c:pt idx="21">
                  <c:v>38.46</c:v>
                </c:pt>
                <c:pt idx="22">
                  <c:v>36.700000000000003</c:v>
                </c:pt>
                <c:pt idx="23">
                  <c:v>30.423999999999999</c:v>
                </c:pt>
                <c:pt idx="24">
                  <c:v>27.331</c:v>
                </c:pt>
                <c:pt idx="25">
                  <c:v>24.702999999999999</c:v>
                </c:pt>
                <c:pt idx="26">
                  <c:v>20.420999999999999</c:v>
                </c:pt>
                <c:pt idx="27">
                  <c:v>37.268000000000001</c:v>
                </c:pt>
                <c:pt idx="28">
                  <c:v>79.762</c:v>
                </c:pt>
                <c:pt idx="29">
                  <c:v>119.39100000000001</c:v>
                </c:pt>
                <c:pt idx="30">
                  <c:v>48.951000000000001</c:v>
                </c:pt>
                <c:pt idx="31">
                  <c:v>24.591000000000001</c:v>
                </c:pt>
                <c:pt idx="32">
                  <c:v>23.401</c:v>
                </c:pt>
                <c:pt idx="33">
                  <c:v>21.193000000000001</c:v>
                </c:pt>
                <c:pt idx="34">
                  <c:v>19.753</c:v>
                </c:pt>
                <c:pt idx="35">
                  <c:v>16.597999999999999</c:v>
                </c:pt>
                <c:pt idx="36">
                  <c:v>15.456</c:v>
                </c:pt>
                <c:pt idx="37">
                  <c:v>13.907999999999999</c:v>
                </c:pt>
                <c:pt idx="38">
                  <c:v>11.968</c:v>
                </c:pt>
                <c:pt idx="39">
                  <c:v>18.363</c:v>
                </c:pt>
                <c:pt idx="40">
                  <c:v>40.201999999999998</c:v>
                </c:pt>
                <c:pt idx="41">
                  <c:v>104.01</c:v>
                </c:pt>
                <c:pt idx="42">
                  <c:v>145.32499999999999</c:v>
                </c:pt>
                <c:pt idx="43">
                  <c:v>51.896999999999998</c:v>
                </c:pt>
                <c:pt idx="44">
                  <c:v>36.067</c:v>
                </c:pt>
                <c:pt idx="45">
                  <c:v>53.067</c:v>
                </c:pt>
                <c:pt idx="46">
                  <c:v>47.6</c:v>
                </c:pt>
                <c:pt idx="47">
                  <c:v>27.591000000000001</c:v>
                </c:pt>
                <c:pt idx="48">
                  <c:v>21.821999999999999</c:v>
                </c:pt>
                <c:pt idx="49">
                  <c:v>19.198</c:v>
                </c:pt>
                <c:pt idx="50">
                  <c:v>18.172999999999998</c:v>
                </c:pt>
                <c:pt idx="51">
                  <c:v>20.045000000000002</c:v>
                </c:pt>
                <c:pt idx="52">
                  <c:v>49.368000000000002</c:v>
                </c:pt>
                <c:pt idx="53">
                  <c:v>222.43100000000001</c:v>
                </c:pt>
                <c:pt idx="54">
                  <c:v>332.55900000000003</c:v>
                </c:pt>
                <c:pt idx="55">
                  <c:v>106.245</c:v>
                </c:pt>
                <c:pt idx="56">
                  <c:v>51.845999999999997</c:v>
                </c:pt>
                <c:pt idx="57">
                  <c:v>46.046999999999997</c:v>
                </c:pt>
                <c:pt idx="58">
                  <c:v>46.046999999999997</c:v>
                </c:pt>
                <c:pt idx="59">
                  <c:v>46.046999999999997</c:v>
                </c:pt>
              </c:numCache>
            </c:numRef>
          </c:yVal>
          <c:smooth val="1"/>
          <c:extLst>
            <c:ext xmlns:c16="http://schemas.microsoft.com/office/drawing/2014/chart" uri="{C3380CC4-5D6E-409C-BE32-E72D297353CC}">
              <c16:uniqueId val="{0000001F-3F15-4315-A3AF-18168FF20CFB}"/>
            </c:ext>
          </c:extLst>
        </c:ser>
        <c:ser>
          <c:idx val="32"/>
          <c:order val="29"/>
          <c:tx>
            <c:strRef>
              <c:f>RunInformation!$G$35</c:f>
              <c:strCache>
                <c:ptCount val="1"/>
                <c:pt idx="0">
                  <c:v>2010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Comparison!$BB$4:$BB$63</c:f>
              <c:numCache>
                <c:formatCode>0.00</c:formatCode>
                <c:ptCount val="60"/>
                <c:pt idx="0">
                  <c:v>18.728999999999999</c:v>
                </c:pt>
                <c:pt idx="1">
                  <c:v>19.954999999999998</c:v>
                </c:pt>
                <c:pt idx="2">
                  <c:v>16.111000000000001</c:v>
                </c:pt>
                <c:pt idx="3">
                  <c:v>30.558</c:v>
                </c:pt>
                <c:pt idx="4">
                  <c:v>67.768000000000001</c:v>
                </c:pt>
                <c:pt idx="5">
                  <c:v>134.95099999999999</c:v>
                </c:pt>
                <c:pt idx="6">
                  <c:v>413.97399999999999</c:v>
                </c:pt>
                <c:pt idx="7">
                  <c:v>211.553</c:v>
                </c:pt>
                <c:pt idx="8">
                  <c:v>65.724000000000004</c:v>
                </c:pt>
                <c:pt idx="9">
                  <c:v>34.506</c:v>
                </c:pt>
                <c:pt idx="10">
                  <c:v>36.625</c:v>
                </c:pt>
                <c:pt idx="11">
                  <c:v>30.353000000000002</c:v>
                </c:pt>
                <c:pt idx="12">
                  <c:v>27.3</c:v>
                </c:pt>
                <c:pt idx="13">
                  <c:v>24.684000000000001</c:v>
                </c:pt>
                <c:pt idx="14">
                  <c:v>20.391999999999999</c:v>
                </c:pt>
                <c:pt idx="15">
                  <c:v>37.326999999999998</c:v>
                </c:pt>
                <c:pt idx="16">
                  <c:v>79.721000000000004</c:v>
                </c:pt>
                <c:pt idx="17">
                  <c:v>119.31100000000001</c:v>
                </c:pt>
                <c:pt idx="18">
                  <c:v>48.96</c:v>
                </c:pt>
                <c:pt idx="19">
                  <c:v>24.632999999999999</c:v>
                </c:pt>
                <c:pt idx="20">
                  <c:v>23.436</c:v>
                </c:pt>
                <c:pt idx="21">
                  <c:v>21.221</c:v>
                </c:pt>
                <c:pt idx="22">
                  <c:v>19.783000000000001</c:v>
                </c:pt>
                <c:pt idx="23">
                  <c:v>16.628</c:v>
                </c:pt>
                <c:pt idx="24">
                  <c:v>15.486000000000001</c:v>
                </c:pt>
                <c:pt idx="25">
                  <c:v>13.938000000000001</c:v>
                </c:pt>
                <c:pt idx="26">
                  <c:v>11.601000000000001</c:v>
                </c:pt>
                <c:pt idx="27">
                  <c:v>17.779</c:v>
                </c:pt>
                <c:pt idx="28">
                  <c:v>39.476999999999997</c:v>
                </c:pt>
                <c:pt idx="29">
                  <c:v>100.71899999999999</c:v>
                </c:pt>
                <c:pt idx="30">
                  <c:v>146.346</c:v>
                </c:pt>
                <c:pt idx="31">
                  <c:v>52.262</c:v>
                </c:pt>
                <c:pt idx="32">
                  <c:v>36.811999999999998</c:v>
                </c:pt>
                <c:pt idx="33">
                  <c:v>51.777000000000001</c:v>
                </c:pt>
                <c:pt idx="34">
                  <c:v>49.280999999999999</c:v>
                </c:pt>
                <c:pt idx="35">
                  <c:v>28.167000000000002</c:v>
                </c:pt>
                <c:pt idx="36">
                  <c:v>22.04</c:v>
                </c:pt>
                <c:pt idx="37">
                  <c:v>19.312000000000001</c:v>
                </c:pt>
                <c:pt idx="38">
                  <c:v>18.824000000000002</c:v>
                </c:pt>
                <c:pt idx="39">
                  <c:v>20.065000000000001</c:v>
                </c:pt>
                <c:pt idx="40">
                  <c:v>49.762999999999998</c:v>
                </c:pt>
                <c:pt idx="41">
                  <c:v>223.65299999999999</c:v>
                </c:pt>
                <c:pt idx="42">
                  <c:v>333.19499999999999</c:v>
                </c:pt>
                <c:pt idx="43">
                  <c:v>106.574</c:v>
                </c:pt>
                <c:pt idx="44">
                  <c:v>52.085000000000001</c:v>
                </c:pt>
                <c:pt idx="45">
                  <c:v>46.046999999999997</c:v>
                </c:pt>
                <c:pt idx="46">
                  <c:v>56.927999999999997</c:v>
                </c:pt>
                <c:pt idx="47">
                  <c:v>35.177999999999997</c:v>
                </c:pt>
                <c:pt idx="48">
                  <c:v>27.504000000000001</c:v>
                </c:pt>
                <c:pt idx="49">
                  <c:v>24.19</c:v>
                </c:pt>
                <c:pt idx="50">
                  <c:v>22.86</c:v>
                </c:pt>
                <c:pt idx="51">
                  <c:v>40.081000000000003</c:v>
                </c:pt>
                <c:pt idx="52">
                  <c:v>74.811000000000007</c:v>
                </c:pt>
                <c:pt idx="53">
                  <c:v>181.126</c:v>
                </c:pt>
                <c:pt idx="54">
                  <c:v>322.15800000000002</c:v>
                </c:pt>
                <c:pt idx="55">
                  <c:v>100.32</c:v>
                </c:pt>
                <c:pt idx="56">
                  <c:v>42.326000000000001</c:v>
                </c:pt>
                <c:pt idx="57">
                  <c:v>34.252000000000002</c:v>
                </c:pt>
                <c:pt idx="58">
                  <c:v>34.252000000000002</c:v>
                </c:pt>
                <c:pt idx="59">
                  <c:v>34.252000000000002</c:v>
                </c:pt>
              </c:numCache>
            </c:numRef>
          </c:yVal>
          <c:smooth val="1"/>
          <c:extLst>
            <c:ext xmlns:c16="http://schemas.microsoft.com/office/drawing/2014/chart" uri="{C3380CC4-5D6E-409C-BE32-E72D297353CC}">
              <c16:uniqueId val="{00000020-3F15-4315-A3AF-18168FF20CFB}"/>
            </c:ext>
          </c:extLst>
        </c:ser>
        <c:ser>
          <c:idx val="33"/>
          <c:order val="30"/>
          <c:tx>
            <c:strRef>
              <c:f>RunInformation!$G$36</c:f>
              <c:strCache>
                <c:ptCount val="1"/>
                <c:pt idx="0">
                  <c:v>2011</c:v>
                </c:pt>
              </c:strCache>
            </c:strRef>
          </c:tx>
          <c:marker>
            <c:symbol val="none"/>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Comparison!$BC$4:$BC$63</c:f>
              <c:numCache>
                <c:formatCode>0.00</c:formatCode>
                <c:ptCount val="60"/>
                <c:pt idx="0">
                  <c:v>19.635000000000002</c:v>
                </c:pt>
                <c:pt idx="1">
                  <c:v>18.294</c:v>
                </c:pt>
                <c:pt idx="2">
                  <c:v>14.968</c:v>
                </c:pt>
                <c:pt idx="3">
                  <c:v>32.121000000000002</c:v>
                </c:pt>
                <c:pt idx="4">
                  <c:v>71.135000000000005</c:v>
                </c:pt>
                <c:pt idx="5">
                  <c:v>107.166</c:v>
                </c:pt>
                <c:pt idx="6">
                  <c:v>45.011000000000003</c:v>
                </c:pt>
                <c:pt idx="7">
                  <c:v>21.061</c:v>
                </c:pt>
                <c:pt idx="8">
                  <c:v>20.748999999999999</c:v>
                </c:pt>
                <c:pt idx="9">
                  <c:v>16.774999999999999</c:v>
                </c:pt>
                <c:pt idx="10">
                  <c:v>17.431000000000001</c:v>
                </c:pt>
                <c:pt idx="11">
                  <c:v>14.596</c:v>
                </c:pt>
                <c:pt idx="12">
                  <c:v>13.593999999999999</c:v>
                </c:pt>
                <c:pt idx="13">
                  <c:v>12.231999999999999</c:v>
                </c:pt>
                <c:pt idx="14">
                  <c:v>10.199999999999999</c:v>
                </c:pt>
                <c:pt idx="15">
                  <c:v>16.341999999999999</c:v>
                </c:pt>
                <c:pt idx="16">
                  <c:v>37.985999999999997</c:v>
                </c:pt>
                <c:pt idx="17">
                  <c:v>98.486999999999995</c:v>
                </c:pt>
                <c:pt idx="18">
                  <c:v>144.44999999999999</c:v>
                </c:pt>
                <c:pt idx="19">
                  <c:v>51.31</c:v>
                </c:pt>
                <c:pt idx="20">
                  <c:v>36.058999999999997</c:v>
                </c:pt>
                <c:pt idx="21">
                  <c:v>51</c:v>
                </c:pt>
                <c:pt idx="22">
                  <c:v>48.622999999999998</c:v>
                </c:pt>
                <c:pt idx="23">
                  <c:v>27.706</c:v>
                </c:pt>
                <c:pt idx="24">
                  <c:v>21.594999999999999</c:v>
                </c:pt>
                <c:pt idx="25">
                  <c:v>18.893000000000001</c:v>
                </c:pt>
                <c:pt idx="26">
                  <c:v>17.78</c:v>
                </c:pt>
                <c:pt idx="27">
                  <c:v>19.824000000000002</c:v>
                </c:pt>
                <c:pt idx="28">
                  <c:v>47.819000000000003</c:v>
                </c:pt>
                <c:pt idx="29">
                  <c:v>208.76499999999999</c:v>
                </c:pt>
                <c:pt idx="30">
                  <c:v>340.64400000000001</c:v>
                </c:pt>
                <c:pt idx="31">
                  <c:v>108.718</c:v>
                </c:pt>
                <c:pt idx="32">
                  <c:v>52.779000000000003</c:v>
                </c:pt>
                <c:pt idx="33">
                  <c:v>45.796999999999997</c:v>
                </c:pt>
                <c:pt idx="34">
                  <c:v>57.192</c:v>
                </c:pt>
                <c:pt idx="35">
                  <c:v>35.844000000000001</c:v>
                </c:pt>
                <c:pt idx="36">
                  <c:v>27.597999999999999</c:v>
                </c:pt>
                <c:pt idx="37">
                  <c:v>24.184999999999999</c:v>
                </c:pt>
                <c:pt idx="38">
                  <c:v>23.713999999999999</c:v>
                </c:pt>
                <c:pt idx="39">
                  <c:v>40.22</c:v>
                </c:pt>
                <c:pt idx="40">
                  <c:v>75.004999999999995</c:v>
                </c:pt>
                <c:pt idx="41">
                  <c:v>181.45599999999999</c:v>
                </c:pt>
                <c:pt idx="42">
                  <c:v>322.59899999999999</c:v>
                </c:pt>
                <c:pt idx="43">
                  <c:v>100.77500000000001</c:v>
                </c:pt>
                <c:pt idx="44">
                  <c:v>42.488</c:v>
                </c:pt>
                <c:pt idx="45">
                  <c:v>34.252000000000002</c:v>
                </c:pt>
                <c:pt idx="46">
                  <c:v>28.907</c:v>
                </c:pt>
                <c:pt idx="47">
                  <c:v>26.995000000000001</c:v>
                </c:pt>
                <c:pt idx="48">
                  <c:v>25.414999999999999</c:v>
                </c:pt>
                <c:pt idx="49">
                  <c:v>23.509</c:v>
                </c:pt>
                <c:pt idx="50">
                  <c:v>19.283000000000001</c:v>
                </c:pt>
                <c:pt idx="51">
                  <c:v>21.303999999999998</c:v>
                </c:pt>
                <c:pt idx="52">
                  <c:v>46.36</c:v>
                </c:pt>
                <c:pt idx="53">
                  <c:v>105.413</c:v>
                </c:pt>
                <c:pt idx="54">
                  <c:v>113.27500000000001</c:v>
                </c:pt>
                <c:pt idx="55">
                  <c:v>43.765999999999998</c:v>
                </c:pt>
                <c:pt idx="56">
                  <c:v>28.324999999999999</c:v>
                </c:pt>
                <c:pt idx="57">
                  <c:v>24.09</c:v>
                </c:pt>
                <c:pt idx="58">
                  <c:v>24.09</c:v>
                </c:pt>
                <c:pt idx="59">
                  <c:v>24.09</c:v>
                </c:pt>
              </c:numCache>
            </c:numRef>
          </c:yVal>
          <c:smooth val="1"/>
          <c:extLst>
            <c:ext xmlns:c16="http://schemas.microsoft.com/office/drawing/2014/chart" uri="{C3380CC4-5D6E-409C-BE32-E72D297353CC}">
              <c16:uniqueId val="{00000021-3F15-4315-A3AF-18168FF20CFB}"/>
            </c:ext>
          </c:extLst>
        </c:ser>
        <c:ser>
          <c:idx val="34"/>
          <c:order val="31"/>
          <c:tx>
            <c:strRef>
              <c:f>RunInformation!$G$37</c:f>
              <c:strCache>
                <c:ptCount val="1"/>
                <c:pt idx="0">
                  <c:v>2012</c:v>
                </c:pt>
              </c:strCache>
            </c:strRef>
          </c:tx>
          <c:marker>
            <c:symbol val="none"/>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Comparison!$BD$4:$BD$63</c:f>
              <c:numCache>
                <c:formatCode>0.00</c:formatCode>
                <c:ptCount val="60"/>
                <c:pt idx="0">
                  <c:v>18.841999999999999</c:v>
                </c:pt>
                <c:pt idx="1">
                  <c:v>17.640999999999998</c:v>
                </c:pt>
                <c:pt idx="2">
                  <c:v>14.29</c:v>
                </c:pt>
                <c:pt idx="3">
                  <c:v>22.036000000000001</c:v>
                </c:pt>
                <c:pt idx="4">
                  <c:v>44.304000000000002</c:v>
                </c:pt>
                <c:pt idx="5">
                  <c:v>108.49299999999999</c:v>
                </c:pt>
                <c:pt idx="6">
                  <c:v>149.64500000000001</c:v>
                </c:pt>
                <c:pt idx="7">
                  <c:v>52.433999999999997</c:v>
                </c:pt>
                <c:pt idx="8">
                  <c:v>37.703000000000003</c:v>
                </c:pt>
                <c:pt idx="9">
                  <c:v>48.801000000000002</c:v>
                </c:pt>
                <c:pt idx="10">
                  <c:v>48.645000000000003</c:v>
                </c:pt>
                <c:pt idx="11">
                  <c:v>28.390999999999998</c:v>
                </c:pt>
                <c:pt idx="12">
                  <c:v>22.56</c:v>
                </c:pt>
                <c:pt idx="13">
                  <c:v>19.875</c:v>
                </c:pt>
                <c:pt idx="14">
                  <c:v>18.742000000000001</c:v>
                </c:pt>
                <c:pt idx="15">
                  <c:v>20.64</c:v>
                </c:pt>
                <c:pt idx="16">
                  <c:v>50.104999999999997</c:v>
                </c:pt>
                <c:pt idx="17">
                  <c:v>223.57400000000001</c:v>
                </c:pt>
                <c:pt idx="18">
                  <c:v>333.50099999999998</c:v>
                </c:pt>
                <c:pt idx="19">
                  <c:v>106.605</c:v>
                </c:pt>
                <c:pt idx="20">
                  <c:v>52.106999999999999</c:v>
                </c:pt>
                <c:pt idx="21">
                  <c:v>46.165999999999997</c:v>
                </c:pt>
                <c:pt idx="22">
                  <c:v>57.082000000000001</c:v>
                </c:pt>
                <c:pt idx="23">
                  <c:v>35.308999999999997</c:v>
                </c:pt>
                <c:pt idx="24">
                  <c:v>27.617999999999999</c:v>
                </c:pt>
                <c:pt idx="25">
                  <c:v>24.303000000000001</c:v>
                </c:pt>
                <c:pt idx="26">
                  <c:v>22.957000000000001</c:v>
                </c:pt>
                <c:pt idx="27">
                  <c:v>40.192999999999998</c:v>
                </c:pt>
                <c:pt idx="28">
                  <c:v>74.924999999999997</c:v>
                </c:pt>
                <c:pt idx="29">
                  <c:v>181.3</c:v>
                </c:pt>
                <c:pt idx="30">
                  <c:v>322.31099999999998</c:v>
                </c:pt>
                <c:pt idx="31">
                  <c:v>100.389</c:v>
                </c:pt>
                <c:pt idx="32">
                  <c:v>42.381</c:v>
                </c:pt>
                <c:pt idx="33">
                  <c:v>34.261000000000003</c:v>
                </c:pt>
                <c:pt idx="34">
                  <c:v>28.959</c:v>
                </c:pt>
                <c:pt idx="35">
                  <c:v>27.045000000000002</c:v>
                </c:pt>
                <c:pt idx="36">
                  <c:v>25.469000000000001</c:v>
                </c:pt>
                <c:pt idx="37">
                  <c:v>23.562999999999999</c:v>
                </c:pt>
                <c:pt idx="38">
                  <c:v>20.114999999999998</c:v>
                </c:pt>
                <c:pt idx="39">
                  <c:v>21.29</c:v>
                </c:pt>
                <c:pt idx="40">
                  <c:v>48.853999999999999</c:v>
                </c:pt>
                <c:pt idx="41">
                  <c:v>108.292</c:v>
                </c:pt>
                <c:pt idx="42">
                  <c:v>110.744</c:v>
                </c:pt>
                <c:pt idx="43">
                  <c:v>43.435000000000002</c:v>
                </c:pt>
                <c:pt idx="44">
                  <c:v>28.152999999999999</c:v>
                </c:pt>
                <c:pt idx="45">
                  <c:v>24.09</c:v>
                </c:pt>
                <c:pt idx="46">
                  <c:v>24.032</c:v>
                </c:pt>
                <c:pt idx="47">
                  <c:v>22.109000000000002</c:v>
                </c:pt>
                <c:pt idx="48">
                  <c:v>18.003</c:v>
                </c:pt>
                <c:pt idx="49">
                  <c:v>15.641</c:v>
                </c:pt>
                <c:pt idx="50">
                  <c:v>13.084</c:v>
                </c:pt>
                <c:pt idx="51">
                  <c:v>23.122</c:v>
                </c:pt>
                <c:pt idx="52">
                  <c:v>40.563000000000002</c:v>
                </c:pt>
                <c:pt idx="53">
                  <c:v>145.535</c:v>
                </c:pt>
                <c:pt idx="54">
                  <c:v>291.21300000000002</c:v>
                </c:pt>
                <c:pt idx="55">
                  <c:v>172.24799999999999</c:v>
                </c:pt>
                <c:pt idx="56">
                  <c:v>87.891000000000005</c:v>
                </c:pt>
                <c:pt idx="57">
                  <c:v>71.930999999999997</c:v>
                </c:pt>
                <c:pt idx="58">
                  <c:v>71.930999999999997</c:v>
                </c:pt>
                <c:pt idx="59">
                  <c:v>71.930999999999997</c:v>
                </c:pt>
              </c:numCache>
            </c:numRef>
          </c:yVal>
          <c:smooth val="1"/>
          <c:extLst>
            <c:ext xmlns:c16="http://schemas.microsoft.com/office/drawing/2014/chart" uri="{C3380CC4-5D6E-409C-BE32-E72D297353CC}">
              <c16:uniqueId val="{00000022-3F15-4315-A3AF-18168FF20CFB}"/>
            </c:ext>
          </c:extLst>
        </c:ser>
        <c:ser>
          <c:idx val="35"/>
          <c:order val="32"/>
          <c:tx>
            <c:strRef>
              <c:f>RunInformation!$G$38</c:f>
              <c:strCache>
                <c:ptCount val="1"/>
                <c:pt idx="0">
                  <c:v>2013</c:v>
                </c:pt>
              </c:strCache>
            </c:strRef>
          </c:tx>
          <c:marker>
            <c:symbol val="none"/>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Comparison!$BE$4:$BE$63</c:f>
              <c:numCache>
                <c:formatCode>0.00</c:formatCode>
                <c:ptCount val="60"/>
                <c:pt idx="0">
                  <c:v>18.731999999999999</c:v>
                </c:pt>
                <c:pt idx="1">
                  <c:v>20.841000000000001</c:v>
                </c:pt>
                <c:pt idx="2">
                  <c:v>19.152000000000001</c:v>
                </c:pt>
                <c:pt idx="3">
                  <c:v>22.015999999999998</c:v>
                </c:pt>
                <c:pt idx="4">
                  <c:v>50.302</c:v>
                </c:pt>
                <c:pt idx="5">
                  <c:v>211.518</c:v>
                </c:pt>
                <c:pt idx="6">
                  <c:v>328.85700000000003</c:v>
                </c:pt>
                <c:pt idx="7">
                  <c:v>104.038</c:v>
                </c:pt>
                <c:pt idx="8">
                  <c:v>52.478000000000002</c:v>
                </c:pt>
                <c:pt idx="9">
                  <c:v>41.25</c:v>
                </c:pt>
                <c:pt idx="10">
                  <c:v>56.816000000000003</c:v>
                </c:pt>
                <c:pt idx="11">
                  <c:v>35.125999999999998</c:v>
                </c:pt>
                <c:pt idx="12">
                  <c:v>27.463999999999999</c:v>
                </c:pt>
                <c:pt idx="13">
                  <c:v>24.170999999999999</c:v>
                </c:pt>
                <c:pt idx="14">
                  <c:v>22.861000000000001</c:v>
                </c:pt>
                <c:pt idx="15">
                  <c:v>40.097999999999999</c:v>
                </c:pt>
                <c:pt idx="16">
                  <c:v>74.751999999999995</c:v>
                </c:pt>
                <c:pt idx="17">
                  <c:v>181.16200000000001</c:v>
                </c:pt>
                <c:pt idx="18">
                  <c:v>322.19200000000001</c:v>
                </c:pt>
                <c:pt idx="19">
                  <c:v>100.34399999999999</c:v>
                </c:pt>
                <c:pt idx="20">
                  <c:v>42.350999999999999</c:v>
                </c:pt>
                <c:pt idx="21">
                  <c:v>34.234999999999999</c:v>
                </c:pt>
                <c:pt idx="22">
                  <c:v>28.937000000000001</c:v>
                </c:pt>
                <c:pt idx="23">
                  <c:v>27.023</c:v>
                </c:pt>
                <c:pt idx="24">
                  <c:v>25.449000000000002</c:v>
                </c:pt>
                <c:pt idx="25">
                  <c:v>23.547999999999998</c:v>
                </c:pt>
                <c:pt idx="26">
                  <c:v>19.314</c:v>
                </c:pt>
                <c:pt idx="27">
                  <c:v>21.34</c:v>
                </c:pt>
                <c:pt idx="28">
                  <c:v>46.4</c:v>
                </c:pt>
                <c:pt idx="29">
                  <c:v>105.447</c:v>
                </c:pt>
                <c:pt idx="30">
                  <c:v>113.292</c:v>
                </c:pt>
                <c:pt idx="31">
                  <c:v>43.792000000000002</c:v>
                </c:pt>
                <c:pt idx="32">
                  <c:v>28.359000000000002</c:v>
                </c:pt>
                <c:pt idx="33">
                  <c:v>24.134</c:v>
                </c:pt>
                <c:pt idx="34">
                  <c:v>23.97</c:v>
                </c:pt>
                <c:pt idx="35">
                  <c:v>22.257999999999999</c:v>
                </c:pt>
                <c:pt idx="36">
                  <c:v>18.122</c:v>
                </c:pt>
                <c:pt idx="37">
                  <c:v>15.7</c:v>
                </c:pt>
                <c:pt idx="38">
                  <c:v>13.557</c:v>
                </c:pt>
                <c:pt idx="39">
                  <c:v>23.135000000000002</c:v>
                </c:pt>
                <c:pt idx="40">
                  <c:v>40.529000000000003</c:v>
                </c:pt>
                <c:pt idx="41">
                  <c:v>145.779</c:v>
                </c:pt>
                <c:pt idx="42">
                  <c:v>292.00099999999998</c:v>
                </c:pt>
                <c:pt idx="43">
                  <c:v>172.93199999999999</c:v>
                </c:pt>
                <c:pt idx="44">
                  <c:v>88.168000000000006</c:v>
                </c:pt>
                <c:pt idx="45">
                  <c:v>71.930999999999997</c:v>
                </c:pt>
                <c:pt idx="46">
                  <c:v>44.985999999999997</c:v>
                </c:pt>
                <c:pt idx="47">
                  <c:v>30.841999999999999</c:v>
                </c:pt>
                <c:pt idx="48">
                  <c:v>27.04</c:v>
                </c:pt>
                <c:pt idx="49">
                  <c:v>24.137</c:v>
                </c:pt>
                <c:pt idx="50">
                  <c:v>20.204000000000001</c:v>
                </c:pt>
                <c:pt idx="51">
                  <c:v>31.837</c:v>
                </c:pt>
                <c:pt idx="52">
                  <c:v>38.435000000000002</c:v>
                </c:pt>
                <c:pt idx="53">
                  <c:v>134.17400000000001</c:v>
                </c:pt>
                <c:pt idx="54">
                  <c:v>366.48700000000002</c:v>
                </c:pt>
                <c:pt idx="55">
                  <c:v>216.50899999999999</c:v>
                </c:pt>
                <c:pt idx="56">
                  <c:v>82.492999999999995</c:v>
                </c:pt>
                <c:pt idx="57">
                  <c:v>41.17</c:v>
                </c:pt>
                <c:pt idx="58">
                  <c:v>41.17</c:v>
                </c:pt>
                <c:pt idx="59">
                  <c:v>41.17</c:v>
                </c:pt>
              </c:numCache>
            </c:numRef>
          </c:yVal>
          <c:smooth val="1"/>
          <c:extLst>
            <c:ext xmlns:c16="http://schemas.microsoft.com/office/drawing/2014/chart" uri="{C3380CC4-5D6E-409C-BE32-E72D297353CC}">
              <c16:uniqueId val="{00000023-3F15-4315-A3AF-18168FF20CFB}"/>
            </c:ext>
          </c:extLst>
        </c:ser>
        <c:ser>
          <c:idx val="36"/>
          <c:order val="33"/>
          <c:tx>
            <c:strRef>
              <c:f>RunInformation!$G$39</c:f>
              <c:strCache>
                <c:ptCount val="1"/>
                <c:pt idx="0">
                  <c:v>2014</c:v>
                </c:pt>
              </c:strCache>
            </c:strRef>
          </c:tx>
          <c:marker>
            <c:symbol val="none"/>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Comparison!$BF$4:$BF$63</c:f>
              <c:numCache>
                <c:formatCode>0.00</c:formatCode>
                <c:ptCount val="60"/>
                <c:pt idx="0">
                  <c:v>18.747</c:v>
                </c:pt>
                <c:pt idx="1">
                  <c:v>19.849</c:v>
                </c:pt>
                <c:pt idx="2">
                  <c:v>18.97</c:v>
                </c:pt>
                <c:pt idx="3">
                  <c:v>35.362000000000002</c:v>
                </c:pt>
                <c:pt idx="4">
                  <c:v>64.911000000000001</c:v>
                </c:pt>
                <c:pt idx="5">
                  <c:v>166.04499999999999</c:v>
                </c:pt>
                <c:pt idx="6">
                  <c:v>312.96100000000001</c:v>
                </c:pt>
                <c:pt idx="7">
                  <c:v>96.302000000000007</c:v>
                </c:pt>
                <c:pt idx="8">
                  <c:v>41.530999999999999</c:v>
                </c:pt>
                <c:pt idx="9">
                  <c:v>29.733000000000001</c:v>
                </c:pt>
                <c:pt idx="10">
                  <c:v>27.995000000000001</c:v>
                </c:pt>
                <c:pt idx="11">
                  <c:v>26.210999999999999</c:v>
                </c:pt>
                <c:pt idx="12">
                  <c:v>24.594000000000001</c:v>
                </c:pt>
                <c:pt idx="13">
                  <c:v>22.77</c:v>
                </c:pt>
                <c:pt idx="14">
                  <c:v>18.707000000000001</c:v>
                </c:pt>
                <c:pt idx="15">
                  <c:v>20.716000000000001</c:v>
                </c:pt>
                <c:pt idx="16">
                  <c:v>45.613999999999997</c:v>
                </c:pt>
                <c:pt idx="17">
                  <c:v>104.574</c:v>
                </c:pt>
                <c:pt idx="18">
                  <c:v>112.696</c:v>
                </c:pt>
                <c:pt idx="19">
                  <c:v>43.378999999999998</c:v>
                </c:pt>
                <c:pt idx="20">
                  <c:v>28.003</c:v>
                </c:pt>
                <c:pt idx="21">
                  <c:v>23.823</c:v>
                </c:pt>
                <c:pt idx="22">
                  <c:v>23.663</c:v>
                </c:pt>
                <c:pt idx="23">
                  <c:v>21.983000000000001</c:v>
                </c:pt>
                <c:pt idx="24">
                  <c:v>17.867000000000001</c:v>
                </c:pt>
                <c:pt idx="25">
                  <c:v>15.468</c:v>
                </c:pt>
                <c:pt idx="26">
                  <c:v>12.874000000000001</c:v>
                </c:pt>
                <c:pt idx="27">
                  <c:v>22.504000000000001</c:v>
                </c:pt>
                <c:pt idx="28">
                  <c:v>39.173000000000002</c:v>
                </c:pt>
                <c:pt idx="29">
                  <c:v>138.065</c:v>
                </c:pt>
                <c:pt idx="30">
                  <c:v>288.39400000000001</c:v>
                </c:pt>
                <c:pt idx="31">
                  <c:v>177.53</c:v>
                </c:pt>
                <c:pt idx="32">
                  <c:v>89.45</c:v>
                </c:pt>
                <c:pt idx="33">
                  <c:v>73.076999999999998</c:v>
                </c:pt>
                <c:pt idx="34">
                  <c:v>46.067</c:v>
                </c:pt>
                <c:pt idx="35">
                  <c:v>31.010999999999999</c:v>
                </c:pt>
                <c:pt idx="36">
                  <c:v>27.081</c:v>
                </c:pt>
                <c:pt idx="37">
                  <c:v>24.143999999999998</c:v>
                </c:pt>
                <c:pt idx="38">
                  <c:v>20.911000000000001</c:v>
                </c:pt>
                <c:pt idx="39">
                  <c:v>31.762</c:v>
                </c:pt>
                <c:pt idx="40">
                  <c:v>38.286999999999999</c:v>
                </c:pt>
                <c:pt idx="41">
                  <c:v>134.50299999999999</c:v>
                </c:pt>
                <c:pt idx="42">
                  <c:v>367.57499999999999</c:v>
                </c:pt>
                <c:pt idx="43">
                  <c:v>217.11199999999999</c:v>
                </c:pt>
                <c:pt idx="44">
                  <c:v>82.713999999999999</c:v>
                </c:pt>
                <c:pt idx="45">
                  <c:v>41.17</c:v>
                </c:pt>
                <c:pt idx="46">
                  <c:v>34.100999999999999</c:v>
                </c:pt>
                <c:pt idx="47">
                  <c:v>29.071999999999999</c:v>
                </c:pt>
                <c:pt idx="48">
                  <c:v>27.704999999999998</c:v>
                </c:pt>
                <c:pt idx="49">
                  <c:v>26.824999999999999</c:v>
                </c:pt>
                <c:pt idx="50">
                  <c:v>20.585000000000001</c:v>
                </c:pt>
                <c:pt idx="51">
                  <c:v>20.916</c:v>
                </c:pt>
                <c:pt idx="52">
                  <c:v>43.325000000000003</c:v>
                </c:pt>
                <c:pt idx="53">
                  <c:v>423.18099999999998</c:v>
                </c:pt>
                <c:pt idx="54">
                  <c:v>685.62900000000002</c:v>
                </c:pt>
                <c:pt idx="55">
                  <c:v>333.11399999999998</c:v>
                </c:pt>
                <c:pt idx="56">
                  <c:v>123.06699999999999</c:v>
                </c:pt>
                <c:pt idx="57">
                  <c:v>68.954999999999998</c:v>
                </c:pt>
                <c:pt idx="58">
                  <c:v>68.954999999999998</c:v>
                </c:pt>
                <c:pt idx="59">
                  <c:v>68.954999999999998</c:v>
                </c:pt>
              </c:numCache>
            </c:numRef>
          </c:yVal>
          <c:smooth val="1"/>
          <c:extLst>
            <c:ext xmlns:c16="http://schemas.microsoft.com/office/drawing/2014/chart" uri="{C3380CC4-5D6E-409C-BE32-E72D297353CC}">
              <c16:uniqueId val="{00000024-3F15-4315-A3AF-18168FF20CFB}"/>
            </c:ext>
          </c:extLst>
        </c:ser>
        <c:ser>
          <c:idx val="37"/>
          <c:order val="34"/>
          <c:tx>
            <c:strRef>
              <c:f>RunInformation!$G$40</c:f>
              <c:strCache>
                <c:ptCount val="1"/>
                <c:pt idx="0">
                  <c:v>2015</c:v>
                </c:pt>
              </c:strCache>
            </c:strRef>
          </c:tx>
          <c:marker>
            <c:symbol val="none"/>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Comparison!$BG$4:$BG$63</c:f>
              <c:numCache>
                <c:formatCode>0.00</c:formatCode>
                <c:ptCount val="60"/>
                <c:pt idx="0">
                  <c:v>19.253</c:v>
                </c:pt>
                <c:pt idx="1">
                  <c:v>20.771000000000001</c:v>
                </c:pt>
                <c:pt idx="2">
                  <c:v>16.707000000000001</c:v>
                </c:pt>
                <c:pt idx="3">
                  <c:v>19.498999999999999</c:v>
                </c:pt>
                <c:pt idx="4">
                  <c:v>41.890999999999998</c:v>
                </c:pt>
                <c:pt idx="5">
                  <c:v>94.213999999999999</c:v>
                </c:pt>
                <c:pt idx="6">
                  <c:v>108.39100000000001</c:v>
                </c:pt>
                <c:pt idx="7">
                  <c:v>41.247999999999998</c:v>
                </c:pt>
                <c:pt idx="8">
                  <c:v>27.414999999999999</c:v>
                </c:pt>
                <c:pt idx="9">
                  <c:v>20.738</c:v>
                </c:pt>
                <c:pt idx="10">
                  <c:v>22.913</c:v>
                </c:pt>
                <c:pt idx="11">
                  <c:v>21.321999999999999</c:v>
                </c:pt>
                <c:pt idx="12">
                  <c:v>17.308</c:v>
                </c:pt>
                <c:pt idx="13">
                  <c:v>14.978999999999999</c:v>
                </c:pt>
                <c:pt idx="14">
                  <c:v>12.48</c:v>
                </c:pt>
                <c:pt idx="15">
                  <c:v>22.216000000000001</c:v>
                </c:pt>
                <c:pt idx="16">
                  <c:v>38.957999999999998</c:v>
                </c:pt>
                <c:pt idx="17">
                  <c:v>136.75399999999999</c:v>
                </c:pt>
                <c:pt idx="18">
                  <c:v>286.209</c:v>
                </c:pt>
                <c:pt idx="19">
                  <c:v>176.96700000000001</c:v>
                </c:pt>
                <c:pt idx="20">
                  <c:v>89.287999999999997</c:v>
                </c:pt>
                <c:pt idx="21">
                  <c:v>72.983000000000004</c:v>
                </c:pt>
                <c:pt idx="22">
                  <c:v>46.023000000000003</c:v>
                </c:pt>
                <c:pt idx="23">
                  <c:v>30.981999999999999</c:v>
                </c:pt>
                <c:pt idx="24">
                  <c:v>27.055</c:v>
                </c:pt>
                <c:pt idx="25">
                  <c:v>24.12</c:v>
                </c:pt>
                <c:pt idx="26">
                  <c:v>20.117000000000001</c:v>
                </c:pt>
                <c:pt idx="27">
                  <c:v>31.608000000000001</c:v>
                </c:pt>
                <c:pt idx="28">
                  <c:v>36.963999999999999</c:v>
                </c:pt>
                <c:pt idx="29">
                  <c:v>121.54</c:v>
                </c:pt>
                <c:pt idx="30">
                  <c:v>367.48899999999998</c:v>
                </c:pt>
                <c:pt idx="31">
                  <c:v>224.27600000000001</c:v>
                </c:pt>
                <c:pt idx="32">
                  <c:v>84.793999999999997</c:v>
                </c:pt>
                <c:pt idx="33">
                  <c:v>41.671999999999997</c:v>
                </c:pt>
                <c:pt idx="34">
                  <c:v>34.244</c:v>
                </c:pt>
                <c:pt idx="35">
                  <c:v>29.145</c:v>
                </c:pt>
                <c:pt idx="36">
                  <c:v>27.611999999999998</c:v>
                </c:pt>
                <c:pt idx="37">
                  <c:v>27.087</c:v>
                </c:pt>
                <c:pt idx="38">
                  <c:v>21.341999999999999</c:v>
                </c:pt>
                <c:pt idx="39">
                  <c:v>20.867999999999999</c:v>
                </c:pt>
                <c:pt idx="40">
                  <c:v>43.22</c:v>
                </c:pt>
                <c:pt idx="41">
                  <c:v>423.53800000000001</c:v>
                </c:pt>
                <c:pt idx="42">
                  <c:v>686.24300000000005</c:v>
                </c:pt>
                <c:pt idx="43">
                  <c:v>333.61599999999999</c:v>
                </c:pt>
                <c:pt idx="44">
                  <c:v>123.291</c:v>
                </c:pt>
                <c:pt idx="45">
                  <c:v>68.954999999999998</c:v>
                </c:pt>
                <c:pt idx="46">
                  <c:v>57.762999999999998</c:v>
                </c:pt>
                <c:pt idx="47">
                  <c:v>46.62</c:v>
                </c:pt>
                <c:pt idx="48">
                  <c:v>40.923999999999999</c:v>
                </c:pt>
                <c:pt idx="49">
                  <c:v>36.634999999999998</c:v>
                </c:pt>
                <c:pt idx="50">
                  <c:v>30.353000000000002</c:v>
                </c:pt>
                <c:pt idx="51">
                  <c:v>43.744999999999997</c:v>
                </c:pt>
                <c:pt idx="52">
                  <c:v>93.712000000000003</c:v>
                </c:pt>
                <c:pt idx="53">
                  <c:v>369.50200000000001</c:v>
                </c:pt>
                <c:pt idx="54">
                  <c:v>405.86</c:v>
                </c:pt>
                <c:pt idx="55">
                  <c:v>131.989</c:v>
                </c:pt>
                <c:pt idx="56">
                  <c:v>60.052999999999997</c:v>
                </c:pt>
                <c:pt idx="57">
                  <c:v>68.954999999999998</c:v>
                </c:pt>
                <c:pt idx="58">
                  <c:v>68.954999999999998</c:v>
                </c:pt>
                <c:pt idx="59">
                  <c:v>68.954999999999998</c:v>
                </c:pt>
              </c:numCache>
            </c:numRef>
          </c:yVal>
          <c:smooth val="1"/>
          <c:extLst>
            <c:ext xmlns:c16="http://schemas.microsoft.com/office/drawing/2014/chart" uri="{C3380CC4-5D6E-409C-BE32-E72D297353CC}">
              <c16:uniqueId val="{00000025-3F15-4315-A3AF-18168FF20CFB}"/>
            </c:ext>
          </c:extLst>
        </c:ser>
        <c:ser>
          <c:idx val="0"/>
          <c:order val="35"/>
          <c:tx>
            <c:v>Min</c:v>
          </c:tx>
          <c:spPr>
            <a:ln w="28575">
              <a:solidFill>
                <a:srgbClr val="000000"/>
              </a:solidFill>
              <a:prstDash val="solid"/>
            </a:ln>
          </c:spPr>
          <c:marker>
            <c:symbol val="none"/>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Comparison!$V$4:$V$63</c:f>
              <c:numCache>
                <c:formatCode>0.00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yVal>
          <c:smooth val="1"/>
          <c:extLst>
            <c:ext xmlns:c16="http://schemas.microsoft.com/office/drawing/2014/chart" uri="{C3380CC4-5D6E-409C-BE32-E72D297353CC}">
              <c16:uniqueId val="{00000026-3F15-4315-A3AF-18168FF20CFB}"/>
            </c:ext>
          </c:extLst>
        </c:ser>
        <c:ser>
          <c:idx val="1"/>
          <c:order val="36"/>
          <c:tx>
            <c:v>Max</c:v>
          </c:tx>
          <c:spPr>
            <a:ln w="28575">
              <a:solidFill>
                <a:srgbClr val="000000"/>
              </a:solidFill>
              <a:prstDash val="solid"/>
            </a:ln>
          </c:spPr>
          <c:marker>
            <c:symbol val="none"/>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Comparison!$W$4:$W$63</c:f>
              <c:numCache>
                <c:formatCode>0.00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yVal>
          <c:smooth val="1"/>
          <c:extLst>
            <c:ext xmlns:c16="http://schemas.microsoft.com/office/drawing/2014/chart" uri="{C3380CC4-5D6E-409C-BE32-E72D297353CC}">
              <c16:uniqueId val="{00000027-3F15-4315-A3AF-18168FF20CFB}"/>
            </c:ext>
          </c:extLst>
        </c:ser>
        <c:ser>
          <c:idx val="2"/>
          <c:order val="37"/>
          <c:tx>
            <c:v>Most</c:v>
          </c:tx>
          <c:spPr>
            <a:ln w="28575">
              <a:solidFill>
                <a:srgbClr val="000000"/>
              </a:solidFill>
              <a:prstDash val="solid"/>
            </a:ln>
          </c:spPr>
          <c:marker>
            <c:symbol val="none"/>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Comparison!$X$4:$X$63</c:f>
              <c:numCache>
                <c:formatCode>0.00</c:formatCode>
                <c:ptCount val="60"/>
                <c:pt idx="0">
                  <c:v>19</c:v>
                </c:pt>
                <c:pt idx="1">
                  <c:v>18</c:v>
                </c:pt>
                <c:pt idx="2">
                  <c:v>17</c:v>
                </c:pt>
                <c:pt idx="3">
                  <c:v>25</c:v>
                </c:pt>
                <c:pt idx="4">
                  <c:v>50</c:v>
                </c:pt>
                <c:pt idx="5">
                  <c:v>145</c:v>
                </c:pt>
                <c:pt idx="6">
                  <c:v>195</c:v>
                </c:pt>
                <c:pt idx="7">
                  <c:v>75</c:v>
                </c:pt>
                <c:pt idx="8">
                  <c:v>46</c:v>
                </c:pt>
                <c:pt idx="9">
                  <c:v>25</c:v>
                </c:pt>
                <c:pt idx="10">
                  <c:v>29.48</c:v>
                </c:pt>
                <c:pt idx="11">
                  <c:v>27.73</c:v>
                </c:pt>
                <c:pt idx="12">
                  <c:v>26.5</c:v>
                </c:pt>
                <c:pt idx="13">
                  <c:v>24.9</c:v>
                </c:pt>
                <c:pt idx="14">
                  <c:v>22.8</c:v>
                </c:pt>
                <c:pt idx="15">
                  <c:v>37.299999999999997</c:v>
                </c:pt>
                <c:pt idx="16">
                  <c:v>78.099999999999994</c:v>
                </c:pt>
                <c:pt idx="17">
                  <c:v>198.9</c:v>
                </c:pt>
                <c:pt idx="18">
                  <c:v>261.7</c:v>
                </c:pt>
                <c:pt idx="19">
                  <c:v>98.2</c:v>
                </c:pt>
                <c:pt idx="20">
                  <c:v>59.3</c:v>
                </c:pt>
                <c:pt idx="21">
                  <c:v>37.5</c:v>
                </c:pt>
                <c:pt idx="22">
                  <c:v>37.9</c:v>
                </c:pt>
                <c:pt idx="23">
                  <c:v>31.2</c:v>
                </c:pt>
                <c:pt idx="24">
                  <c:v>26.5</c:v>
                </c:pt>
                <c:pt idx="25">
                  <c:v>24.9</c:v>
                </c:pt>
                <c:pt idx="26">
                  <c:v>22.8</c:v>
                </c:pt>
                <c:pt idx="27">
                  <c:v>37.299999999999997</c:v>
                </c:pt>
                <c:pt idx="28">
                  <c:v>78.099999999999994</c:v>
                </c:pt>
                <c:pt idx="29">
                  <c:v>198.9</c:v>
                </c:pt>
                <c:pt idx="30">
                  <c:v>261.7</c:v>
                </c:pt>
                <c:pt idx="31">
                  <c:v>98.2</c:v>
                </c:pt>
                <c:pt idx="32">
                  <c:v>59.3</c:v>
                </c:pt>
                <c:pt idx="33">
                  <c:v>37.5</c:v>
                </c:pt>
                <c:pt idx="34">
                  <c:v>37.9</c:v>
                </c:pt>
                <c:pt idx="35">
                  <c:v>31.2</c:v>
                </c:pt>
                <c:pt idx="36">
                  <c:v>26.5</c:v>
                </c:pt>
                <c:pt idx="37">
                  <c:v>24.9</c:v>
                </c:pt>
                <c:pt idx="38">
                  <c:v>22.8</c:v>
                </c:pt>
                <c:pt idx="39">
                  <c:v>37.299999999999997</c:v>
                </c:pt>
                <c:pt idx="40">
                  <c:v>78.099999999999994</c:v>
                </c:pt>
                <c:pt idx="41">
                  <c:v>198.9</c:v>
                </c:pt>
                <c:pt idx="42">
                  <c:v>261.7</c:v>
                </c:pt>
                <c:pt idx="43">
                  <c:v>98.2</c:v>
                </c:pt>
                <c:pt idx="44">
                  <c:v>59.3</c:v>
                </c:pt>
                <c:pt idx="45">
                  <c:v>37.5</c:v>
                </c:pt>
                <c:pt idx="46">
                  <c:v>37.9</c:v>
                </c:pt>
                <c:pt idx="47">
                  <c:v>31.2</c:v>
                </c:pt>
                <c:pt idx="48">
                  <c:v>26.5</c:v>
                </c:pt>
                <c:pt idx="49">
                  <c:v>24.9</c:v>
                </c:pt>
                <c:pt idx="50">
                  <c:v>22.8</c:v>
                </c:pt>
                <c:pt idx="51">
                  <c:v>37.299999999999997</c:v>
                </c:pt>
                <c:pt idx="52">
                  <c:v>78.099999999999994</c:v>
                </c:pt>
                <c:pt idx="53">
                  <c:v>198.9</c:v>
                </c:pt>
                <c:pt idx="54">
                  <c:v>261.7</c:v>
                </c:pt>
                <c:pt idx="55">
                  <c:v>98.2</c:v>
                </c:pt>
                <c:pt idx="56">
                  <c:v>59.3</c:v>
                </c:pt>
                <c:pt idx="57">
                  <c:v>37.5</c:v>
                </c:pt>
                <c:pt idx="58">
                  <c:v>37.9</c:v>
                </c:pt>
                <c:pt idx="59">
                  <c:v>37.9</c:v>
                </c:pt>
              </c:numCache>
            </c:numRef>
          </c:yVal>
          <c:smooth val="1"/>
          <c:extLst>
            <c:ext xmlns:c16="http://schemas.microsoft.com/office/drawing/2014/chart" uri="{C3380CC4-5D6E-409C-BE32-E72D297353CC}">
              <c16:uniqueId val="{00000028-3F15-4315-A3AF-18168FF20CFB}"/>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1" val="11"/>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B$29"/>
</file>

<file path=xl/ctrlProps/ctrlProp18.xml><?xml version="1.0" encoding="utf-8"?>
<formControlPr xmlns="http://schemas.microsoft.com/office/spreadsheetml/2009/9/main" objectType="CheckBox" checked="Checked" fmlaLink="$C$15"/>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CheckBox" checked="Checked" fmlaLink="$C$19"/>
</file>

<file path=xl/ctrlProps/ctrlProp23.xml><?xml version="1.0" encoding="utf-8"?>
<formControlPr xmlns="http://schemas.microsoft.com/office/spreadsheetml/2009/9/main" objectType="CheckBox" checked="Checked" fmlaLink="$C$20"/>
</file>

<file path=xl/ctrlProps/ctrlProp24.xml><?xml version="1.0" encoding="utf-8"?>
<formControlPr xmlns="http://schemas.microsoft.com/office/spreadsheetml/2009/9/main" objectType="CheckBox" checked="Checked" fmlaLink="$C$21"/>
</file>

<file path=xl/ctrlProps/ctrlProp25.xml><?xml version="1.0" encoding="utf-8"?>
<formControlPr xmlns="http://schemas.microsoft.com/office/spreadsheetml/2009/9/main" objectType="CheckBox" checked="Checked" fmlaLink="$C$22"/>
</file>

<file path=xl/ctrlProps/ctrlProp26.xml><?xml version="1.0" encoding="utf-8"?>
<formControlPr xmlns="http://schemas.microsoft.com/office/spreadsheetml/2009/9/main" objectType="CheckBox" checked="Checked" fmlaLink="$C$23"/>
</file>

<file path=xl/ctrlProps/ctrlProp27.xml><?xml version="1.0" encoding="utf-8"?>
<formControlPr xmlns="http://schemas.microsoft.com/office/spreadsheetml/2009/9/main" objectType="CheckBox" checked="Checked" fmlaLink="$C$25"/>
</file>

<file path=xl/ctrlProps/ctrlProp28.xml><?xml version="1.0" encoding="utf-8"?>
<formControlPr xmlns="http://schemas.microsoft.com/office/spreadsheetml/2009/9/main" objectType="CheckBox" checked="Checked" fmlaLink="$C$24"/>
</file>

<file path=xl/ctrlProps/ctrlProp29.xml><?xml version="1.0" encoding="utf-8"?>
<formControlPr xmlns="http://schemas.microsoft.com/office/spreadsheetml/2009/9/main" objectType="CheckBox" checked="Checked" fmlaLink="$C$26"/>
</file>

<file path=xl/ctrlProps/ctrlProp30.xml><?xml version="1.0" encoding="utf-8"?>
<formControlPr xmlns="http://schemas.microsoft.com/office/spreadsheetml/2009/9/main" objectType="CheckBox" checked="Checked" fmlaLink="$C$27"/>
</file>

<file path=xl/ctrlProps/ctrlProp31.xml><?xml version="1.0" encoding="utf-8"?>
<formControlPr xmlns="http://schemas.microsoft.com/office/spreadsheetml/2009/9/main" objectType="CheckBox" checked="Checked" fmlaLink="$C$28"/>
</file>

<file path=xl/ctrlProps/ctrlProp32.xml><?xml version="1.0" encoding="utf-8"?>
<formControlPr xmlns="http://schemas.microsoft.com/office/spreadsheetml/2009/9/main" objectType="GBox"/>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Drop" dropLines="12" dropStyle="combo" dx="16" fmlaLink="$B$3" fmlaRange="RunInformation!$J$3:$J$14" sel="12" val="0"/>
</file>

<file path=xl/ctrlProps/ctrlProp36.xml><?xml version="1.0" encoding="utf-8"?>
<formControlPr xmlns="http://schemas.microsoft.com/office/spreadsheetml/2009/9/main" objectType="Drop" dropStyle="combo" dx="16" fmlaLink="$D$3" fmlaRange="RunInformation!$K$3:$K$52" sel="12" val="10"/>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Label" lockText="1"/>
</file>

<file path=xl/ctrlProps/ctrlProp40.xml><?xml version="1.0" encoding="utf-8"?>
<formControlPr xmlns="http://schemas.microsoft.com/office/spreadsheetml/2009/9/main" objectType="CheckBox" checked="Checked" fmlaLink="$C$29"/>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CheckBox" fmlaLink="$B$34" lockText="1" noThreeD="1"/>
</file>

<file path=xl/ctrlProps/ctrlProp43.xml><?xml version="1.0" encoding="utf-8"?>
<formControlPr xmlns="http://schemas.microsoft.com/office/spreadsheetml/2009/9/main" objectType="CheckBox" fmlaLink="$C$34" lockText="1" noThreeD="1"/>
</file>

<file path=xl/ctrlProps/ctrlProp44.xml><?xml version="1.0" encoding="utf-8"?>
<formControlPr xmlns="http://schemas.microsoft.com/office/spreadsheetml/2009/9/main" objectType="CheckBox" checked="Checked" fmlaLink="$D$34" lockText="1" noThreeD="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Radio" firstButton="1" fmlaLink="$C$41" lockText="1" noThreeD="1"/>
</file>

<file path=xl/ctrlProps/ctrlProp48.xml><?xml version="1.0" encoding="utf-8"?>
<formControlPr xmlns="http://schemas.microsoft.com/office/spreadsheetml/2009/9/main" objectType="Radio" checked="Checked" lockText="1" noThreeD="1"/>
</file>

<file path=xl/ctrlProps/ctrlProp49.xml><?xml version="1.0" encoding="utf-8"?>
<formControlPr xmlns="http://schemas.microsoft.com/office/spreadsheetml/2009/9/main" objectType="CheckBox" checked="Checked" fmlaLink="$D$15"/>
</file>

<file path=xl/ctrlProps/ctrlProp50.xml><?xml version="1.0" encoding="utf-8"?>
<formControlPr xmlns="http://schemas.microsoft.com/office/spreadsheetml/2009/9/main" objectType="CheckBox" checked="Checked" fmlaLink="$D$16"/>
</file>

<file path=xl/ctrlProps/ctrlProp51.xml><?xml version="1.0" encoding="utf-8"?>
<formControlPr xmlns="http://schemas.microsoft.com/office/spreadsheetml/2009/9/main" objectType="CheckBox" checked="Checked" fmlaLink="$D$17"/>
</file>

<file path=xl/ctrlProps/ctrlProp52.xml><?xml version="1.0" encoding="utf-8"?>
<formControlPr xmlns="http://schemas.microsoft.com/office/spreadsheetml/2009/9/main" objectType="CheckBox" checked="Checked" fmlaLink="$D$18"/>
</file>

<file path=xl/ctrlProps/ctrlProp53.xml><?xml version="1.0" encoding="utf-8"?>
<formControlPr xmlns="http://schemas.microsoft.com/office/spreadsheetml/2009/9/main" objectType="CheckBox" checked="Checked" fmlaLink="$D$19"/>
</file>

<file path=xl/ctrlProps/ctrlProp54.xml><?xml version="1.0" encoding="utf-8"?>
<formControlPr xmlns="http://schemas.microsoft.com/office/spreadsheetml/2009/9/main" objectType="Radio" firstButton="1" fmlaLink="RunInformation!$AZ$4" lockText="1" noThreeD="1"/>
</file>

<file path=xl/ctrlProps/ctrlProp55.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18</xdr:row>
          <xdr:rowOff>180975</xdr:rowOff>
        </xdr:from>
        <xdr:to>
          <xdr:col>1</xdr:col>
          <xdr:colOff>495300</xdr:colOff>
          <xdr:row>20</xdr:row>
          <xdr:rowOff>19050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18</xdr:row>
          <xdr:rowOff>180975</xdr:rowOff>
        </xdr:from>
        <xdr:to>
          <xdr:col>2</xdr:col>
          <xdr:colOff>523875</xdr:colOff>
          <xdr:row>20</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19</xdr:row>
          <xdr:rowOff>180975</xdr:rowOff>
        </xdr:from>
        <xdr:to>
          <xdr:col>1</xdr:col>
          <xdr:colOff>495300</xdr:colOff>
          <xdr:row>21</xdr:row>
          <xdr:rowOff>19050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19</xdr:row>
          <xdr:rowOff>180975</xdr:rowOff>
        </xdr:from>
        <xdr:to>
          <xdr:col>2</xdr:col>
          <xdr:colOff>523875</xdr:colOff>
          <xdr:row>21</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20</xdr:row>
          <xdr:rowOff>180975</xdr:rowOff>
        </xdr:from>
        <xdr:to>
          <xdr:col>1</xdr:col>
          <xdr:colOff>495300</xdr:colOff>
          <xdr:row>22</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20</xdr:row>
          <xdr:rowOff>180975</xdr:rowOff>
        </xdr:from>
        <xdr:to>
          <xdr:col>2</xdr:col>
          <xdr:colOff>523875</xdr:colOff>
          <xdr:row>22</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21</xdr:row>
          <xdr:rowOff>171450</xdr:rowOff>
        </xdr:from>
        <xdr:to>
          <xdr:col>1</xdr:col>
          <xdr:colOff>495300</xdr:colOff>
          <xdr:row>23</xdr:row>
          <xdr:rowOff>9525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21</xdr:row>
          <xdr:rowOff>171450</xdr:rowOff>
        </xdr:from>
        <xdr:to>
          <xdr:col>2</xdr:col>
          <xdr:colOff>523875</xdr:colOff>
          <xdr:row>23</xdr:row>
          <xdr:rowOff>9525</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23</xdr:row>
          <xdr:rowOff>180975</xdr:rowOff>
        </xdr:from>
        <xdr:to>
          <xdr:col>1</xdr:col>
          <xdr:colOff>495300</xdr:colOff>
          <xdr:row>25</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23</xdr:row>
          <xdr:rowOff>180975</xdr:rowOff>
        </xdr:from>
        <xdr:to>
          <xdr:col>2</xdr:col>
          <xdr:colOff>523875</xdr:colOff>
          <xdr:row>25</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22</xdr:row>
          <xdr:rowOff>171450</xdr:rowOff>
        </xdr:from>
        <xdr:to>
          <xdr:col>1</xdr:col>
          <xdr:colOff>495300</xdr:colOff>
          <xdr:row>24</xdr:row>
          <xdr:rowOff>9525</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22</xdr:row>
          <xdr:rowOff>171450</xdr:rowOff>
        </xdr:from>
        <xdr:to>
          <xdr:col>2</xdr:col>
          <xdr:colOff>523875</xdr:colOff>
          <xdr:row>24</xdr:row>
          <xdr:rowOff>9525</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24</xdr:row>
          <xdr:rowOff>171450</xdr:rowOff>
        </xdr:from>
        <xdr:to>
          <xdr:col>1</xdr:col>
          <xdr:colOff>495300</xdr:colOff>
          <xdr:row>26</xdr:row>
          <xdr:rowOff>9525</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24</xdr:row>
          <xdr:rowOff>171450</xdr:rowOff>
        </xdr:from>
        <xdr:to>
          <xdr:col>2</xdr:col>
          <xdr:colOff>523875</xdr:colOff>
          <xdr:row>26</xdr:row>
          <xdr:rowOff>9525</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25</xdr:row>
          <xdr:rowOff>180975</xdr:rowOff>
        </xdr:from>
        <xdr:to>
          <xdr:col>1</xdr:col>
          <xdr:colOff>495300</xdr:colOff>
          <xdr:row>27</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25</xdr:row>
          <xdr:rowOff>180975</xdr:rowOff>
        </xdr:from>
        <xdr:to>
          <xdr:col>2</xdr:col>
          <xdr:colOff>523875</xdr:colOff>
          <xdr:row>27</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26</xdr:row>
          <xdr:rowOff>190500</xdr:rowOff>
        </xdr:from>
        <xdr:to>
          <xdr:col>1</xdr:col>
          <xdr:colOff>495300</xdr:colOff>
          <xdr:row>28</xdr:row>
          <xdr:rowOff>28575</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26</xdr:row>
          <xdr:rowOff>190500</xdr:rowOff>
        </xdr:from>
        <xdr:to>
          <xdr:col>2</xdr:col>
          <xdr:colOff>523875</xdr:colOff>
          <xdr:row>28</xdr:row>
          <xdr:rowOff>28575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28</xdr:row>
          <xdr:rowOff>9525</xdr:rowOff>
        </xdr:from>
        <xdr:to>
          <xdr:col>1</xdr:col>
          <xdr:colOff>495300</xdr:colOff>
          <xdr:row>29</xdr:row>
          <xdr:rowOff>38100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28</xdr:row>
          <xdr:rowOff>9525</xdr:rowOff>
        </xdr:from>
        <xdr:to>
          <xdr:col>2</xdr:col>
          <xdr:colOff>523875</xdr:colOff>
          <xdr:row>29</xdr:row>
          <xdr:rowOff>38100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60</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161925</xdr:rowOff>
        </xdr:from>
        <xdr:to>
          <xdr:col>1</xdr:col>
          <xdr:colOff>495300</xdr:colOff>
          <xdr:row>15</xdr:row>
          <xdr:rowOff>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13</xdr:row>
          <xdr:rowOff>161925</xdr:rowOff>
        </xdr:from>
        <xdr:to>
          <xdr:col>2</xdr:col>
          <xdr:colOff>523875</xdr:colOff>
          <xdr:row>15</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13</xdr:row>
          <xdr:rowOff>161925</xdr:rowOff>
        </xdr:from>
        <xdr:to>
          <xdr:col>3</xdr:col>
          <xdr:colOff>495300</xdr:colOff>
          <xdr:row>15</xdr:row>
          <xdr:rowOff>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14</xdr:row>
          <xdr:rowOff>171450</xdr:rowOff>
        </xdr:from>
        <xdr:to>
          <xdr:col>1</xdr:col>
          <xdr:colOff>495300</xdr:colOff>
          <xdr:row>16</xdr:row>
          <xdr:rowOff>9525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14</xdr:row>
          <xdr:rowOff>171450</xdr:rowOff>
        </xdr:from>
        <xdr:to>
          <xdr:col>2</xdr:col>
          <xdr:colOff>523875</xdr:colOff>
          <xdr:row>16</xdr:row>
          <xdr:rowOff>9525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14</xdr:row>
          <xdr:rowOff>171450</xdr:rowOff>
        </xdr:from>
        <xdr:to>
          <xdr:col>3</xdr:col>
          <xdr:colOff>495300</xdr:colOff>
          <xdr:row>16</xdr:row>
          <xdr:rowOff>9525</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15</xdr:row>
          <xdr:rowOff>171450</xdr:rowOff>
        </xdr:from>
        <xdr:to>
          <xdr:col>1</xdr:col>
          <xdr:colOff>495300</xdr:colOff>
          <xdr:row>17</xdr:row>
          <xdr:rowOff>9525</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15</xdr:row>
          <xdr:rowOff>171450</xdr:rowOff>
        </xdr:from>
        <xdr:to>
          <xdr:col>2</xdr:col>
          <xdr:colOff>523875</xdr:colOff>
          <xdr:row>17</xdr:row>
          <xdr:rowOff>9525</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15</xdr:row>
          <xdr:rowOff>171450</xdr:rowOff>
        </xdr:from>
        <xdr:to>
          <xdr:col>3</xdr:col>
          <xdr:colOff>495300</xdr:colOff>
          <xdr:row>17</xdr:row>
          <xdr:rowOff>9525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16</xdr:row>
          <xdr:rowOff>171450</xdr:rowOff>
        </xdr:from>
        <xdr:to>
          <xdr:col>1</xdr:col>
          <xdr:colOff>495300</xdr:colOff>
          <xdr:row>18</xdr:row>
          <xdr:rowOff>9525</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16</xdr:row>
          <xdr:rowOff>171450</xdr:rowOff>
        </xdr:from>
        <xdr:to>
          <xdr:col>2</xdr:col>
          <xdr:colOff>523875</xdr:colOff>
          <xdr:row>18</xdr:row>
          <xdr:rowOff>9525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16</xdr:row>
          <xdr:rowOff>171450</xdr:rowOff>
        </xdr:from>
        <xdr:to>
          <xdr:col>3</xdr:col>
          <xdr:colOff>495300</xdr:colOff>
          <xdr:row>18</xdr:row>
          <xdr:rowOff>9525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17</xdr:row>
          <xdr:rowOff>161925</xdr:rowOff>
        </xdr:from>
        <xdr:to>
          <xdr:col>1</xdr:col>
          <xdr:colOff>495300</xdr:colOff>
          <xdr:row>19</xdr:row>
          <xdr:rowOff>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17</xdr:row>
          <xdr:rowOff>161925</xdr:rowOff>
        </xdr:from>
        <xdr:to>
          <xdr:col>2</xdr:col>
          <xdr:colOff>523875</xdr:colOff>
          <xdr:row>19</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17</xdr:row>
          <xdr:rowOff>161925</xdr:rowOff>
        </xdr:from>
        <xdr:to>
          <xdr:col>3</xdr:col>
          <xdr:colOff>495300</xdr:colOff>
          <xdr:row>19</xdr:row>
          <xdr:rowOff>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LOC.espmvol_62" connectionId="7" xr16:uid="{63012E14-5689-4EE7-BFBF-5060B8B10354}"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GC2.espmvol_62" connectionId="5" xr16:uid="{F2BC20E6-627C-44E2-9761-5AD6FF398AC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YDLC2.espmvol_62" connectionId="14" xr16:uid="{03B75954-F532-45B1-8963-B6C7A52425B4}"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_62" connectionId="13" xr16:uid="{B5F8B554-52E6-4EC0-A4E3-B64AA32778B7}"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_62" connectionId="12" xr16:uid="{22D295E7-3175-4AF7-A76C-67FD5CF71C54}"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VRN5.espmvol_62" connectionId="11" xr16:uid="{D5256F66-E7C1-4A05-AB45-F7F3F93FD75A}"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PSC2.espmvol_62" connectionId="10" xr16:uid="{498A586E-A0B8-40D0-A37A-688F3976C794}"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_62" connectionId="9" xr16:uid="{4ABD0111-69E7-479C-BE7E-7E1A2F342826}"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LDA3.espmvol_62" connectionId="8" xr16:uid="{D303B202-5F62-4ACD-A862-C65BC08C4580}"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GBRW4.espmvol_62" connectionId="6" xr16:uid="{5AE003F4-8864-4FFD-918F-60FD5C6BF8EE}"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LSC2.espmvol_62" connectionId="2" xr16:uid="{249ADA2E-6BF2-4D10-A5AF-E0E337A2C8D5}"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_62" connectionId="1" xr16:uid="{0F6CA933-C11D-4DEE-9A94-749285919A8B}"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VCRC2.espmvol_37" connectionId="13" xr16:uid="{00000000-0016-0000-1500-000016010000}"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YDLC2.espmvol_49" connectionId="14" xr16:uid="{E65C8B89-5483-4909-96B3-400D564DAC86}"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GLDA3.espmvol_40" connectionId="8" xr16:uid="{00000000-0016-0000-1500-0000E1010000}"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VCRC2.espmvol_28" connectionId="13" xr16:uid="{00000000-0016-0000-1500-0000EF010000}"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NVRN5.espmvol_46" connectionId="11" xr16:uid="{00000000-0016-0000-1500-000013000000}"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TPIC2.espmvol_34" connectionId="12" xr16:uid="{00000000-0016-0000-1500-0000A6010000}"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GBRW4.espmvol_40" connectionId="6" xr16:uid="{00000000-0016-0000-1500-000033020000}"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NVRN5.espmvol_52" connectionId="11" xr16:uid="{FFBA7ED3-0061-4C7A-BB12-2B19A392A044}"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NVRN5.espmvol_50" connectionId="11" xr16:uid="{C7581A09-7891-4161-82F2-DB92504DCE2F}"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NVRN5.espmvol_26" connectionId="11" xr16:uid="{00000000-0016-0000-1500-000085000000}"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DRGC2.espmvol_29" connectionId="5" xr16:uid="{00000000-0016-0000-1500-00005E010000}"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GBRW4.espmvol_59" connectionId="6" xr16:uid="{8C4F0A1B-844E-49C3-9173-5B4E3D4FC713}"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CLSC2.espmvol_52" connectionId="2" xr16:uid="{776ED4FF-1EA4-4D80-8107-29BAD8DE5955}"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GJLOC.espmvol_44" connectionId="7" xr16:uid="{00000000-0016-0000-1500-000076000000}"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GLDA3.espmvol_31" connectionId="8" xr16:uid="{00000000-0016-0000-1500-0000B6000000}"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VCRC2.espmvol_30" connectionId="13" xr16:uid="{00000000-0016-0000-1500-00003F020000}"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CLSC2.espmvol_28" connectionId="2" xr16:uid="{00000000-0016-0000-1500-00003E010000}"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BMDC2.espmvol_50" connectionId="1" xr16:uid="{AB54D58B-AC36-4E80-8B85-95B88C5D74F1}"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MPSC2.espmvol_32" connectionId="10" xr16:uid="{00000000-0016-0000-1500-000096000000}"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YDLC2.espmvol_61" connectionId="14" xr16:uid="{82011AD0-CC64-44D3-A123-93CF22BE345E}"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GRNU1.espmvol_55" connectionId="9" xr16:uid="{4BDB9CA6-C7B0-4FE7-9D40-79ABCCF7B545}"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GLDA3.espmvol_6" connectionId="8" xr16:uid="{00000000-0016-0000-1500-0000DD010000}"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GRNU1.espmvol_12" connectionId="9" xr16:uid="{00000000-0016-0000-1500-000023020000}"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CLSC2.espmvol_15" connectionId="2" xr16:uid="{00000000-0016-0000-1500-0000F1000000}"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CLSC2.espmvol_6" connectionId="2" xr16:uid="{00000000-0016-0000-1500-0000AD000000}"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CLSC2.espmvol_19" connectionId="2" xr16:uid="{00000000-0016-0000-1500-00000D010000}"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GRNU1.espmvol_40" connectionId="9" xr16:uid="{00000000-0016-0000-1500-00002D010000}"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DRGC2.espmvol_41" connectionId="5" xr16:uid="{00000000-0016-0000-1500-000025020000}"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GRNU1.espmvol_31" connectionId="9" xr16:uid="{00000000-0016-0000-1500-0000AA010000}"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YDLC2.espmvol_2" connectionId="14" xr16:uid="{00000000-0016-0000-1500-00008C010000}"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VCRC2.espmvol_8" connectionId="13" xr16:uid="{00000000-0016-0000-1500-0000C9000000}"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MPSC2.espmvol_39" connectionId="10" xr16:uid="{00000000-0016-0000-1500-0000A7000000}"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MPSC2.espmvol_50" connectionId="10" xr16:uid="{1179D1E0-8DE2-4DC5-BD9B-AE1BF50921FA}"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TPIC2.espmvol_18" connectionId="12" xr16:uid="{00000000-0016-0000-1500-00007B010000}"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CLSC2.espmvol_35" connectionId="2" xr16:uid="{00000000-0016-0000-1500-000020020000}"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TPIC2.espmvol_31" connectionId="12" xr16:uid="{00000000-0016-0000-1500-000020000000}"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MPSC2.espmvol_44" connectionId="10" xr16:uid="{00000000-0016-0000-1500-00002D000000}"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YDLC2.espmvol_30" connectionId="14" xr16:uid="{00000000-0016-0000-1500-000005000000}"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VCRC2.espmvol_42" connectionId="13" xr16:uid="{00000000-0016-0000-1500-000088010000}"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DRGC2.espmvol_58" connectionId="5" xr16:uid="{85D2DCCC-B87A-4145-BAF7-D6AA03FDAC58}"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NVRN5.espmvol_7" connectionId="11" xr16:uid="{00000000-0016-0000-1500-0000AD010000}"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GJLOC.espmvol_16" connectionId="7" xr16:uid="{00000000-0016-0000-1500-00009B010000}"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MPSC2.espmvol_4" connectionId="10" xr16:uid="{00000000-0016-0000-1500-00002B010000}"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VCRC2.espmvol_19" connectionId="13" xr16:uid="{00000000-0016-0000-1500-000082000000}"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VCRC2.espmvol_21" connectionId="13" xr16:uid="{00000000-0016-0000-1500-00001F010000}"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GJLOC.espmvol_24" connectionId="7" xr16:uid="{00000000-0016-0000-1500-000025010000}"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TPIC2.espmvol_43" connectionId="12" xr16:uid="{00000000-0016-0000-1500-000039020000}"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DRGC2.espmvol_60" connectionId="5" xr16:uid="{C602FFE3-C728-49C1-BBC8-4EA2DBBC4C1F}"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MPSC2.espmvol_21" connectionId="10" xr16:uid="{00000000-0016-0000-1500-0000A0000000}"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BMDC2.espmvol_45" connectionId="1" xr16:uid="{00000000-0016-0000-1500-00004E010000}"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YDLC2.espmvol_13" connectionId="14" xr16:uid="{00000000-0016-0000-1500-00002E020000}"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DRGC2.espmvol_59" connectionId="5" xr16:uid="{7C40D2BA-09EE-4A24-972F-DACD004752FD}"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YDLC2.espmvol_60" connectionId="14" xr16:uid="{D0B3F99D-1058-4477-AEB2-F14260C9F99A}"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GRNU1.espmvol_17" connectionId="9" xr16:uid="{00000000-0016-0000-1500-00009B000000}"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GJLOC.espmvol_60" connectionId="7" xr16:uid="{EB2D13BA-FDA1-4E62-9416-B43432CF7883}"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MPSC2.espmvol_22" connectionId="10" xr16:uid="{00000000-0016-0000-1500-0000D4000000}"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TPIC2.espmvol_7" connectionId="12" xr16:uid="{00000000-0016-0000-1500-00001E020000}"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GBRW4.espmvol_56" connectionId="6" xr16:uid="{E807B7FE-78F4-4D33-9C2D-4DE19B52FCA3}"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GJLOC.espmvol_47" connectionId="7" xr16:uid="{00000000-0016-0000-1500-000012020000}"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VCRC2.espmvol_31" connectionId="13" xr16:uid="{00000000-0016-0000-1500-0000C9010000}"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VCRC2.espmvol_24" connectionId="13" xr16:uid="{00000000-0016-0000-1500-00009D010000}"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TPIC2.espmvol_15" connectionId="12" xr16:uid="{00000000-0016-0000-1500-00001C020000}"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TPIC2.espmvol_59" connectionId="12" xr16:uid="{3C7B6EF1-E425-4847-85E0-85BBAAC2B18C}"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NVRN5.espmvol_14" connectionId="11" xr16:uid="{00000000-0016-0000-1500-00002A020000}"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GLDA3.espmvol_43" connectionId="8" xr16:uid="{00000000-0016-0000-1500-0000A8000000}"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MPSC2.espmvol_58" connectionId="10" xr16:uid="{74C7CA43-FDC5-4844-A593-02B477BE54D8}"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GBRW4.espmvol_37" connectionId="6" xr16:uid="{00000000-0016-0000-1500-0000D7000000}"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MPSC2.espmvol_45" connectionId="10" xr16:uid="{00000000-0016-0000-1500-0000D7010000}"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TPIC2.espmvol_32" connectionId="12" xr16:uid="{00000000-0016-0000-1500-00009F000000}"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GBRW4.espmvol_48" connectionId="6" xr16:uid="{00000000-0016-0000-1500-000091010000}"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TPIC2.espmvol_23" connectionId="12" xr16:uid="{00000000-0016-0000-1500-000035000000}"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BMDC2.espmvol_33" connectionId="1" xr16:uid="{00000000-0016-0000-1500-000005020000}"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MPSC2.espmvol_60" connectionId="10" xr16:uid="{012E4DA8-14D1-4F30-B660-4732D2C2F3D2}"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GJLOC.espmvol_22" connectionId="7" xr16:uid="{00000000-0016-0000-1500-00005C000000}"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CLSC2.espmvol_22" connectionId="2" xr16:uid="{00000000-0016-0000-1500-00007B000000}"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GLDA3.espmvol_36" connectionId="8" xr16:uid="{00000000-0016-0000-1500-00003C000000}"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GBRW4.espmvol_32" connectionId="6" xr16:uid="{00000000-0016-0000-1500-00002C000000}"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GLDA3.espmvol_34" connectionId="8" xr16:uid="{00000000-0016-0000-1500-000040010000}"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TPIC2.espmvol_20" connectionId="12" xr16:uid="{00000000-0016-0000-1500-00006E010000}"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NVRN5.espmvol_24" connectionId="11" xr16:uid="{00000000-0016-0000-1500-000078000000}"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CLSC2.espmvol_30" connectionId="2" xr16:uid="{00000000-0016-0000-1500-00002A010000}"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NVRN5.espmvol_33" connectionId="11" xr16:uid="{00000000-0016-0000-1500-0000AA000000}"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TPIC2.espmvol_54" connectionId="12" xr16:uid="{BB6D1A06-6213-405D-93F0-EC6A44B5793C}"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CLSC2.espmvol_39" connectionId="2" xr16:uid="{00000000-0016-0000-1500-000087010000}"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TPIC2.espmvol_33" connectionId="12" xr16:uid="{00000000-0016-0000-1500-0000E2010000}"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DRGC2.espmvol_5" connectionId="5" xr16:uid="{00000000-0016-0000-1500-000000020000}"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GLDA3.espmvol_39" connectionId="8" xr16:uid="{00000000-0016-0000-1500-00003602000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VCRC2.espmvol_35" connectionId="13" xr16:uid="{00000000-0016-0000-1500-0000C800000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DRGC2.espmvol_52" connectionId="5" xr16:uid="{84873745-6102-4DE4-96F6-AB27F92B9816}"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GJLOC.espmvol_3" connectionId="7" xr16:uid="{00000000-0016-0000-1500-00007401000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YDLC2.espmvol_53" connectionId="14" xr16:uid="{BD5F744A-9AE6-490F-A027-D39C49E60F21}"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GJLOC.espmvol_61" connectionId="7" xr16:uid="{4ED7AAFD-1899-4E27-9AA5-728553FAD2F8}"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NVRN5.espmvol_38" connectionId="11" xr16:uid="{00000000-0016-0000-1500-0000FE01000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DRGC2.espmvol_53" connectionId="5" xr16:uid="{59E26C13-85E8-46AB-820A-B4AB96D3479E}"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TPIC2.espmvol_21" connectionId="12" xr16:uid="{00000000-0016-0000-1500-0000DB01000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YDLC2.espmvol_15" connectionId="14" xr16:uid="{00000000-0016-0000-1500-00000F01000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GBRW4.espmvol_29" connectionId="6" xr16:uid="{00000000-0016-0000-1500-00006B00000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VCRC2.espmvol_53" connectionId="13" xr16:uid="{6BC9ED1E-9F77-42CD-B2A7-BE166613259D}"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CLSC2.espmvol_58" connectionId="2" xr16:uid="{75990E04-688A-4CC5-9B97-9CCCF29843E9}"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YDLC2.espmvol_57" connectionId="14" xr16:uid="{EA81096B-D678-4328-A051-C8A0C1F9DF9B}"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GLDA3.espmvol_54" connectionId="8" xr16:uid="{E89F944F-054A-447C-862E-F5984A68E0CE}"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NVRN5.espmvol_4" connectionId="11" xr16:uid="{00000000-0016-0000-1500-00003801000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DRGC2.espmvol_42" connectionId="5" xr16:uid="{00000000-0016-0000-1500-00005901000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TPIC2.espmvol_42" connectionId="12" xr16:uid="{00000000-0016-0000-1500-0000CF01000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GRNU1.espmvol_50" connectionId="9" xr16:uid="{C383020A-A1E2-4295-98B4-26F0AC252A84}"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TPIC2.espmvol_49" connectionId="12" xr16:uid="{69E3643F-F75C-4562-AEAC-4ED3D2780826}"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BMDC2.espmvol_15" connectionId="1" xr16:uid="{00000000-0016-0000-1500-0000C601000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CLSC2.espmvol_36" connectionId="2" xr16:uid="{00000000-0016-0000-1500-0000B201000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DRGC2.espmvol" connectionId="5" xr16:uid="{00000000-0016-0000-1500-0000CB00000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CLSC2.espmvol_34" connectionId="2" xr16:uid="{00000000-0016-0000-1500-0000E501000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VCRC2.espmvol_2" connectionId="13" xr16:uid="{00000000-0016-0000-1500-0000D201000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GRNU1.espmvol_35" connectionId="9" xr16:uid="{00000000-0016-0000-1500-0000D300000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TPIC2.espmvol_30" connectionId="12" xr16:uid="{00000000-0016-0000-1500-0000A900000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NVRN5.espmvol_34" connectionId="11" xr16:uid="{00000000-0016-0000-1500-00008A000000}"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GLDA3.espmvol_30" connectionId="8" xr16:uid="{00000000-0016-0000-1500-000071010000}"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MPSC2.espmvol_47" connectionId="10" xr16:uid="{00000000-0016-0000-1500-000021020000}"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BMDC2.espmvol_5" connectionId="1" xr16:uid="{00000000-0016-0000-1500-0000B5000000}"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TPIC2.espmvol_4" connectionId="12" xr16:uid="{00000000-0016-0000-1500-0000DC010000}"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GJLOC.espmvol_35" connectionId="7" xr16:uid="{00000000-0016-0000-1500-0000DA01000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GLDA3.espmvol_44" connectionId="8" xr16:uid="{00000000-0016-0000-1500-00004C000000}"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BMDC2.espmvol_38" connectionId="1" xr16:uid="{00000000-0016-0000-1500-0000F0000000}"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NVRN5.espmvol_44" connectionId="11" xr16:uid="{00000000-0016-0000-1500-00001C000000}"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GLDA3.espmvol_57" connectionId="8" xr16:uid="{246C6F32-BE7A-48E0-A3C6-186CDD452A0A}"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CLSC2.espmvol_8" connectionId="2" xr16:uid="{00000000-0016-0000-1500-00000B010000}"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NVRN5.espmvol_11" connectionId="11" xr16:uid="{00000000-0016-0000-1500-000025000000}"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YDLC2.espmvol_55" connectionId="14" xr16:uid="{F9085822-15D2-48CA-AE01-45CD7F8A7215}"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GJLOC.espmvol_20" connectionId="7" xr16:uid="{00000000-0016-0000-1500-000000000000}"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CLSC2.espmvol_3" connectionId="2" xr16:uid="{00000000-0016-0000-1500-000002010000}"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TPIC2.espmvol_46" connectionId="12" xr16:uid="{00000000-0016-0000-1500-000076010000}"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VCRC2.espmvol_47" connectionId="13" xr16:uid="{00000000-0016-0000-1500-000001000000}"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BMDC2.espmvol_46" connectionId="1" xr16:uid="{00000000-0016-0000-1500-00000A000000}"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DRGC2.espmvol_30" connectionId="5" xr16:uid="{00000000-0016-0000-1500-0000DC00000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DRGC2.espmvol_25" connectionId="5" xr16:uid="{00000000-0016-0000-1500-000024020000}"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GLDA3.espmvol_20" connectionId="8" xr16:uid="{00000000-0016-0000-1500-0000F0010000}"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VCRC2.espmvol_59" connectionId="13" xr16:uid="{3EAF516F-A457-46EA-ABB2-304719E384EB}"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NVRN5.espmvol_2" connectionId="11" xr16:uid="{00000000-0016-0000-1500-0000B4010000}"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BMDC2.espmvol_17" connectionId="1" xr16:uid="{00000000-0016-0000-1500-0000A5010000}"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GLDA3.espmvol_5" connectionId="8" xr16:uid="{00000000-0016-0000-1500-0000EC010000}"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MPSC2.espmvol_59" connectionId="10" xr16:uid="{11E8D590-1FFF-4DAC-8EA2-DCBA3E86EF4C}"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MPSC2.espmvol_53" connectionId="10" xr16:uid="{6F4B53FF-9E34-474A-A952-F46FEC9488D7}"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NVRN5.espmvol_6" connectionId="11" xr16:uid="{00000000-0016-0000-1500-00003B000000}"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CLSC2.espmvol_13" connectionId="2" xr16:uid="{00000000-0016-0000-1500-00007E000000}"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DRGC2.espmvol_26" connectionId="5" xr16:uid="{00000000-0016-0000-1500-0000D1000000}"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TPIC2.espmvol_12" connectionId="12" xr16:uid="{00000000-0016-0000-1500-0000E9010000}"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NVRN5.espmvol_10" connectionId="11" xr16:uid="{00000000-0016-0000-1500-0000AF000000}"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GRNU1.espmvol_33" connectionId="9" xr16:uid="{00000000-0016-0000-1500-0000D2000000}"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GBRW4.espmvol_12" connectionId="6" xr16:uid="{00000000-0016-0000-1500-0000FF000000}"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YDLC2.espmvol_16" connectionId="14" xr16:uid="{00000000-0016-0000-1500-0000EE010000}"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GJLOC.espmvol_56" connectionId="7" xr16:uid="{FAD35CD6-8C24-48BF-87BA-F7A8807024ED}"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NVRN5.espmvol_55" connectionId="11" xr16:uid="{34D396CF-3396-401C-952B-A0DD24BAF3A1}"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YDLC2.espmvol_11" connectionId="14" xr16:uid="{00000000-0016-0000-1500-0000FD000000}"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DRGC2.espmvol_35" connectionId="5" xr16:uid="{00000000-0016-0000-1500-000026000000}"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YDLC2.espmvol_59" connectionId="14" xr16:uid="{595582A3-EEB5-49BF-813C-073A87B6064D}"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GLDA3.espmvol_45" connectionId="8" xr16:uid="{00000000-0016-0000-1500-000083010000}"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GBRW4.espmvol_52" connectionId="6" xr16:uid="{DC98BC5F-B1DD-4C38-9449-22198902953A}"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YDLC2.espmvol_54" connectionId="14" xr16:uid="{27B0DB79-948C-459B-A805-668246A07C9D}"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YDLC2.espmvol_36" connectionId="14" xr16:uid="{00000000-0016-0000-1500-000019020000}"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GRNU1.espmvol_28" connectionId="9" xr16:uid="{00000000-0016-0000-1500-000085010000}"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GLDA3.espmvol_13" connectionId="8" xr16:uid="{00000000-0016-0000-1500-0000A0010000}"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NVRN5.espmvol_60" connectionId="11" xr16:uid="{DBCA53E1-33A9-4569-ABD3-1A5C41ED8AE5}"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DRGC2.espmvol_20" connectionId="5" xr16:uid="{00000000-0016-0000-1500-000015000000}"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MPSC2.espmvol_48" connectionId="10" xr16:uid="{00000000-0016-0000-1500-000047000000}"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MPSC2.espmvol_40" connectionId="10" xr16:uid="{00000000-0016-0000-1500-00001D010000}"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GLDA3.espmvol_55" connectionId="8" xr16:uid="{6ABDBD7E-EF9E-41A6-A490-2ACF7BCC035E}"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VCRC2.espmvol_17" connectionId="13" xr16:uid="{00000000-0016-0000-1500-0000F2000000}"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GJLOC.espmvol_2" connectionId="7" xr16:uid="{00000000-0016-0000-1500-0000AE000000}"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YDLC2.espmvol_32" connectionId="14" xr16:uid="{00000000-0016-0000-1500-0000F3010000}"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GRNU1.espmvol_43" connectionId="9" xr16:uid="{00000000-0016-0000-1500-000001020000}"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GRNU1.espmvol_11" connectionId="9" xr16:uid="{00000000-0016-0000-1500-00002F010000}"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GJLOC.espmvol_12" connectionId="7" xr16:uid="{00000000-0016-0000-1500-00008C000000}"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BMDC2.espmvol_36" connectionId="1" xr16:uid="{00000000-0016-0000-1500-000098010000}"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GJLOC.espmvol_29" connectionId="7" xr16:uid="{00000000-0016-0000-1500-00006B01000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MPSC2.espmvol_9" connectionId="10" xr16:uid="{00000000-0016-0000-1500-000054000000}"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GRNU1.espmvol_18" connectionId="9" xr16:uid="{00000000-0016-0000-1500-000074000000}"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NVRN5.espmvol_22" connectionId="11" xr16:uid="{00000000-0016-0000-1500-000039000000}"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MPSC2.espmvol_43" connectionId="10" xr16:uid="{00000000-0016-0000-1500-000031020000}"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VCRC2.espmvol_20" connectionId="13" xr16:uid="{00000000-0016-0000-1500-0000DE000000}"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YDLC2.espmvol_23" connectionId="14" xr16:uid="{00000000-0016-0000-1500-00000E010000}"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MPSC2.espmvol_7" connectionId="10" xr16:uid="{00000000-0016-0000-1500-00001C010000}"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GJLOC.espmvol_37" connectionId="7" xr16:uid="{00000000-0016-0000-1500-0000E8010000}"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NVRN5.espmvol_56" connectionId="11" xr16:uid="{74B2F019-449E-4D0A-9531-90F8E6F9A7D9}"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VCRC2.espmvol_39" connectionId="13" xr16:uid="{00000000-0016-0000-1500-000084010000}"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DRGC2.espmvol_15" connectionId="5" xr16:uid="{00000000-0016-0000-1500-0000AE010000}"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GRNU1.espmvol_52" connectionId="9" xr16:uid="{79F648D3-7FBA-45B1-B371-2BD33E5967C0}"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GLDA3.espmvol_49" connectionId="8" xr16:uid="{BA074673-E1CF-4105-960A-976B533E6A56}"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YDLC2.espmvol_39" connectionId="14" xr16:uid="{00000000-0016-0000-1500-0000B5010000}"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CLSC2.espmvol_33" connectionId="2" xr16:uid="{00000000-0016-0000-1500-000073010000}"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GLDA3.espmvol_4" connectionId="8" xr16:uid="{00000000-0016-0000-1500-0000DE010000}"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TPIC2.espmvol_24" connectionId="12" xr16:uid="{00000000-0016-0000-1500-0000BB000000}"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BMDC2.espmvol_35" connectionId="1" xr16:uid="{00000000-0016-0000-1500-000068010000}"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BMDC2.espmvol_7" connectionId="1" xr16:uid="{00000000-0016-0000-1500-000081010000}"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NVRN5.espmvol_58" connectionId="11" xr16:uid="{1E088D85-09E7-4683-AB7F-363F71059C3F}"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DRGC2.espmvol_10" connectionId="5" xr16:uid="{00000000-0016-0000-1500-000032000000}"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DRGC2.espmvol_18" connectionId="5" xr16:uid="{00000000-0016-0000-1500-0000ED010000}"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DRGC2.espmvol_33" connectionId="5" xr16:uid="{00000000-0016-0000-1500-0000BC010000}"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DRGC2.espmvol_6" connectionId="5" xr16:uid="{00000000-0016-0000-1500-00008E01000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NVRN5.espmvol_27" connectionId="11" xr16:uid="{00000000-0016-0000-1500-0000EF000000}"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CLSC2.espmvol_7" connectionId="2" xr16:uid="{00000000-0016-0000-1500-0000B3000000}"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NVRN5.espmvol_3" connectionId="11" xr16:uid="{00000000-0016-0000-1500-0000E5000000}"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YDLC2.espmvol_3" connectionId="14" xr16:uid="{00000000-0016-0000-1500-00003002000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DRGC2.espmvol_36" connectionId="5" xr16:uid="{00000000-0016-0000-1500-0000F4010000}"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GRNU1.espmvol_6" connectionId="9" xr16:uid="{00000000-0016-0000-1500-00006D000000}"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YDLC2.espmvol_52" connectionId="14" xr16:uid="{689CB91F-D6ED-4D9E-8F83-4B50CFBA3DD5}"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GLDA3.espmvol_58" connectionId="8" xr16:uid="{1615527F-BDDA-423F-9652-CEED8D44D461}"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YDLC2.espmvol_37" connectionId="14" xr16:uid="{00000000-0016-0000-1500-000068000000}"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GJLOC.espmvol_28" connectionId="7" xr16:uid="{00000000-0016-0000-1500-00000101000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GRNU1.espmvol_61" connectionId="9" xr16:uid="{4337F1C7-0FA6-408C-9C5F-11334BE62AE6}"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GJLOC.espmvol_14" connectionId="7" xr16:uid="{00000000-0016-0000-1500-000075000000}"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BMDC2.espmvol_43" connectionId="1" xr16:uid="{00000000-0016-0000-1500-00009E010000}"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GJLOC.espmvol_49" connectionId="7" xr16:uid="{F3A066A4-20B9-4136-9E96-92793F69DB4B}"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GJLOC.espmvol_36" connectionId="7" xr16:uid="{00000000-0016-0000-1500-000018000000}"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YDLC2.espmvol_9" connectionId="14" xr16:uid="{00000000-0016-0000-1500-000017010000}"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TPIC2.espmvol_39" connectionId="12" xr16:uid="{00000000-0016-0000-1500-0000AB000000}"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CLSC2.espmvol_17" connectionId="2" xr16:uid="{00000000-0016-0000-1500-0000B3010000}"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NVRN5.espmvol_30" connectionId="11" xr16:uid="{00000000-0016-0000-1500-000020010000}"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MPSC2.espmvol_17" connectionId="10" xr16:uid="{00000000-0016-0000-1500-0000D3010000}"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DRGC2.espmvol_9" connectionId="5" xr16:uid="{00000000-0016-0000-1500-00009D000000}"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VCRC2.espmvol" connectionId="13" xr16:uid="{00000000-0016-0000-1500-000044000000}"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MPSC2.espmvol_42" connectionId="10" xr16:uid="{00000000-0016-0000-1500-000063000000}"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GLDA3.espmvol_53" connectionId="8" xr16:uid="{B0380857-10FD-4791-A06D-95F0DCE24F05}"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YDLC2.espmvol_26" connectionId="14" xr16:uid="{00000000-0016-0000-1500-0000D6000000}"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GRNU1.espmvol_24" connectionId="9" xr16:uid="{00000000-0016-0000-1500-00007C010000}"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CLSC2.espmvol_12" connectionId="2" xr16:uid="{00000000-0016-0000-1500-00005A000000}"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BMDC2.espmvol_59" connectionId="1" xr16:uid="{9D15C338-5673-4985-A3BA-6E719CCD473F}"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GRNU1.espmvol_46" connectionId="9" xr16:uid="{00000000-0016-0000-1500-00003D000000}"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MPSC2.espmvol_14" connectionId="10" xr16:uid="{00000000-0016-0000-1500-000072000000}"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BMDC2.espmvol_57" connectionId="1" xr16:uid="{15CEBA77-E1F2-4A90-9AD3-BF2BB0D0FD06}"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GLDA3.espmvol_23" connectionId="8" xr16:uid="{00000000-0016-0000-1500-000044010000}"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BMDC2.espmvol_22" connectionId="1" xr16:uid="{00000000-0016-0000-1500-000072010000}"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NVRN5.espmvol_5" connectionId="11" xr16:uid="{00000000-0016-0000-1500-0000D8010000}"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VCRC2.espmvol_41" connectionId="13" xr16:uid="{00000000-0016-0000-1500-0000CA010000}"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GJLOC.espmvol_42" connectionId="7" xr16:uid="{00000000-0016-0000-1500-00007D000000}"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DRGC2.espmvol_48" connectionId="5" xr16:uid="{00000000-0016-0000-1500-000030010000}"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GRNU1.espmvol_3" connectionId="9" xr16:uid="{00000000-0016-0000-1500-000046000000}"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GJLOC.espmvol_40" connectionId="7" xr16:uid="{00000000-0016-0000-1500-0000A3000000}"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NVRN5.espmvol_36" connectionId="11" xr16:uid="{00000000-0016-0000-1500-00004A010000}"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CLSC2.espmvol_18" connectionId="2" xr16:uid="{00000000-0016-0000-1500-000099000000}"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BMDC2.espmvol_28" connectionId="1" xr16:uid="{00000000-0016-0000-1500-000033010000}"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TPIC2.espmvol_16" connectionId="12" xr16:uid="{00000000-0016-0000-1500-000003010000}"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VCRC2.espmvol_52" connectionId="13" xr16:uid="{07B507A3-6CDB-4393-9A18-3DE3E6E4D543}"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VCRC2.espmvol_27" connectionId="13" xr16:uid="{00000000-0016-0000-1500-0000BD010000}"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GJLOC.espmvol_4" connectionId="7" xr16:uid="{00000000-0016-0000-1500-0000E9000000}"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VCRC2.espmvol_46" connectionId="13" xr16:uid="{00000000-0016-0000-1500-0000CA000000}"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GBRW4.espmvol_42" connectionId="6" xr16:uid="{00000000-0016-0000-1500-000012000000}"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GBRW4.espmvol_25" connectionId="6" xr16:uid="{00000000-0016-0000-1500-000009010000}"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TPIC2.espmvol_60" connectionId="12" xr16:uid="{448ACB18-8717-493E-864F-4AEF73ECA24F}"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YDLC2.espmvol_50" connectionId="14" xr16:uid="{35E87936-EA04-4F0F-94A5-BFC162C2D512}"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CLSC2.espmvol_60" connectionId="2" xr16:uid="{0C23259B-3581-4BAE-9B12-0F43CF74D0A3}"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GRNU1.espmvol_15" connectionId="9" xr16:uid="{00000000-0016-0000-1500-0000B8000000}"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YDLC2.espmvol_33" connectionId="14" xr16:uid="{00000000-0016-0000-1500-000040000000}"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YDLC2.espmvol_35" connectionId="14" xr16:uid="{00000000-0016-0000-1500-00001D000000}"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GRNU1.espmvol_26" connectionId="9" xr16:uid="{00000000-0016-0000-1500-00005F010000}"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DRGC2.espmvol_45" connectionId="5" xr16:uid="{00000000-0016-0000-1500-00003D010000}"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GBRW4.espmvol_53" connectionId="6" xr16:uid="{A62197DD-5386-4381-A551-AA8488B627E1}"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GBRW4.espmvol_55" connectionId="6" xr16:uid="{68B3B40E-2565-4BC3-A712-9EA92B85449F}"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VCRC2.espmvol_45" connectionId="13" xr16:uid="{00000000-0016-0000-1500-0000A2010000}"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GBRW4.espmvol_3" connectionId="6" xr16:uid="{00000000-0016-0000-1500-00000F02000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BMDC2.espmvol_26" connectionId="1" xr16:uid="{00000000-0016-0000-1500-000037020000}"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CLSC2.espmvol_5" connectionId="2" xr16:uid="{00000000-0016-0000-1500-0000BE01000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GRNU1.espmvol_45" connectionId="9" xr16:uid="{00000000-0016-0000-1500-0000D9010000}"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GJLOC.espmvol_11" connectionId="7" xr16:uid="{00000000-0016-0000-1500-0000E2000000}"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NVRN5.espmvol_42" connectionId="11" xr16:uid="{00000000-0016-0000-1500-000029010000}"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YDLC2.espmvol_43" connectionId="14" xr16:uid="{00000000-0016-0000-1500-00002C010000}"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VCRC2.espmvol_7" connectionId="13" xr16:uid="{00000000-0016-0000-1500-00000E000000}"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MPSC2.espmvol_37" connectionId="10" xr16:uid="{00000000-0016-0000-1500-000055010000}"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GBRW4.espmvol_28" connectionId="6" xr16:uid="{00000000-0016-0000-1500-000028010000}"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VCRC2.espmvol_57" connectionId="13" xr16:uid="{F59087DD-1D01-45FC-A91B-0840122CBB78}"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CLSC2.espmvol_57" connectionId="2" xr16:uid="{73CDF7B9-EE15-4CE7-81BA-FBC0980309AB}"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GBRW4.espmvol_31" connectionId="6" xr16:uid="{00000000-0016-0000-1500-00006A010000}"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GLDA3.espmvol_29" connectionId="8" xr16:uid="{00000000-0016-0000-1500-00003E020000}"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TPIC2.espmvol_10" connectionId="12" xr16:uid="{00000000-0016-0000-1500-000027020000}"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YDLC2.espmvol_28" connectionId="14" xr16:uid="{00000000-0016-0000-1500-00008E000000}"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GLDA3.espmvol_27" connectionId="8" xr16:uid="{00000000-0016-0000-1500-0000C2010000}"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MPSC2.espmvol_11" connectionId="10" xr16:uid="{00000000-0016-0000-1500-0000A9010000}"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TPIC2.espmvol_56" connectionId="12" xr16:uid="{0D9C4237-62B3-41A2-BC4C-2F6F45055125}"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NVRN5.espmvol_21" connectionId="11" xr16:uid="{00000000-0016-0000-1500-0000C5010000}"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NVRN5.espmvol_61" connectionId="11" xr16:uid="{DBDF28BB-7FFC-4E15-8A0C-D6AF802BF627}"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MPSC2.espmvol" connectionId="10" xr16:uid="{00000000-0016-0000-1500-000067010000}"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MPSC2.espmvol_35" connectionId="10" xr16:uid="{00000000-0016-0000-1500-0000FF010000}"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NVRN5.espmvol_20" connectionId="11" xr16:uid="{00000000-0016-0000-1500-000008000000}"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YDLC2.espmvol_5" connectionId="14" xr16:uid="{00000000-0016-0000-1500-0000BD000000}"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GJLOC.espmvol_50" connectionId="7" xr16:uid="{F2A9B3D7-AB1E-4B9C-A4FB-44BBFBF8D863}"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TPIC2.espmvol_8" connectionId="12" xr16:uid="{00000000-0016-0000-1500-000053010000}"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TPIC2.espmvol_28" connectionId="12" xr16:uid="{00000000-0016-0000-1500-00000E020000}"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YDLC2.espmvol_34" connectionId="14" xr16:uid="{00000000-0016-0000-1500-0000F1010000}"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GRNU1.espmvol_29" connectionId="9" xr16:uid="{00000000-0016-0000-1500-0000C6000000}"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GBRW4.espmvol_57" connectionId="6" xr16:uid="{B6280EBC-C1EE-47E7-99A6-EF10AD38E36C}"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GJLOC.espmvol_54" connectionId="7" xr16:uid="{100BCA96-DF9E-4F85-9752-24863633ECDF}"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MPSC2.espmvol_18" connectionId="10" xr16:uid="{00000000-0016-0000-1500-00005D000000}"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MPSC2.espmvol_26" connectionId="10" xr16:uid="{00000000-0016-0000-1500-000030000000}"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GJLOC.espmvol_27" connectionId="7" xr16:uid="{00000000-0016-0000-1500-000061010000}"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TPIC2.espmvol_55" connectionId="12" xr16:uid="{FBF660D4-80DA-436E-8E43-A0633395DD3A}"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GRNU1.espmvol_37" connectionId="9" xr16:uid="{00000000-0016-0000-1500-000080000000}"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BMDC2.espmvol_41" connectionId="1" xr16:uid="{00000000-0016-0000-1500-000053000000}"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CLSC2.espmvol_14" connectionId="2" xr16:uid="{00000000-0016-0000-1500-0000B0010000}"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GRNU1.espmvol_36" connectionId="9" xr16:uid="{00000000-0016-0000-1500-00001B010000}"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BMDC2.espmvol_55" connectionId="1" xr16:uid="{393A2949-9253-4D5C-940C-535088FD577B}"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BMDC2.espmvol_16" connectionId="1" xr16:uid="{00000000-0016-0000-1500-000060000000}"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GBRW4.espmvol_60" connectionId="6" xr16:uid="{8E0E3E22-F534-422C-9EC7-684213E131D2}"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GRNU1.espmvol_30" connectionId="9" xr16:uid="{00000000-0016-0000-1500-000087000000}"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BMDC2.espmvol_10" connectionId="1" xr16:uid="{00000000-0016-0000-1500-000071000000}"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GLDA3.espmvol_25" connectionId="8" xr16:uid="{00000000-0016-0000-1500-00002B000000}"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GLDA3.espmvol_59" connectionId="8" xr16:uid="{734BD4FB-EDF4-483F-AC4E-6D4D6910F9D6}"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GLDA3.espmvol_21" connectionId="8" xr16:uid="{00000000-0016-0000-1500-000010000000}"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CLSC2.espmvol_59" connectionId="2" xr16:uid="{186DF0C6-0BDA-4D41-AE19-CC97205D1080}"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YDLC2.espmvol_38" connectionId="14" xr16:uid="{00000000-0016-0000-1500-000042000000}"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GRNU1.espmvol_16" connectionId="9" xr16:uid="{00000000-0016-0000-1500-0000E1000000}"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DRGC2.espmvol_44" connectionId="5" xr16:uid="{00000000-0016-0000-1500-000021010000}"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NVRN5.espmvol_23" connectionId="11" xr16:uid="{00000000-0016-0000-1500-000077010000}"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GLDA3.espmvol_33" connectionId="8" xr16:uid="{00000000-0016-0000-1500-000033000000}"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MPSC2.espmvol_31" connectionId="10" xr16:uid="{00000000-0016-0000-1500-00004D000000}"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GBRW4.espmvol_5" connectionId="6" xr16:uid="{00000000-0016-0000-1500-000073000000}"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GJLOC.espmvol_32" connectionId="7" xr16:uid="{00000000-0016-0000-1500-0000E7010000}"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GRNU1.espmvol_7" connectionId="9" xr16:uid="{00000000-0016-0000-1500-0000AB010000}"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GLDA3.espmvol_26" connectionId="8" xr16:uid="{00000000-0016-0000-1500-000081000000}"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GRNU1.espmvol_59" connectionId="9" xr16:uid="{F3A0B5B0-512C-4FD1-ACC2-AEBAE28308B1}"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MPSC2.espmvol_52" connectionId="10" xr16:uid="{ABDB69CB-0347-42A6-B40D-5CFEC05C3E48}"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GLDA3.espmvol_28" connectionId="8" xr16:uid="{00000000-0016-0000-1500-000095010000}"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GRNU1.espmvol_39" connectionId="9" xr16:uid="{00000000-0016-0000-1500-000014010000}"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MPSC2.espmvol_8" connectionId="10" xr16:uid="{00000000-0016-0000-1500-000005010000}"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CLSC2.espmvol_61" connectionId="2" xr16:uid="{8B145D33-02AE-49D6-87D4-76A5F60A744B}"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VCRC2.espmvol_38" connectionId="13" xr16:uid="{00000000-0016-0000-1500-000016020000}"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GLDA3.espmvol_10" connectionId="8" xr16:uid="{00000000-0016-0000-1500-0000D6010000}"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CLSC2.espmvol_20" connectionId="2" xr16:uid="{00000000-0016-0000-1500-000012010000}"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GJLOC.espmvol_34" connectionId="7" xr16:uid="{00000000-0016-0000-1500-00003B020000}"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CLSC2.espmvol_45" connectionId="2" xr16:uid="{00000000-0016-0000-1500-0000AC010000}"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CLSC2.espmvol_9" connectionId="2" xr16:uid="{00000000-0016-0000-1500-000080010000}"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GLDA3.espmvol" connectionId="8" xr16:uid="{00000000-0016-0000-1500-000008010000}"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GJLOC.espmvol_59" connectionId="7" xr16:uid="{D46FBC52-8B1E-4772-8DBF-1F6452702363}"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DRGC2.espmvol_50" connectionId="5" xr16:uid="{CC95A147-7895-4D86-B6F1-2C5FE5F1AE21}"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GRNU1.espmvol_4" connectionId="9" xr16:uid="{00000000-0016-0000-1500-000061000000}"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TPIC2.espmvol_14" connectionId="12" xr16:uid="{00000000-0016-0000-1500-0000C2000000}"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CLSC2.espmvol_32" connectionId="2" xr16:uid="{00000000-0016-0000-1500-000069010000}"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GJLOC.espmvol_15" connectionId="7" xr16:uid="{00000000-0016-0000-1500-000027010000}"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MPSC2.espmvol_15" connectionId="10" xr16:uid="{00000000-0016-0000-1500-00007C000000}"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GRNU1.espmvol_20" connectionId="9" xr16:uid="{00000000-0016-0000-1500-000007020000}"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VCRC2.espmvol_49" connectionId="13" xr16:uid="{E46A677B-3C46-4B3E-B06F-10766AF22B3A}"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MPSC2.espmvol_49" connectionId="10" xr16:uid="{D8B3B879-D728-4214-ACDE-E2F92D2A9ECA}"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TPIC2.espmvol_47" connectionId="12" xr16:uid="{00000000-0016-0000-1500-000049010000}"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GRNU1.espmvol_21" connectionId="9" xr16:uid="{00000000-0016-0000-1500-000028020000}"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GRNU1.espmvol_51" connectionId="9" xr16:uid="{8668E952-6072-4394-9F62-4892BC221D6E}"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MPSC2.espmvol_23" connectionId="10" xr16:uid="{00000000-0016-0000-1500-00003F010000}"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GBRW4.espmvol_44" connectionId="6" xr16:uid="{00000000-0016-0000-1500-00002F020000}"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BMDC2.espmvol_49" connectionId="1" xr16:uid="{153E4A0B-7CD9-468B-B63C-1DCDDE2AD456}"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MPSC2.espmvol_28" connectionId="10" xr16:uid="{00000000-0016-0000-1500-000034000000}"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NVRN5.espmvol_28" connectionId="11" xr16:uid="{00000000-0016-0000-1500-0000B1010000}"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VCRC2.espmvol_44" connectionId="13" xr16:uid="{00000000-0016-0000-1500-0000D0000000}"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GRNU1.espmvol_8" connectionId="9" xr16:uid="{00000000-0016-0000-1500-000046010000}"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GBRW4.espmvol_34" connectionId="6" xr16:uid="{00000000-0016-0000-1500-0000CE000000}"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VCRC2.espmvol_51" connectionId="13" xr16:uid="{8A4D9346-C6C3-441A-A592-E1DD0C221B66}"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DRGC2.espmvol_31" connectionId="5" xr16:uid="{00000000-0016-0000-1500-0000F8010000}"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TPIC2.espmvol_26" connectionId="12" xr16:uid="{00000000-0016-0000-1500-000029020000}"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NVRN5.espmvol_37" connectionId="11" xr16:uid="{00000000-0016-0000-1500-00004B010000}"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TPIC2.espmvol_17" connectionId="12" xr16:uid="{00000000-0016-0000-1500-00006C000000}"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VCRC2.espmvol_61" connectionId="13" xr16:uid="{BD61AAD0-643E-4E56-99D0-91205D8B27A2}"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GJLOC.espmvol_23" connectionId="7" xr16:uid="{00000000-0016-0000-1500-000086000000}"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GRNU1.espmvol_42" connectionId="9" xr16:uid="{00000000-0016-0000-1500-00001F000000}"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YDLC2.espmvol_41" connectionId="14" xr16:uid="{00000000-0016-0000-1500-000029000000}"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MPSC2.espmvol_20" connectionId="10" xr16:uid="{00000000-0016-0000-1500-000056010000}"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NVRN5.espmvol_53" connectionId="11" xr16:uid="{2FE77E89-6FE3-466C-A4D1-8D81B5E81464}"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CLSC2.espmvol_40" connectionId="2" xr16:uid="{00000000-0016-0000-1500-0000F9000000}"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DRGC2.espmvol_12" connectionId="5" xr16:uid="{00000000-0016-0000-1500-000078010000}"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GJLOC.espmvol_9" connectionId="7" xr16:uid="{00000000-0016-0000-1500-000050000000}"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GBRW4.espmvol_10" connectionId="6" xr16:uid="{00000000-0016-0000-1500-00003A020000}"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GBRW4.espmvol_23" connectionId="6" xr16:uid="{00000000-0016-0000-1500-00000B000000}"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DRGC2.espmvol_39" connectionId="5" xr16:uid="{00000000-0016-0000-1500-000096010000}"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YDLC2.espmvol_25" connectionId="14" xr16:uid="{00000000-0016-0000-1500-00002E000000}"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BMDC2.espmvol_9" connectionId="1" xr16:uid="{00000000-0016-0000-1500-00005C010000}"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GLDA3.espmvol_50" connectionId="8" xr16:uid="{249455C8-BF42-441D-9336-F013A83F282B}"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GLDA3.espmvol_35" connectionId="8" xr16:uid="{00000000-0016-0000-1500-0000B0000000}"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TPIC2.espmvol_45" connectionId="12" xr16:uid="{00000000-0016-0000-1500-00003B010000}"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GBRW4.espmvol_61" connectionId="6" xr16:uid="{F521A1EA-95A9-43CC-A6E7-D4B1945ECE35}"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NVRN5.espmvol_35" connectionId="11" xr16:uid="{00000000-0016-0000-1500-00008B010000}"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GBRW4.espmvol_30" connectionId="6" xr16:uid="{00000000-0016-0000-1500-0000EE000000}"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DRGC2.espmvol_46" connectionId="5" xr16:uid="{00000000-0016-0000-1500-000026020000}"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NVRN5.espmvol_12" connectionId="11" xr16:uid="{00000000-0016-0000-1500-000077000000}"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BMDC2.espmvol_25" connectionId="1" xr16:uid="{00000000-0016-0000-1500-000097000000}"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DRGC2.espmvol_28" connectionId="5" xr16:uid="{00000000-0016-0000-1500-0000F5000000}"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NVRN5.espmvol_18" connectionId="11" xr16:uid="{00000000-0016-0000-1500-000079000000}"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GRNU1.espmvol_49" connectionId="9" xr16:uid="{54DEBAA7-85B9-4BEB-82FC-1A7F0B1B1CEF}"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TPIC2.espmvol_2" connectionId="12" xr16:uid="{00000000-0016-0000-1500-0000BB010000}"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GBRW4.espmvol_35" connectionId="6" xr16:uid="{00000000-0016-0000-1500-00009C00000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BMDC2.espmvol_56" connectionId="1" xr16:uid="{034B5D14-297C-4DAD-8586-D7ACC17BDC51}"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DRGC2.espmvol_43" connectionId="5" xr16:uid="{00000000-0016-0000-1500-000056000000}"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NVRN5.espmvol_9" connectionId="11" xr16:uid="{00000000-0016-0000-1500-000055000000}"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TPIC2.espmvol_58" connectionId="12" xr16:uid="{21570FD3-66F5-4818-BD69-A9FE34657890}"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CLSC2.espmvol_56" connectionId="2" xr16:uid="{0B5F81BD-B0D3-4611-9DAE-E7773CD02429}"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DRGC2.espmvol_19" connectionId="5" xr16:uid="{00000000-0016-0000-1500-00005E000000}"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GRNU1.espmvol_60" connectionId="9" xr16:uid="{11E1A438-A9F8-4A8D-AB2A-9296E70572F1}"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GLDA3.espmvol_16" connectionId="8" xr16:uid="{00000000-0016-0000-1500-00003A00000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DRGC2.espmvol_3" connectionId="5" xr16:uid="{00000000-0016-0000-1500-00000C000000}"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DRGC2.espmvol_11" connectionId="5" xr16:uid="{00000000-0016-0000-1500-00009E000000}"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GJLOC.espmvol_25" connectionId="7" xr16:uid="{00000000-0016-0000-1500-00006D010000}"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MPSC2.espmvol_29" connectionId="10" xr16:uid="{00000000-0016-0000-1500-000047010000}"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GLDA3.espmvol_52" connectionId="8" xr16:uid="{071E3AFF-C16C-4C7A-A69D-4444D335CE23}"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YDLC2.espmvol_31" connectionId="14" xr16:uid="{00000000-0016-0000-1500-0000DF000000}"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CLSC2.espmvol_26" connectionId="2" xr16:uid="{00000000-0016-0000-1500-0000C1010000}"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VCRC2.espmvol_12" connectionId="13" xr16:uid="{00000000-0016-0000-1500-00006F000000}"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NVRN5.espmvol_47" connectionId="11" xr16:uid="{00000000-0016-0000-1500-0000B6010000}"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VCRC2.espmvol_55" connectionId="13" xr16:uid="{5C1BCDD5-08C4-413F-849B-FAA980E263F8}"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NVRN5.espmvol_17" connectionId="11" xr16:uid="{00000000-0016-0000-1500-0000D4010000}"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TPIC2.espmvol_13" connectionId="12" xr16:uid="{00000000-0016-0000-1500-0000F8000000}"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TPIC2.espmvol_38" connectionId="12" xr16:uid="{00000000-0016-0000-1500-0000EC000000}"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YDLC2.espmvol_4" connectionId="14" xr16:uid="{00000000-0016-0000-1500-0000A500000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CLSC2.espmvol_24" connectionId="2" xr16:uid="{00000000-0016-0000-1500-00001B020000}"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CLSC2.espmvol_50" connectionId="2" xr16:uid="{9BE70FCE-0C0A-4E7F-8E00-04F560E0719E}"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CLSC2.espmvol_44" connectionId="2" xr16:uid="{00000000-0016-0000-1500-0000A8010000}"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BMDC2.espmvol_23" connectionId="1" xr16:uid="{00000000-0016-0000-1500-00001E010000}"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GJLOC.espmvol_18" connectionId="7" xr16:uid="{00000000-0016-0000-1500-0000B7010000}"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DRGC2.espmvol_32" connectionId="5" xr16:uid="{00000000-0016-0000-1500-000059000000}"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DRGC2.espmvol_27" connectionId="5" xr16:uid="{00000000-0016-0000-1500-0000F6000000}"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MPSC2.espmvol_41" connectionId="10" xr16:uid="{00000000-0016-0000-1500-00004A000000}"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GLDA3.espmvol_9" connectionId="8" xr16:uid="{00000000-0016-0000-1500-0000E3010000}"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GLDA3.espmvol_2" connectionId="8" xr16:uid="{00000000-0016-0000-1500-0000E4010000}"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BMDC2.espmvol_4" connectionId="1" xr16:uid="{00000000-0016-0000-1500-000075010000}"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GBRW4.espmvol_43" connectionId="6" xr16:uid="{00000000-0016-0000-1500-0000F9010000}"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TPIC2.espmvol_6" connectionId="12" xr16:uid="{00000000-0016-0000-1500-000049000000}"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NVRN5.espmvol_25" connectionId="11" xr16:uid="{00000000-0016-0000-1500-0000FC000000}"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BMDC2.espmvol_40" connectionId="1" xr16:uid="{00000000-0016-0000-1500-0000E3000000}"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BMDC2.espmvol_19" connectionId="1" xr16:uid="{00000000-0016-0000-1500-000026010000}"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TPIC2.espmvol_9" connectionId="12" xr16:uid="{00000000-0016-0000-1500-0000A7010000}"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GJLOC.espmvol_7" connectionId="7" xr16:uid="{00000000-0016-0000-1500-00002A000000}"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VCRC2.espmvol_5" connectionId="13" xr16:uid="{00000000-0016-0000-1500-00005B000000}"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VCRC2.espmvol_4" connectionId="13" xr16:uid="{00000000-0016-0000-1500-0000C1000000}"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GLDA3.espmvol_18" connectionId="8" xr16:uid="{00000000-0016-0000-1500-00000C020000}"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YDLC2.espmvol_51" connectionId="14" xr16:uid="{ED2018AA-D9F9-4656-85CC-7AD38AC4950A}"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BMDC2.espmvol_21" connectionId="1" xr16:uid="{00000000-0016-0000-1500-0000C0010000}"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YDLC2.espmvol_44" connectionId="14" xr16:uid="{00000000-0016-0000-1500-00003A010000}"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GBRW4.espmvol_7" connectionId="6" xr16:uid="{00000000-0016-0000-1500-000057000000}"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MPSC2.espmvol_27" connectionId="10" xr16:uid="{00000000-0016-0000-1500-0000A4000000}"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GJLOC.espmvol_8" connectionId="7" xr16:uid="{00000000-0016-0000-1500-00007A000000}"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DRGC2.espmvol_16" connectionId="5" xr16:uid="{00000000-0016-0000-1500-000094010000}"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NVRN5.espmvol_57" connectionId="11" xr16:uid="{0269F610-1306-4B4F-98B2-730F7FA7E561}"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VCRC2.espmvol_16" connectionId="13" xr16:uid="{00000000-0016-0000-1500-000043010000}"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YDLC2.espmvol_12" connectionId="14" xr16:uid="{00000000-0016-0000-1500-00002F000000}"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GBRW4.espmvol_39" connectionId="6" xr16:uid="{00000000-0016-0000-1500-000079010000}"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GJLOC.espmvol_38" connectionId="7" xr16:uid="{00000000-0016-0000-1500-000014020000}"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BMDC2.espmvol_18" connectionId="1" xr16:uid="{00000000-0016-0000-1500-000086010000}"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NVRN5.espmvol_16" connectionId="11" xr16:uid="{00000000-0016-0000-1500-0000B2000000}"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GLDA3.espmvol_8" connectionId="8" xr16:uid="{00000000-0016-0000-1500-0000CD000000}"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MPSC2.espmvol_57" connectionId="10" xr16:uid="{4C0D9BAB-A95D-4EE1-B4C5-B504368FD76C}"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YDLC2.espmvol_21" connectionId="14" xr16:uid="{00000000-0016-0000-1500-000093000000}"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GRNU1.espmvol_32" connectionId="9" xr16:uid="{00000000-0016-0000-1500-00002C02000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GBRW4.espmvol_50" connectionId="6" xr16:uid="{E8074295-B147-45E3-9048-90D0825B7EF1}"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GBRW4.espmvol_16" connectionId="6" xr16:uid="{00000000-0016-0000-1500-00009A010000}"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MPSC2.espmvol_55" connectionId="10" xr16:uid="{81111CF5-48A3-4839-B01D-9DF6D11963B5}"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VCRC2.espmvol_34" connectionId="13" xr16:uid="{00000000-0016-0000-1500-000015010000}"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TPIC2.espmvol_40" connectionId="12" xr16:uid="{00000000-0016-0000-1500-00003C020000}"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GJLOC.espmvol_48" connectionId="7" xr16:uid="{00000000-0016-0000-1500-0000F4000000}"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GLDA3.espmvol_56" connectionId="8" xr16:uid="{88336794-D16E-4D57-AF12-AC493377C655}"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NVRN5.espmvol_45" connectionId="11" xr16:uid="{00000000-0016-0000-1500-00005F000000}"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MPSC2.espmvol_46" connectionId="10" xr16:uid="{00000000-0016-0000-1500-00006F010000}"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GLDA3.espmvol_19" connectionId="8" xr16:uid="{00000000-0016-0000-1500-00003F000000}"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GJLOC.espmvol_10" connectionId="7" xr16:uid="{00000000-0016-0000-1500-000084000000}"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DRGC2.espmvol_22" connectionId="5" xr16:uid="{00000000-0016-0000-1500-0000C7010000}"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GLDA3.espmvol_32" connectionId="8" xr16:uid="{00000000-0016-0000-1500-0000B4000000}"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DRGC2.espmvol_61" connectionId="5" xr16:uid="{0989BD60-1188-4165-950D-C4E0D478499E}"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VCRC2.espmvol_26" connectionId="13" xr16:uid="{00000000-0016-0000-1500-00002B020000}"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YDLC2.espmvol_8" connectionId="14" xr16:uid="{00000000-0016-0000-1500-0000F6010000}"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BMDC2.espmvol_37" connectionId="1" xr16:uid="{00000000-0016-0000-1500-000064010000}"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CLSC2.espmvol_10" connectionId="2" xr16:uid="{00000000-0016-0000-1500-00004E000000}"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TPIC2.espmvol_53" connectionId="12" xr16:uid="{CB7B832A-5392-4769-BF91-8F26B67A4A18}"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DRGC2.espmvol_38" connectionId="5" xr16:uid="{00000000-0016-0000-1500-000031010000}"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DRGC2.espmvol_24" connectionId="5" xr16:uid="{00000000-0016-0000-1500-00003C010000}"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TPIC2.espmvol" connectionId="12" xr16:uid="{00000000-0016-0000-1500-00004B000000}"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GBRW4.espmvol_36" connectionId="6" xr16:uid="{00000000-0016-0000-1500-000057010000}"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VCRC2.espmvol_32" connectionId="13" xr16:uid="{00000000-0016-0000-1500-0000E6000000}"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MPSC2.espmvol_6" connectionId="10" xr16:uid="{00000000-0016-0000-1500-00000A010000}"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DRGC2.espmvol_17" connectionId="5" xr16:uid="{00000000-0016-0000-1500-000092010000}"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CLSC2.espmvol_48" connectionId="2" xr16:uid="{00000000-0016-0000-1500-0000BA010000}"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BMDC2.espmvol_47" connectionId="1" xr16:uid="{00000000-0016-0000-1500-0000E7000000}"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GBRW4.espmvol_20" connectionId="6" xr16:uid="{00000000-0016-0000-1500-000022010000}"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TPIC2.espmvol_35" connectionId="12" xr16:uid="{00000000-0016-0000-1500-000089000000}"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YDLC2.espmvol_47" connectionId="14" xr16:uid="{00000000-0016-0000-1500-000002000000}"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GLDA3.espmvol_60" connectionId="8" xr16:uid="{D207FADB-E255-4C8D-A225-F7C5F3915977}"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GLDA3.espmvol_38" connectionId="8" xr16:uid="{00000000-0016-0000-1500-000070010000}"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GLDA3.espmvol_17" connectionId="8" xr16:uid="{00000000-0016-0000-1500-000007010000}"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BMDC2.espmvol_34" connectionId="1" xr16:uid="{00000000-0016-0000-1500-000021000000}"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GBRW4.espmvol_15" connectionId="6" xr16:uid="{00000000-0016-0000-1500-000067000000}"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BMDC2.espmvol_32" connectionId="1" xr16:uid="{00000000-0016-0000-1500-00008D000000}"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DRGC2.espmvol_57" connectionId="5" xr16:uid="{BF8EEE33-99B5-4BAA-8C9A-92CA6D0497D5}"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GBRW4.espmvol_58" connectionId="6" xr16:uid="{B86EBEE5-8EEA-4A7E-8AC6-21476F1EBC69}"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MPSC2.espmvol_5" connectionId="10" xr16:uid="{00000000-0016-0000-1500-00008F010000}"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GBRW4.espmvol_26" connectionId="6" xr16:uid="{00000000-0016-0000-1500-000006020000}"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YDLC2.espmvol_7" connectionId="14" xr16:uid="{00000000-0016-0000-1500-000006000000}"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MPSC2.espmvol_2" connectionId="10" xr16:uid="{00000000-0016-0000-1500-000036010000}"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NVRN5.espmvol_48" connectionId="11" xr16:uid="{00000000-0016-0000-1500-0000DF010000}"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VCRC2.espmvol_33" connectionId="13" xr16:uid="{00000000-0016-0000-1500-0000CB010000}"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DRGC2.espmvol_13" connectionId="5" xr16:uid="{00000000-0016-0000-1500-000063010000}"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TPIC2.espmvol_3" connectionId="12" xr16:uid="{00000000-0016-0000-1500-000024010000}"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MPSC2.espmvol_30" connectionId="10" xr16:uid="{00000000-0016-0000-1500-0000FD010000}"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GLDA3.espmvol_12" connectionId="8" xr16:uid="{00000000-0016-0000-1500-0000A1000000}"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GLDA3.espmvol_37" connectionId="8" xr16:uid="{00000000-0016-0000-1500-000022020000}"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NVRN5.espmvol_13" connectionId="11" xr16:uid="{00000000-0016-0000-1500-0000E0010000}"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TPIC2.espmvol_25" connectionId="12" xr16:uid="{00000000-0016-0000-1500-00007F010000}"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GLDA3.espmvol_47" connectionId="8" xr16:uid="{00000000-0016-0000-1500-000018010000}"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CLSC2.espmvol_16" connectionId="2" xr16:uid="{00000000-0016-0000-1500-000003020000}"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GBRW4.espmvol_27" connectionId="6" xr16:uid="{00000000-0016-0000-1500-0000FA000000}"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GBRW4.espmvol_13" connectionId="6" xr16:uid="{00000000-0016-0000-1500-000000010000}"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DRGC2.espmvol_34" connectionId="5" xr16:uid="{00000000-0016-0000-1500-000004020000}"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MPSC2.espmvol_13" connectionId="10" xr16:uid="{00000000-0016-0000-1500-0000F5010000}"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DRGC2.espmvol_2" connectionId="5" xr16:uid="{00000000-0016-0000-1500-000065000000}"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NVRN5.espmvol_19" connectionId="11" xr16:uid="{00000000-0016-0000-1500-00005D010000}"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GRNU1.espmvol_10" connectionId="9" xr16:uid="{00000000-0016-0000-1500-0000D8000000}"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GBRW4.espmvol_4" connectionId="6" xr16:uid="{00000000-0016-0000-1500-000098000000}"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BMDC2.espmvol_60" connectionId="1" xr16:uid="{D0280A62-4984-431A-9A2F-515977E36380}"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DRGC2.espmvol_4" connectionId="5" xr16:uid="{00000000-0016-0000-1500-0000E0000000}"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VCRC2.espmvol_54" connectionId="13" xr16:uid="{F71C166B-4D34-4943-A9CF-4D4BBB058C2A}"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GBRW4.espmvol_2" connectionId="6" xr16:uid="{00000000-0016-0000-1500-00000A020000}"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GRNU1.espmvol_22" connectionId="9" xr16:uid="{00000000-0016-0000-1500-0000A4010000}"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NVRN5.espmvol_31" connectionId="11" xr16:uid="{00000000-0016-0000-1500-0000BC000000}"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GLDA3.espmvol_24" connectionId="8" xr16:uid="{00000000-0016-0000-1500-00001D020000}"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GBRW4.espmvol_8" connectionId="6" xr16:uid="{00000000-0016-0000-1500-0000E4000000}"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VCRC2.espmvol_6" connectionId="13" xr16:uid="{00000000-0016-0000-1500-000060010000}"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DRGC2.espmvol_54" connectionId="5" xr16:uid="{840D0BD0-9F77-4811-B8A9-73D82E9E3097}"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MPSC2.espmvol_54" connectionId="10" xr16:uid="{1EFA53F7-2F70-4C4C-BA8B-9B09496BF9CA}"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GJLOC.espmvol_46" connectionId="7" xr16:uid="{00000000-0016-0000-1500-0000C8010000}"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BMDC2.espmvol_58" connectionId="1" xr16:uid="{F3C9FAB0-FD44-49D9-90CB-61ED91271163}"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GRNU1.espmvol_58" connectionId="9" xr16:uid="{15CB0E91-BEC8-47FE-8509-FF094C6ADCD5}"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DRGC2.espmvol_8" connectionId="5" xr16:uid="{00000000-0016-0000-1500-000082010000}"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BMDC2.espmvol_44" connectionId="1" xr16:uid="{00000000-0016-0000-1500-000052010000}"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BMDC2.espmvol" connectionId="1" xr16:uid="{00000000-0016-0000-1500-000058000000}"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GBRW4.espmvol_24" connectionId="6" xr16:uid="{00000000-0016-0000-1500-00001A020000}"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GJLOC.espmvol_33" connectionId="7" xr16:uid="{00000000-0016-0000-1500-000011010000}"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VCRC2.espmvol_13" connectionId="13" xr16:uid="{00000000-0016-0000-1500-000006010000}"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DRGC2.espmvol_14" connectionId="5" xr16:uid="{00000000-0016-0000-1500-0000AC000000}"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VCRC2.espmvol_22" connectionId="13" xr16:uid="{00000000-0016-0000-1500-000032010000}"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GRNU1.espmvol_9" connectionId="9" xr16:uid="{00000000-0016-0000-1500-00007D010000}"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GRNU1.espmvol_34" connectionId="9" xr16:uid="{00000000-0016-0000-1500-0000B1000000}"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NVRN5.espmvol_43" connectionId="11" xr16:uid="{00000000-0016-0000-1500-00004F010000}"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NVRN5.espmvol_49" connectionId="11" xr16:uid="{C6D9B5E1-2AB1-4FF6-9F42-0BAFC110A7E3}"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TPIC2.espmvol_41" connectionId="12" xr16:uid="{00000000-0016-0000-1500-00001A010000}"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GRNU1.espmvol_5" connectionId="9" xr16:uid="{00000000-0016-0000-1500-00000B020000}"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MPSC2.espmvol_56" connectionId="10" xr16:uid="{38D8DA9B-CAFF-4B41-BF0E-EEFDAD961842}"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YDLC2.espmvol_18" connectionId="14" xr16:uid="{00000000-0016-0000-1500-0000FE000000}"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GBRW4.espmvol_49" connectionId="6" xr16:uid="{3099620B-94F0-41D2-A16C-93F8683F9068}"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TPIC2.espmvol_19" connectionId="12" xr16:uid="{00000000-0016-0000-1500-00004D010000}"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TPIC2.espmvol_22" connectionId="12" xr16:uid="{00000000-0016-0000-1500-0000C3010000}"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GRNU1.espmvol_27" connectionId="9" xr16:uid="{00000000-0016-0000-1500-00007A010000}"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DRGC2.espmvol_56" connectionId="5" xr16:uid="{ADFC5D03-6C66-4348-AE83-1F73DD073B97}"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GRNU1.espmvol_47" connectionId="9" xr16:uid="{00000000-0016-0000-1500-0000F7010000}"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MPSC2.espmvol_34" connectionId="10" xr16:uid="{00000000-0016-0000-1500-0000DD000000}"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NVRN5.espmvol" connectionId="11" xr16:uid="{00000000-0016-0000-1500-0000EA010000}"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NVRN5.espmvol_29" connectionId="11" xr16:uid="{00000000-0016-0000-1500-000035020000}"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GJLOC.espmvol_53" connectionId="7" xr16:uid="{4682E349-31B5-4016-9DCF-E2F28E04EAA2}"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DRGC2.espmvol_51" connectionId="5" xr16:uid="{87275590-A50B-4D61-9ED9-DAC5DE8D4101}"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TPIC2.espmvol_52" connectionId="12" xr16:uid="{6DBE0D6E-5340-47C8-8B79-CFDA98E70FF2}"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GRNU1.espmvol_14" connectionId="9" xr16:uid="{00000000-0016-0000-1500-0000B9000000}"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BMDC2.espmvol_14" connectionId="1" xr16:uid="{00000000-0016-0000-1500-000051000000}"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BMDC2.espmvol_24" connectionId="1" xr16:uid="{00000000-0016-0000-1500-000014000000}"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GRNU1.espmvol_54" connectionId="9" xr16:uid="{2AC82A4A-215C-480F-8C71-C85B68FFF993}"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GJLOC.espmvol_58" connectionId="7" xr16:uid="{BA48CBCB-E350-44A1-9BB7-09CF35F93DE6}"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GJLOC.espmvol_17" connectionId="7" xr16:uid="{00000000-0016-0000-1500-000037000000}"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YDLC2.espmvol_46" connectionId="14" xr16:uid="{00000000-0016-0000-1500-00005A010000}"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MPSC2.espmvol_10" connectionId="10" xr16:uid="{00000000-0016-0000-1500-0000B9010000}"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NVRN5.espmvol_39" connectionId="11" xr16:uid="{00000000-0016-0000-1500-000010010000}"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YDLC2.espmvol_29" connectionId="14" xr16:uid="{00000000-0016-0000-1500-000028000000}"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GJLOC.espmvol_6" connectionId="7" xr16:uid="{00000000-0016-0000-1500-000097010000}"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GBRW4.espmvol_41" connectionId="6" xr16:uid="{00000000-0016-0000-1500-00000D020000}"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GRNU1.espmvol_56" connectionId="9" xr16:uid="{068FC738-C5E9-4C3F-B26F-8ECD616F7D9D}"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CLSC2.espmvol_41" connectionId="2" xr16:uid="{00000000-0016-0000-1500-0000B7000000}"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GRNU1.espmvol_41" connectionId="9" xr16:uid="{00000000-0016-0000-1500-0000C4000000}"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NVRN5.espmvol_54" connectionId="11" xr16:uid="{DE79CDDD-328B-448A-B524-4D4AD4AE3D77}"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GBRW4.espmvol_46" connectionId="6" xr16:uid="{00000000-0016-0000-1500-000092000000}"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YDLC2.espmvol_58" connectionId="14" xr16:uid="{DBCCEDBA-95B5-49BB-8166-128BE5455502}"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YDLC2.espmvol_42" connectionId="14" xr16:uid="{00000000-0016-0000-1500-0000D1010000}"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GLDA3.espmvol_61" connectionId="8" xr16:uid="{4BBF2D2C-8009-4816-95F1-1C2CEFE42613}"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YDLC2.espmvol_56" connectionId="14" xr16:uid="{1689A736-752E-4475-BE9D-2D4BFFD60355}"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GBRW4.espmvol_18" connectionId="6" xr16:uid="{00000000-0016-0000-1500-0000A1010000}"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VCRC2.espmvol_60" connectionId="13" xr16:uid="{012EE4CF-8CB5-47CC-A51D-5FE94CCCE448}"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TPIC2.espmvol_51" connectionId="12" xr16:uid="{A82F8E5E-2714-4AE8-96EF-2139A224E11A}"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TPIC2.espmvol_27" connectionId="12" xr16:uid="{00000000-0016-0000-1500-0000DA000000}"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VCRC2.espmvol_29" connectionId="13" xr16:uid="{00000000-0016-0000-1500-00006A000000}"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CLSC2.espmvol_47" connectionId="2" xr16:uid="{00000000-0016-0000-1500-00007F000000}"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GJLOC.espmvol_41" connectionId="7" xr16:uid="{00000000-0016-0000-1500-0000C7000000}"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GRNU1.espmvol_19" connectionId="9" xr16:uid="{00000000-0016-0000-1500-000004000000}"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VCRC2.espmvol_18" connectionId="13" xr16:uid="{00000000-0016-0000-1500-0000D5000000}"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BMDC2.espmvol_13" connectionId="1" xr16:uid="{00000000-0016-0000-1500-000041010000}"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DRGC2.espmvol_47" connectionId="5" xr16:uid="{00000000-0016-0000-1500-000011000000}"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GLDA3.espmvol_48" connectionId="8" xr16:uid="{00000000-0016-0000-1500-000083000000}"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CLSC2.espmvol_55" connectionId="2" xr16:uid="{763A1A7E-6DBE-4F21-8C64-2E5F41A7842A}"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GBRW4.espmvol_19" connectionId="6" xr16:uid="{00000000-0016-0000-1500-00002E010000}"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GJLOC.espmvol_30" connectionId="7" xr16:uid="{00000000-0016-0000-1500-000034020000}"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CLSC2.espmvol_27" connectionId="2" xr16:uid="{00000000-0016-0000-1500-000094000000}"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BMDC2.espmvol_27" connectionId="1" xr16:uid="{00000000-0016-0000-1500-0000CF000000}"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GBRW4.espmvol" connectionId="6" xr16:uid="{00000000-0016-0000-1500-000016000000}"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VCRC2.espmvol_23" connectionId="13" xr16:uid="{00000000-0016-0000-1500-00001F020000}"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CLSC2.espmvol_2" connectionId="2" xr16:uid="{00000000-0016-0000-1500-00009A000000}"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CLSC2.espmvol_42" connectionId="2" xr16:uid="{00000000-0016-0000-1500-0000A6000000}"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BMDC2.espmvol_29" connectionId="1" xr16:uid="{00000000-0016-0000-1500-0000D9000000}"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GLDA3.espmvol_7" connectionId="8" xr16:uid="{00000000-0016-0000-1500-0000AF010000}"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GLDA3.espmvol_42" connectionId="8" xr16:uid="{00000000-0016-0000-1500-000036000000}"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DRGC2.espmvol_7" connectionId="5" xr16:uid="{00000000-0016-0000-1500-000093010000}"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GRNU1.espmvol_44" connectionId="9" xr16:uid="{00000000-0016-0000-1500-0000EB010000}"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NVRN5.espmvol_32" connectionId="11" xr16:uid="{00000000-0016-0000-1500-00008D010000}"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CLSC2.espmvol_54" connectionId="2" xr16:uid="{392F28A5-1390-40B1-9DB0-C79A51EFEF03}"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YDLC2.espmvol_24" connectionId="14" xr16:uid="{00000000-0016-0000-1500-000017000000}"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CLSC2.espmvol_46" connectionId="2" xr16:uid="{00000000-0016-0000-1500-000050010000}"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TPIC2.espmvol_57" connectionId="12" xr16:uid="{3029950F-0EF7-420A-9BEB-768567F0ED44}"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GLDA3.espmvol_15" connectionId="8" xr16:uid="{00000000-0016-0000-1500-000011020000}"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GLDA3.espmvol_41" connectionId="8" xr16:uid="{00000000-0016-0000-1500-0000CC010000}"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GBRW4.espmvol_45" connectionId="6" xr16:uid="{00000000-0016-0000-1500-000009000000}"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BMDC2.espmvol_20" connectionId="1" xr16:uid="{00000000-0016-0000-1500-00007E010000}"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GBRW4.espmvol_22" connectionId="6" xr16:uid="{00000000-0016-0000-1500-000038000000}"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GLDA3.espmvol_46" connectionId="8" xr16:uid="{00000000-0016-0000-1500-000062000000}"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BMDC2.espmvol_30" connectionId="1" xr16:uid="{00000000-0016-0000-1500-0000EB000000}"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GJLOC.espmvol_57" connectionId="7" xr16:uid="{8B44AFA5-B0A1-4609-9780-DD5969854697}"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MPSC2.espmvol_33" connectionId="10" xr16:uid="{00000000-0016-0000-1500-00008B000000}"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GJLOC.espmvol_13" connectionId="7" xr16:uid="{00000000-0016-0000-1500-000090010000}"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TPIC2.espmvol_29" connectionId="12" xr16:uid="{00000000-0016-0000-1500-000027000000}"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MPSC2.espmvol_24" connectionId="10" xr16:uid="{00000000-0016-0000-1500-000039010000}"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DRGC2.espmvol_49" connectionId="5" xr16:uid="{2D482D6C-0AD5-4C15-BCC1-69D702DCB54A}"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BMDC2.espmvol_48" connectionId="1" xr16:uid="{00000000-0016-0000-1500-000024000000}"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GLDA3.espmvol_11" connectionId="8" xr16:uid="{00000000-0016-0000-1500-00003D020000}"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BMDC2.espmvol_8" connectionId="1" xr16:uid="{00000000-0016-0000-1500-0000BF010000}"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TPIC2.espmvol_44" connectionId="12" xr16:uid="{00000000-0016-0000-1500-0000D5010000}"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GRNU1.espmvol_13" connectionId="9" xr16:uid="{00000000-0016-0000-1500-00001B000000}"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TPIC2.espmvol_11" connectionId="12" xr16:uid="{00000000-0016-0000-1500-0000EA000000}"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BMDC2.espmvol_3" connectionId="1" xr16:uid="{00000000-0016-0000-1500-000009020000}"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CLSC2.espmvol_29" connectionId="2" xr16:uid="{00000000-0016-0000-1500-0000BF000000}"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GJLOC.espmvol_31" connectionId="7" xr16:uid="{00000000-0016-0000-1500-000045000000}"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MPSC2.espmvol_25" connectionId="10" xr16:uid="{00000000-0016-0000-1500-00004F000000}"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GBRW4.espmvol_14" connectionId="6" xr16:uid="{00000000-0016-0000-1500-000052000000}"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GJLOC.espmvol" connectionId="7" xr16:uid="{00000000-0016-0000-1500-0000C3000000}"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CLSC2.espmvol_49" connectionId="2" xr16:uid="{BEF5A9D7-0BED-4C1B-9579-2DDFA56283C7}"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MPSC2.espmvol_19" connectionId="10" xr16:uid="{00000000-0016-0000-1500-00005B010000}"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GBRW4.espmvol_51" connectionId="6" xr16:uid="{D214E969-0AF8-485A-8CE1-7607598C1579}"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CLSC2.espmvol_53" connectionId="2" xr16:uid="{96DF3674-9AE5-4DCC-AA34-5C97BDB4E1B8}"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GJLOC.espmvol_39" connectionId="7" xr16:uid="{00000000-0016-0000-1500-00003E000000}"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MPSC2.espmvol_51" connectionId="10" xr16:uid="{F32E118F-4D4A-4E45-95C2-6E5C12D0445B}"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GBRW4.espmvol_11" connectionId="6" xr16:uid="{00000000-0016-0000-1500-0000C0000000}"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MPSC2.espmvol_12" connectionId="10" xr16:uid="{00000000-0016-0000-1500-000010020000}"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BMDC2.espmvol_42" connectionId="1" xr16:uid="{00000000-0016-0000-1500-000064000000}"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GBRW4.espmvol_9" connectionId="6" xr16:uid="{00000000-0016-0000-1500-000019010000}"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MPSC2.espmvol_38" connectionId="10" xr16:uid="{00000000-0016-0000-1500-0000C5000000}"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GBRW4.espmvol_6" connectionId="6" xr16:uid="{00000000-0016-0000-1500-000090000000}"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VCRC2.espmvol_50" connectionId="13" xr16:uid="{88A55D4E-1868-4A55-94D4-9F3CF0A78DD3}"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YDLC2.espmvol_14" connectionId="14" xr16:uid="{00000000-0016-0000-1500-000013010000}"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BMDC2.espmvol_54" connectionId="1" xr16:uid="{A2BF4038-48FB-487A-A207-430EF623ACE8}"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CLSC2.espmvol_51" connectionId="2" xr16:uid="{680860DE-7308-4915-AE9A-DA0B1EC29C5A}"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GRNU1.espmvol_57" connectionId="9" xr16:uid="{5901ADB8-5853-485F-90E4-1B5A451FB6E7}"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BMDC2.espmvol_11" connectionId="1" xr16:uid="{00000000-0016-0000-1500-000023000000}"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DRGC2.espmvol_37" connectionId="5" xr16:uid="{00000000-0016-0000-1500-0000BA000000}"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GRNU1.espmvol_48" connectionId="9" xr16:uid="{00000000-0016-0000-1500-000015020000}"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MPSC2.espmvol_61" connectionId="10" xr16:uid="{85B29227-8473-4C3B-8EAB-9D724EB890D3}"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GLDA3.espmvol_51" connectionId="8" xr16:uid="{9F22FCB3-E985-443C-A4C4-82F2546D2D47}"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GJLOC.espmvol_51" connectionId="7" xr16:uid="{7F3F219D-F1A6-4055-8D02-E866612F29FC}"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YDLC2.espmvol_48" connectionId="14" xr16:uid="{00000000-0016-0000-1500-000066010000}"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VCRC2.espmvol_15" connectionId="13" xr16:uid="{00000000-0016-0000-1500-000037010000}"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DRGC2.espmvol_23" connectionId="5" xr16:uid="{00000000-0016-0000-1500-000058010000}"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DRGC2.espmvol_21" connectionId="5" xr16:uid="{00000000-0016-0000-1500-0000A2000000}"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VCRC2.espmvol_48" connectionId="13" xr16:uid="{00000000-0016-0000-1500-00009F010000}"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BMDC2.espmvol_31" connectionId="1" xr16:uid="{00000000-0016-0000-1500-000054010000}"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GBRW4.espmvol_33" connectionId="6" xr16:uid="{00000000-0016-0000-1500-000035010000}"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YDLC2.espmvol" connectionId="14" xr16:uid="{00000000-0016-0000-1500-000013020000}"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YDLC2.espmvol_10" connectionId="14" xr16:uid="{00000000-0016-0000-1500-0000F7000000}"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VCRC2.espmvol_11" connectionId="13" xr16:uid="{00000000-0016-0000-1500-000022000000}"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GJLOC.espmvol_45" connectionId="7" xr16:uid="{00000000-0016-0000-1500-000088000000}"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VCRC2.espmvol_36" connectionId="13" xr16:uid="{00000000-0016-0000-1500-0000F3000000}"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DRGC2.espmvol_55" connectionId="5" xr16:uid="{D671CFAA-AB86-42C1-9B07-8BB52A07B1C5}"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VCRC2.espmvol_58" connectionId="13" xr16:uid="{AA398F81-57AA-404A-825C-ACF19C1AEED1}"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NVRN5.espmvol_15" connectionId="11" xr16:uid="{00000000-0016-0000-1500-000007000000}"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GJLOC.espmvol_26" connectionId="7" xr16:uid="{00000000-0016-0000-1500-0000DB000000}"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CLSC2.espmvol_11" connectionId="2" xr16:uid="{00000000-0016-0000-1500-0000C4010000}"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GBRW4.espmvol_21" connectionId="6" xr16:uid="{00000000-0016-0000-1500-0000E8000000}"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YDLC2.espmvol_22" connectionId="14" xr16:uid="{00000000-0016-0000-1500-00002D020000}"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VCRC2.espmvol_43" connectionId="13" xr16:uid="{00000000-0016-0000-1500-000069000000}"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TPIC2.espmvol_50" connectionId="12" xr16:uid="{112F3224-9521-4543-8691-B09BE590D5F2}"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NVRN5.espmvol_8" connectionId="11" xr16:uid="{00000000-0016-0000-1500-000008020000}"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YDLC2.espmvol_20" connectionId="14" xr16:uid="{00000000-0016-0000-1500-00000C010000}"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BMDC2.espmvol_2" connectionId="1" xr16:uid="{00000000-0016-0000-1500-00009C010000}"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BMDC2.espmvol_12" connectionId="1" xr16:uid="{00000000-0016-0000-1500-00006E000000}"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CLSC2.espmvol_21" connectionId="2" xr16:uid="{00000000-0016-0000-1500-000048000000}"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YDLC2.espmvol_17" connectionId="14" xr16:uid="{00000000-0016-0000-1500-000089010000}"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GBRW4.espmvol_38" connectionId="6" xr16:uid="{00000000-0016-0000-1500-000038020000}"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GRNU1.espmvol" connectionId="9" xr16:uid="{00000000-0016-0000-1500-0000B8010000}"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CLSC2.espmvol_43" connectionId="2" xr16:uid="{00000000-0016-0000-1500-00000F000000}"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MPSC2.espmvol_3" connectionId="10" xr16:uid="{00000000-0016-0000-1500-000003000000}"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GJLOC.espmvol_19" connectionId="7" xr16:uid="{00000000-0016-0000-1500-0000CE010000}"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TPIC2.espmvol_5" connectionId="12" xr16:uid="{00000000-0016-0000-1500-00004C010000}"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GRNU1.espmvol_38" connectionId="9" xr16:uid="{00000000-0016-0000-1500-00001E000000}"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GJLOC.espmvol_21" connectionId="7" xr16:uid="{00000000-0016-0000-1500-0000D0010000}"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CLSC2.espmvol_38" connectionId="2" xr16:uid="{00000000-0016-0000-1500-000034010000}"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YDLC2.espmvol_27" connectionId="14" xr16:uid="{00000000-0016-0000-1500-00008A010000}"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GJLOC.espmvol_43" connectionId="7" xr16:uid="{00000000-0016-0000-1500-000043000000}" autoFormatId="16"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YDLC2.espmvol_45" connectionId="14" xr16:uid="{00000000-0016-0000-1500-000065010000}" autoFormatId="16"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BMDC2.espmvol_61" connectionId="1" xr16:uid="{49213D7A-A207-4BC7-AE6D-B4B8432D8BD9}" autoFormatId="16"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GRNU1.espmvol_2" connectionId="9" xr16:uid="{00000000-0016-0000-1500-0000CD010000}" autoFormatId="16"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CLSC2.espmvol_25" connectionId="2" xr16:uid="{00000000-0016-0000-1500-000095000000}" autoFormatId="16"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CLSC2.espmvol_23" connectionId="2" xr16:uid="{00000000-0016-0000-1500-00001A000000}" autoFormatId="16"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MPSC2.espmvol_16" connectionId="10" xr16:uid="{00000000-0016-0000-1500-0000E6010000}" autoFormatId="16"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GLDA3.espmvol_3" connectionId="8" xr16:uid="{00000000-0016-0000-1500-0000BE000000}" autoFormatId="16"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VCRC2.espmvol_3" connectionId="13" xr16:uid="{00000000-0016-0000-1500-00008F000000}" autoFormatId="16"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CLSC2.espmvol_31" connectionId="2" xr16:uid="{00000000-0016-0000-1500-000099010000}" autoFormatId="16"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CLSC2.espmvol" connectionId="2" xr16:uid="{00000000-0016-0000-1500-0000F2010000}" autoFormatId="16"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VCRC2.espmvol_14" connectionId="13" xr16:uid="{00000000-0016-0000-1500-000031000000}" autoFormatId="16"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BMDC2.espmvol_6" connectionId="1" xr16:uid="{00000000-0016-0000-1500-000041000000}" autoFormatId="16"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GRNU1.espmvol_23" connectionId="9" xr16:uid="{00000000-0016-0000-1500-000051010000}" autoFormatId="16"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VCRC2.espmvol_10" connectionId="13" xr16:uid="{00000000-0016-0000-1500-000070000000}" autoFormatId="16"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GBRW4.espmvol_54" connectionId="6" xr16:uid="{B7C0E94A-A9C7-4581-B7BB-A51E9FCCAF7D}" autoFormatId="16"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VCRC2.espmvol_25" connectionId="13" xr16:uid="{00000000-0016-0000-1500-0000FC010000}" autoFormatId="16"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CLSC2.espmvol_4" connectionId="2" xr16:uid="{00000000-0016-0000-1500-000032020000}" autoFormatId="16"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BMDC2.espmvol_51" connectionId="1" xr16:uid="{E5F5EFF2-B038-4CFF-A13E-23D384EB13D5}" autoFormatId="16"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VCRC2.espmvol_9" connectionId="13" xr16:uid="{00000000-0016-0000-1500-000048010000}" autoFormatId="16"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GBRW4.espmvol_47" connectionId="6" xr16:uid="{00000000-0016-0000-1500-000017020000}" autoFormatId="16"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YDLC2.espmvol_19" connectionId="14" xr16:uid="{00000000-0016-0000-1500-000042010000}" autoFormatId="16"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TPIC2.espmvol_48" connectionId="12" xr16:uid="{00000000-0016-0000-1500-00000D000000}" autoFormatId="16"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GBRW4.espmvol_17" connectionId="6" xr16:uid="{00000000-0016-0000-1500-000019000000}" autoFormatId="16"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VCRC2.espmvol_40" connectionId="13" xr16:uid="{00000000-0016-0000-1500-0000FB000000}" autoFormatId="16" applyNumberFormats="0" applyBorderFormats="0" applyFontFormats="1" applyPatternFormats="1" applyAlignmentFormats="0" applyWidthHeightFormats="0"/>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NVRN5.espmvol_41" connectionId="11" xr16:uid="{00000000-0016-0000-1500-000002020000}" autoFormatId="16" applyNumberFormats="0" applyBorderFormats="0" applyFontFormats="1" applyPatternFormats="1" applyAlignmentFormats="0" applyWidthHeightFormats="0"/>
</file>

<file path=xl/queryTables/queryTable723.xml><?xml version="1.0" encoding="utf-8"?>
<queryTable xmlns="http://schemas.openxmlformats.org/spreadsheetml/2006/main" xmlns:mc="http://schemas.openxmlformats.org/markup-compatibility/2006" xmlns:xr16="http://schemas.microsoft.com/office/spreadsheetml/2017/revision16" mc:Ignorable="xr16" name="GJLOC.espmvol_55" connectionId="7" xr16:uid="{E5C1F0B4-8501-4058-984C-1721EEC64184}" autoFormatId="16" applyNumberFormats="0" applyBorderFormats="0" applyFontFormats="1" applyPatternFormats="1" applyAlignmentFormats="0" applyWidthHeightFormats="0"/>
</file>

<file path=xl/queryTables/queryTable724.xml><?xml version="1.0" encoding="utf-8"?>
<queryTable xmlns="http://schemas.openxmlformats.org/spreadsheetml/2006/main" xmlns:mc="http://schemas.openxmlformats.org/markup-compatibility/2006" xmlns:xr16="http://schemas.microsoft.com/office/spreadsheetml/2017/revision16" mc:Ignorable="xr16" name="GLDA3.espmvol_14" connectionId="8" xr16:uid="{00000000-0016-0000-1500-000004010000}" autoFormatId="16" applyNumberFormats="0" applyBorderFormats="0" applyFontFormats="1" applyPatternFormats="1" applyAlignmentFormats="0" applyWidthHeightFormats="0"/>
</file>

<file path=xl/queryTables/queryTable725.xml><?xml version="1.0" encoding="utf-8"?>
<queryTable xmlns="http://schemas.openxmlformats.org/spreadsheetml/2006/main" xmlns:mc="http://schemas.openxmlformats.org/markup-compatibility/2006" xmlns:xr16="http://schemas.microsoft.com/office/spreadsheetml/2017/revision16" mc:Ignorable="xr16" name="VCRC2.espmvol_56" connectionId="13" xr16:uid="{859C67D5-E602-41DB-B59F-1267CB62BBF2}" autoFormatId="16" applyNumberFormats="0" applyBorderFormats="0" applyFontFormats="1" applyPatternFormats="1" applyAlignmentFormats="0" applyWidthHeightFormats="0"/>
</file>

<file path=xl/queryTables/queryTable726.xml><?xml version="1.0" encoding="utf-8"?>
<queryTable xmlns="http://schemas.openxmlformats.org/spreadsheetml/2006/main" xmlns:mc="http://schemas.openxmlformats.org/markup-compatibility/2006" xmlns:xr16="http://schemas.microsoft.com/office/spreadsheetml/2017/revision16" mc:Ignorable="xr16" name="TPIC2.espmvol_36" connectionId="12" xr16:uid="{00000000-0016-0000-1500-00006C010000}" autoFormatId="16" applyNumberFormats="0" applyBorderFormats="0" applyFontFormats="1" applyPatternFormats="1" applyAlignmentFormats="0" applyWidthHeightFormats="0"/>
</file>

<file path=xl/queryTables/queryTable727.xml><?xml version="1.0" encoding="utf-8"?>
<queryTable xmlns="http://schemas.openxmlformats.org/spreadsheetml/2006/main" xmlns:mc="http://schemas.openxmlformats.org/markup-compatibility/2006" xmlns:xr16="http://schemas.microsoft.com/office/spreadsheetml/2017/revision16" mc:Ignorable="xr16" name="CLSC2.espmvol_37" connectionId="2" xr16:uid="{00000000-0016-0000-1500-000045010000}" autoFormatId="16" applyNumberFormats="0" applyBorderFormats="0" applyFontFormats="1" applyPatternFormats="1" applyAlignmentFormats="0" applyWidthHeightFormats="0"/>
</file>

<file path=xl/queryTables/queryTable728.xml><?xml version="1.0" encoding="utf-8"?>
<queryTable xmlns="http://schemas.openxmlformats.org/spreadsheetml/2006/main" xmlns:mc="http://schemas.openxmlformats.org/markup-compatibility/2006" xmlns:xr16="http://schemas.microsoft.com/office/spreadsheetml/2017/revision16" mc:Ignorable="xr16" name="GJLOC.espmvol_5" connectionId="7" xr16:uid="{00000000-0016-0000-1500-0000CC000000}" autoFormatId="16" applyNumberFormats="0" applyBorderFormats="0" applyFontFormats="1" applyPatternFormats="1" applyAlignmentFormats="0" applyWidthHeightFormats="0"/>
</file>

<file path=xl/queryTables/queryTable729.xml><?xml version="1.0" encoding="utf-8"?>
<queryTable xmlns="http://schemas.openxmlformats.org/spreadsheetml/2006/main" xmlns:mc="http://schemas.openxmlformats.org/markup-compatibility/2006" xmlns:xr16="http://schemas.microsoft.com/office/spreadsheetml/2017/revision16" mc:Ignorable="xr16" name="DRGC2.espmvol_40" connectionId="5" xr16:uid="{00000000-0016-0000-1500-000018020000}" autoFormatId="16" applyNumberFormats="0" applyBorderFormats="0" applyFontFormats="1" applyPatternFormats="1" applyAlignmentFormats="0" applyWidthHeightFormats="0"/>
</file>

<file path=xl/queryTables/queryTable730.xml><?xml version="1.0" encoding="utf-8"?>
<queryTable xmlns="http://schemas.openxmlformats.org/spreadsheetml/2006/main" xmlns:mc="http://schemas.openxmlformats.org/markup-compatibility/2006" xmlns:xr16="http://schemas.microsoft.com/office/spreadsheetml/2017/revision16" mc:Ignorable="xr16" name="TPIC2.espmvol_61" connectionId="12" xr16:uid="{18012720-6D37-4D62-82EE-619385C8AB74}" autoFormatId="16" applyNumberFormats="0" applyBorderFormats="0" applyFontFormats="1" applyPatternFormats="1" applyAlignmentFormats="0" applyWidthHeightFormats="0"/>
</file>

<file path=xl/queryTables/queryTable731.xml><?xml version="1.0" encoding="utf-8"?>
<queryTable xmlns="http://schemas.openxmlformats.org/spreadsheetml/2006/main" xmlns:mc="http://schemas.openxmlformats.org/markup-compatibility/2006" xmlns:xr16="http://schemas.microsoft.com/office/spreadsheetml/2017/revision16" mc:Ignorable="xr16" name="BMDC2.espmvol_53" connectionId="1" xr16:uid="{726B518A-1E06-419B-9438-BB0CF5E2F9F7}" autoFormatId="16" applyNumberFormats="0" applyBorderFormats="0" applyFontFormats="1" applyPatternFormats="1" applyAlignmentFormats="0" applyWidthHeightFormats="0"/>
</file>

<file path=xl/queryTables/queryTable732.xml><?xml version="1.0" encoding="utf-8"?>
<queryTable xmlns="http://schemas.openxmlformats.org/spreadsheetml/2006/main" xmlns:mc="http://schemas.openxmlformats.org/markup-compatibility/2006" xmlns:xr16="http://schemas.microsoft.com/office/spreadsheetml/2017/revision16" mc:Ignorable="xr16" name="BMDC2.espmvol_39" connectionId="1" xr16:uid="{00000000-0016-0000-1500-0000ED000000}" autoFormatId="16" applyNumberFormats="0" applyBorderFormats="0" applyFontFormats="1" applyPatternFormats="1" applyAlignmentFormats="0" applyWidthHeightFormats="0"/>
</file>

<file path=xl/queryTables/queryTable733.xml><?xml version="1.0" encoding="utf-8"?>
<queryTable xmlns="http://schemas.openxmlformats.org/spreadsheetml/2006/main" xmlns:mc="http://schemas.openxmlformats.org/markup-compatibility/2006" xmlns:xr16="http://schemas.microsoft.com/office/spreadsheetml/2017/revision16" mc:Ignorable="xr16" name="YDLC2.espmvol_6" connectionId="14" xr16:uid="{00000000-0016-0000-1500-000023010000}" autoFormatId="16" applyNumberFormats="0" applyBorderFormats="0" applyFontFormats="1" applyPatternFormats="1" applyAlignmentFormats="0" applyWidthHeightFormats="0"/>
</file>

<file path=xl/queryTables/queryTable734.xml><?xml version="1.0" encoding="utf-8"?>
<queryTable xmlns="http://schemas.openxmlformats.org/spreadsheetml/2006/main" xmlns:mc="http://schemas.openxmlformats.org/markup-compatibility/2006" xmlns:xr16="http://schemas.microsoft.com/office/spreadsheetml/2017/revision16" mc:Ignorable="xr16" name="MPSC2.espmvol_36" connectionId="10" xr16:uid="{00000000-0016-0000-1500-000066000000}" autoFormatId="16" applyNumberFormats="0" applyBorderFormats="0" applyFontFormats="1" applyPatternFormats="1" applyAlignmentFormats="0" applyWidthHeightFormats="0"/>
</file>

<file path=xl/queryTables/queryTable735.xml><?xml version="1.0" encoding="utf-8"?>
<queryTable xmlns="http://schemas.openxmlformats.org/spreadsheetml/2006/main" xmlns:mc="http://schemas.openxmlformats.org/markup-compatibility/2006" xmlns:xr16="http://schemas.microsoft.com/office/spreadsheetml/2017/revision16" mc:Ignorable="xr16" name="GRNU1.espmvol_25" connectionId="9" xr16:uid="{00000000-0016-0000-1500-0000FA010000}" autoFormatId="16" applyNumberFormats="0" applyBorderFormats="0" applyFontFormats="1" applyPatternFormats="1" applyAlignmentFormats="0" applyWidthHeightFormats="0"/>
</file>

<file path=xl/queryTables/queryTable736.xml><?xml version="1.0" encoding="utf-8"?>
<queryTable xmlns="http://schemas.openxmlformats.org/spreadsheetml/2006/main" xmlns:mc="http://schemas.openxmlformats.org/markup-compatibility/2006" xmlns:xr16="http://schemas.microsoft.com/office/spreadsheetml/2017/revision16" mc:Ignorable="xr16" name="TPIC2.espmvol_37" connectionId="12" xr16:uid="{00000000-0016-0000-1500-0000FB010000}" autoFormatId="16" applyNumberFormats="0" applyBorderFormats="0" applyFontFormats="1" applyPatternFormats="1" applyAlignmentFormats="0" applyWidthHeightFormats="0"/>
</file>

<file path=xl/queryTables/queryTable737.xml><?xml version="1.0" encoding="utf-8"?>
<queryTable xmlns="http://schemas.openxmlformats.org/spreadsheetml/2006/main" xmlns:mc="http://schemas.openxmlformats.org/markup-compatibility/2006" xmlns:xr16="http://schemas.microsoft.com/office/spreadsheetml/2017/revision16" mc:Ignorable="xr16" name="YDLC2.espmvol_40" connectionId="14" xr16:uid="{00000000-0016-0000-1500-0000A3010000}" autoFormatId="16" applyNumberFormats="0" applyBorderFormats="0" applyFontFormats="1" applyPatternFormats="1" applyAlignmentFormats="0" applyWidthHeightFormats="0"/>
</file>

<file path=xl/queryTables/queryTable738.xml><?xml version="1.0" encoding="utf-8"?>
<queryTable xmlns="http://schemas.openxmlformats.org/spreadsheetml/2006/main" xmlns:mc="http://schemas.openxmlformats.org/markup-compatibility/2006" xmlns:xr16="http://schemas.microsoft.com/office/spreadsheetml/2017/revision16" mc:Ignorable="xr16" name="BMDC2.espmvol_52" connectionId="1" xr16:uid="{CBE13E60-149E-4CBD-BCC9-78789266CB3E}" autoFormatId="16" applyNumberFormats="0" applyBorderFormats="0" applyFontFormats="1" applyPatternFormats="1" applyAlignmentFormats="0" applyWidthHeightFormats="0"/>
</file>

<file path=xl/queryTables/queryTable739.xml><?xml version="1.0" encoding="utf-8"?>
<queryTable xmlns="http://schemas.openxmlformats.org/spreadsheetml/2006/main" xmlns:mc="http://schemas.openxmlformats.org/markup-compatibility/2006" xmlns:xr16="http://schemas.microsoft.com/office/spreadsheetml/2017/revision16" mc:Ignorable="xr16" name="GJLOC.espmvol_52" connectionId="7" xr16:uid="{FC76BFE7-A137-4080-8AB4-3A633212489D}" autoFormatId="16" applyNumberFormats="0" applyBorderFormats="0" applyFontFormats="1" applyPatternFormats="1" applyAlignmentFormats="0" applyWidthHeightFormats="0"/>
</file>

<file path=xl/queryTables/queryTable740.xml><?xml version="1.0" encoding="utf-8"?>
<queryTable xmlns="http://schemas.openxmlformats.org/spreadsheetml/2006/main" xmlns:mc="http://schemas.openxmlformats.org/markup-compatibility/2006" xmlns:xr16="http://schemas.microsoft.com/office/spreadsheetml/2017/revision16" mc:Ignorable="xr16" name="NVRN5.espmvol_40" connectionId="11" xr16:uid="{00000000-0016-0000-1500-000091000000}" autoFormatId="16" applyNumberFormats="0" applyBorderFormats="0" applyFontFormats="1" applyPatternFormats="1" applyAlignmentFormats="0" applyWidthHeightFormats="0"/>
</file>

<file path=xl/queryTables/queryTable741.xml><?xml version="1.0" encoding="utf-8"?>
<queryTable xmlns="http://schemas.openxmlformats.org/spreadsheetml/2006/main" xmlns:mc="http://schemas.openxmlformats.org/markup-compatibility/2006" xmlns:xr16="http://schemas.microsoft.com/office/spreadsheetml/2017/revision16" mc:Ignorable="xr16" name="NVRN5.espmvol_59" connectionId="11" xr16:uid="{022A75F0-029F-4DEC-8CB0-AFDE45BADAF8}" autoFormatId="16" applyNumberFormats="0" applyBorderFormats="0" applyFontFormats="1" applyPatternFormats="1" applyAlignmentFormats="0" applyWidthHeightFormats="0"/>
</file>

<file path=xl/queryTables/queryTable742.xml><?xml version="1.0" encoding="utf-8"?>
<queryTable xmlns="http://schemas.openxmlformats.org/spreadsheetml/2006/main" xmlns:mc="http://schemas.openxmlformats.org/markup-compatibility/2006" xmlns:xr16="http://schemas.microsoft.com/office/spreadsheetml/2017/revision16" mc:Ignorable="xr16" name="NVRN5.espmvol_51" connectionId="11" xr16:uid="{7B616381-D8D4-414B-8F81-B6B207BFF1E3}" autoFormatId="16" applyNumberFormats="0" applyBorderFormats="0" applyFontFormats="1" applyPatternFormats="1" applyAlignmentFormats="0" applyWidthHeightFormats="0"/>
</file>

<file path=xl/queryTables/queryTable743.xml><?xml version="1.0" encoding="utf-8"?>
<queryTable xmlns="http://schemas.openxmlformats.org/spreadsheetml/2006/main" xmlns:mc="http://schemas.openxmlformats.org/markup-compatibility/2006" xmlns:xr16="http://schemas.microsoft.com/office/spreadsheetml/2017/revision16" mc:Ignorable="xr16" name="GRNU1.espmvol_53" connectionId="9" xr16:uid="{11650D03-E5A6-48F0-82BE-36A3198D9663}" autoFormatId="16" applyNumberFormats="0" applyBorderFormats="0" applyFontFormats="1" applyPatternFormats="1" applyAlignmentFormats="0" applyWidthHeightFormats="0"/>
</file>

<file path=xl/queryTables/queryTable744.xml><?xml version="1.0" encoding="utf-8"?>
<queryTable xmlns="http://schemas.openxmlformats.org/spreadsheetml/2006/main" xmlns:mc="http://schemas.openxmlformats.org/markup-compatibility/2006" xmlns:xr16="http://schemas.microsoft.com/office/spreadsheetml/2017/revision16" mc:Ignorable="xr16" name="GLDA3.espmvol_22" connectionId="8" xr16:uid="{00000000-0016-0000-1500-000062010000}" autoFormatId="16" applyNumberFormats="0" applyBorderFormats="0" applyFontFormats="1" applyPatternFormats="1" applyAlignmentFormats="0" applyWidthHeightFormats="0"/>
</file>

<file path=xl/queryTables/queryTable745.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4"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746.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3"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omments" Target="../comments1.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299" Type="http://schemas.openxmlformats.org/officeDocument/2006/relationships/queryTable" Target="../queryTables/queryTable299.xml"/><Relationship Id="rId671" Type="http://schemas.openxmlformats.org/officeDocument/2006/relationships/queryTable" Target="../queryTables/queryTable671.xml"/><Relationship Id="rId727" Type="http://schemas.openxmlformats.org/officeDocument/2006/relationships/queryTable" Target="../queryTables/queryTable727.xml"/><Relationship Id="rId21" Type="http://schemas.openxmlformats.org/officeDocument/2006/relationships/queryTable" Target="../queryTables/queryTable21.xml"/><Relationship Id="rId63" Type="http://schemas.openxmlformats.org/officeDocument/2006/relationships/queryTable" Target="../queryTables/queryTable63.xml"/><Relationship Id="rId159" Type="http://schemas.openxmlformats.org/officeDocument/2006/relationships/queryTable" Target="../queryTables/queryTable159.xml"/><Relationship Id="rId324" Type="http://schemas.openxmlformats.org/officeDocument/2006/relationships/queryTable" Target="../queryTables/queryTable324.xml"/><Relationship Id="rId366" Type="http://schemas.openxmlformats.org/officeDocument/2006/relationships/queryTable" Target="../queryTables/queryTable366.xml"/><Relationship Id="rId531" Type="http://schemas.openxmlformats.org/officeDocument/2006/relationships/queryTable" Target="../queryTables/queryTable531.xml"/><Relationship Id="rId573" Type="http://schemas.openxmlformats.org/officeDocument/2006/relationships/queryTable" Target="../queryTables/queryTable573.xml"/><Relationship Id="rId629" Type="http://schemas.openxmlformats.org/officeDocument/2006/relationships/queryTable" Target="../queryTables/queryTable629.xml"/><Relationship Id="rId170" Type="http://schemas.openxmlformats.org/officeDocument/2006/relationships/queryTable" Target="../queryTables/queryTable17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268" Type="http://schemas.openxmlformats.org/officeDocument/2006/relationships/queryTable" Target="../queryTables/queryTable268.xml"/><Relationship Id="rId475" Type="http://schemas.openxmlformats.org/officeDocument/2006/relationships/queryTable" Target="../queryTables/queryTable475.xml"/><Relationship Id="rId640" Type="http://schemas.openxmlformats.org/officeDocument/2006/relationships/queryTable" Target="../queryTables/queryTable640.xml"/><Relationship Id="rId682" Type="http://schemas.openxmlformats.org/officeDocument/2006/relationships/queryTable" Target="../queryTables/queryTable682.xml"/><Relationship Id="rId738" Type="http://schemas.openxmlformats.org/officeDocument/2006/relationships/queryTable" Target="../queryTables/queryTable738.xml"/><Relationship Id="rId32" Type="http://schemas.openxmlformats.org/officeDocument/2006/relationships/queryTable" Target="../queryTables/queryTable32.xml"/><Relationship Id="rId74" Type="http://schemas.openxmlformats.org/officeDocument/2006/relationships/queryTable" Target="../queryTables/queryTable74.xml"/><Relationship Id="rId128" Type="http://schemas.openxmlformats.org/officeDocument/2006/relationships/queryTable" Target="../queryTables/queryTable128.xml"/><Relationship Id="rId335" Type="http://schemas.openxmlformats.org/officeDocument/2006/relationships/queryTable" Target="../queryTables/queryTable335.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42" Type="http://schemas.openxmlformats.org/officeDocument/2006/relationships/queryTable" Target="../queryTables/queryTable542.xml"/><Relationship Id="rId584" Type="http://schemas.openxmlformats.org/officeDocument/2006/relationships/queryTable" Target="../queryTables/queryTable584.xml"/><Relationship Id="rId5" Type="http://schemas.openxmlformats.org/officeDocument/2006/relationships/queryTable" Target="../queryTables/queryTable5.xml"/><Relationship Id="rId181" Type="http://schemas.openxmlformats.org/officeDocument/2006/relationships/queryTable" Target="../queryTables/queryTable181.xml"/><Relationship Id="rId237" Type="http://schemas.openxmlformats.org/officeDocument/2006/relationships/queryTable" Target="../queryTables/queryTable237.xml"/><Relationship Id="rId402" Type="http://schemas.openxmlformats.org/officeDocument/2006/relationships/queryTable" Target="../queryTables/queryTable402.xml"/><Relationship Id="rId279" Type="http://schemas.openxmlformats.org/officeDocument/2006/relationships/queryTable" Target="../queryTables/queryTable279.xml"/><Relationship Id="rId444" Type="http://schemas.openxmlformats.org/officeDocument/2006/relationships/queryTable" Target="../queryTables/queryTable444.xml"/><Relationship Id="rId486" Type="http://schemas.openxmlformats.org/officeDocument/2006/relationships/queryTable" Target="../queryTables/queryTable486.xml"/><Relationship Id="rId651" Type="http://schemas.openxmlformats.org/officeDocument/2006/relationships/queryTable" Target="../queryTables/queryTable651.xml"/><Relationship Id="rId693" Type="http://schemas.openxmlformats.org/officeDocument/2006/relationships/queryTable" Target="../queryTables/queryTable693.xml"/><Relationship Id="rId707" Type="http://schemas.openxmlformats.org/officeDocument/2006/relationships/queryTable" Target="../queryTables/queryTable707.xml"/><Relationship Id="rId43" Type="http://schemas.openxmlformats.org/officeDocument/2006/relationships/queryTable" Target="../queryTables/queryTable43.xml"/><Relationship Id="rId139" Type="http://schemas.openxmlformats.org/officeDocument/2006/relationships/queryTable" Target="../queryTables/queryTable13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46" Type="http://schemas.openxmlformats.org/officeDocument/2006/relationships/queryTable" Target="../queryTables/queryTable346.xml"/><Relationship Id="rId388" Type="http://schemas.openxmlformats.org/officeDocument/2006/relationships/queryTable" Target="../queryTables/queryTable388.xml"/><Relationship Id="rId511" Type="http://schemas.openxmlformats.org/officeDocument/2006/relationships/queryTable" Target="../queryTables/queryTable511.xml"/><Relationship Id="rId553" Type="http://schemas.openxmlformats.org/officeDocument/2006/relationships/queryTable" Target="../queryTables/queryTable553.xml"/><Relationship Id="rId609" Type="http://schemas.openxmlformats.org/officeDocument/2006/relationships/queryTable" Target="../queryTables/queryTable609.xml"/><Relationship Id="rId85" Type="http://schemas.openxmlformats.org/officeDocument/2006/relationships/queryTable" Target="../queryTables/queryTable85.xml"/><Relationship Id="rId150" Type="http://schemas.openxmlformats.org/officeDocument/2006/relationships/queryTable" Target="../queryTables/queryTable150.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595" Type="http://schemas.openxmlformats.org/officeDocument/2006/relationships/queryTable" Target="../queryTables/queryTable595.xml"/><Relationship Id="rId248" Type="http://schemas.openxmlformats.org/officeDocument/2006/relationships/queryTable" Target="../queryTables/queryTable248.xml"/><Relationship Id="rId455" Type="http://schemas.openxmlformats.org/officeDocument/2006/relationships/queryTable" Target="../queryTables/queryTable455.xml"/><Relationship Id="rId497" Type="http://schemas.openxmlformats.org/officeDocument/2006/relationships/queryTable" Target="../queryTables/queryTable497.xml"/><Relationship Id="rId620" Type="http://schemas.openxmlformats.org/officeDocument/2006/relationships/queryTable" Target="../queryTables/queryTable620.xml"/><Relationship Id="rId662" Type="http://schemas.openxmlformats.org/officeDocument/2006/relationships/queryTable" Target="../queryTables/queryTable662.xml"/><Relationship Id="rId718" Type="http://schemas.openxmlformats.org/officeDocument/2006/relationships/queryTable" Target="../queryTables/queryTable718.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357" Type="http://schemas.openxmlformats.org/officeDocument/2006/relationships/queryTable" Target="../queryTables/queryTable357.xml"/><Relationship Id="rId522" Type="http://schemas.openxmlformats.org/officeDocument/2006/relationships/queryTable" Target="../queryTables/queryTable522.xml"/><Relationship Id="rId54" Type="http://schemas.openxmlformats.org/officeDocument/2006/relationships/queryTable" Target="../queryTables/queryTable54.xml"/><Relationship Id="rId96" Type="http://schemas.openxmlformats.org/officeDocument/2006/relationships/queryTable" Target="../queryTables/queryTable96.xml"/><Relationship Id="rId161" Type="http://schemas.openxmlformats.org/officeDocument/2006/relationships/queryTable" Target="../queryTables/queryTable161.xml"/><Relationship Id="rId217" Type="http://schemas.openxmlformats.org/officeDocument/2006/relationships/queryTable" Target="../queryTables/queryTable217.xml"/><Relationship Id="rId399" Type="http://schemas.openxmlformats.org/officeDocument/2006/relationships/queryTable" Target="../queryTables/queryTable399.xml"/><Relationship Id="rId564" Type="http://schemas.openxmlformats.org/officeDocument/2006/relationships/queryTable" Target="../queryTables/queryTable564.xml"/><Relationship Id="rId259" Type="http://schemas.openxmlformats.org/officeDocument/2006/relationships/queryTable" Target="../queryTables/queryTable259.xml"/><Relationship Id="rId424" Type="http://schemas.openxmlformats.org/officeDocument/2006/relationships/queryTable" Target="../queryTables/queryTable424.xml"/><Relationship Id="rId466" Type="http://schemas.openxmlformats.org/officeDocument/2006/relationships/queryTable" Target="../queryTables/queryTable466.xml"/><Relationship Id="rId631" Type="http://schemas.openxmlformats.org/officeDocument/2006/relationships/queryTable" Target="../queryTables/queryTable631.xml"/><Relationship Id="rId673" Type="http://schemas.openxmlformats.org/officeDocument/2006/relationships/queryTable" Target="../queryTables/queryTable673.xml"/><Relationship Id="rId729" Type="http://schemas.openxmlformats.org/officeDocument/2006/relationships/queryTable" Target="../queryTables/queryTable729.xml"/><Relationship Id="rId23" Type="http://schemas.openxmlformats.org/officeDocument/2006/relationships/queryTable" Target="../queryTables/queryTable23.xml"/><Relationship Id="rId119" Type="http://schemas.openxmlformats.org/officeDocument/2006/relationships/queryTable" Target="../queryTables/queryTable119.xml"/><Relationship Id="rId270" Type="http://schemas.openxmlformats.org/officeDocument/2006/relationships/queryTable" Target="../queryTables/queryTable270.xml"/><Relationship Id="rId326" Type="http://schemas.openxmlformats.org/officeDocument/2006/relationships/queryTable" Target="../queryTables/queryTable326.xml"/><Relationship Id="rId533" Type="http://schemas.openxmlformats.org/officeDocument/2006/relationships/queryTable" Target="../queryTables/queryTable533.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740" Type="http://schemas.openxmlformats.org/officeDocument/2006/relationships/queryTable" Target="../queryTables/queryTable740.xml"/><Relationship Id="rId172" Type="http://schemas.openxmlformats.org/officeDocument/2006/relationships/queryTable" Target="../queryTables/queryTable17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477" Type="http://schemas.openxmlformats.org/officeDocument/2006/relationships/queryTable" Target="../queryTables/queryTable477.xml"/><Relationship Id="rId600" Type="http://schemas.openxmlformats.org/officeDocument/2006/relationships/queryTable" Target="../queryTables/queryTable600.xml"/><Relationship Id="rId642" Type="http://schemas.openxmlformats.org/officeDocument/2006/relationships/queryTable" Target="../queryTables/queryTable642.xml"/><Relationship Id="rId684" Type="http://schemas.openxmlformats.org/officeDocument/2006/relationships/queryTable" Target="../queryTables/queryTable684.xml"/><Relationship Id="rId281" Type="http://schemas.openxmlformats.org/officeDocument/2006/relationships/queryTable" Target="../queryTables/queryTable281.xml"/><Relationship Id="rId337" Type="http://schemas.openxmlformats.org/officeDocument/2006/relationships/queryTable" Target="../queryTables/queryTable337.xml"/><Relationship Id="rId502" Type="http://schemas.openxmlformats.org/officeDocument/2006/relationships/queryTable" Target="../queryTables/queryTable502.xml"/><Relationship Id="rId34" Type="http://schemas.openxmlformats.org/officeDocument/2006/relationships/queryTable" Target="../queryTables/queryTable34.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44" Type="http://schemas.openxmlformats.org/officeDocument/2006/relationships/queryTable" Target="../queryTables/queryTable544.xml"/><Relationship Id="rId586" Type="http://schemas.openxmlformats.org/officeDocument/2006/relationships/queryTable" Target="../queryTables/queryTable586.xml"/><Relationship Id="rId7" Type="http://schemas.openxmlformats.org/officeDocument/2006/relationships/queryTable" Target="../queryTables/queryTable7.xml"/><Relationship Id="rId183" Type="http://schemas.openxmlformats.org/officeDocument/2006/relationships/queryTable" Target="../queryTables/queryTable183.xml"/><Relationship Id="rId239" Type="http://schemas.openxmlformats.org/officeDocument/2006/relationships/queryTable" Target="../queryTables/queryTable239.xml"/><Relationship Id="rId390" Type="http://schemas.openxmlformats.org/officeDocument/2006/relationships/queryTable" Target="../queryTables/queryTable390.xml"/><Relationship Id="rId404" Type="http://schemas.openxmlformats.org/officeDocument/2006/relationships/queryTable" Target="../queryTables/queryTable404.xml"/><Relationship Id="rId446" Type="http://schemas.openxmlformats.org/officeDocument/2006/relationships/queryTable" Target="../queryTables/queryTable446.xml"/><Relationship Id="rId611" Type="http://schemas.openxmlformats.org/officeDocument/2006/relationships/queryTable" Target="../queryTables/queryTable611.xml"/><Relationship Id="rId653" Type="http://schemas.openxmlformats.org/officeDocument/2006/relationships/queryTable" Target="../queryTables/queryTable653.xml"/><Relationship Id="rId250" Type="http://schemas.openxmlformats.org/officeDocument/2006/relationships/queryTable" Target="../queryTables/queryTable250.xml"/><Relationship Id="rId292" Type="http://schemas.openxmlformats.org/officeDocument/2006/relationships/queryTable" Target="../queryTables/queryTable292.xml"/><Relationship Id="rId306" Type="http://schemas.openxmlformats.org/officeDocument/2006/relationships/queryTable" Target="../queryTables/queryTable306.xml"/><Relationship Id="rId488" Type="http://schemas.openxmlformats.org/officeDocument/2006/relationships/queryTable" Target="../queryTables/queryTable488.xml"/><Relationship Id="rId695" Type="http://schemas.openxmlformats.org/officeDocument/2006/relationships/queryTable" Target="../queryTables/queryTable695.xml"/><Relationship Id="rId709" Type="http://schemas.openxmlformats.org/officeDocument/2006/relationships/queryTable" Target="../queryTables/queryTable709.xml"/><Relationship Id="rId45" Type="http://schemas.openxmlformats.org/officeDocument/2006/relationships/queryTable" Target="../queryTables/queryTable45.xml"/><Relationship Id="rId87" Type="http://schemas.openxmlformats.org/officeDocument/2006/relationships/queryTable" Target="../queryTables/queryTable87.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13" Type="http://schemas.openxmlformats.org/officeDocument/2006/relationships/queryTable" Target="../queryTables/queryTable513.xml"/><Relationship Id="rId555" Type="http://schemas.openxmlformats.org/officeDocument/2006/relationships/queryTable" Target="../queryTables/queryTable555.xml"/><Relationship Id="rId597" Type="http://schemas.openxmlformats.org/officeDocument/2006/relationships/queryTable" Target="../queryTables/queryTable597.xml"/><Relationship Id="rId720" Type="http://schemas.openxmlformats.org/officeDocument/2006/relationships/queryTable" Target="../queryTables/queryTable720.xml"/><Relationship Id="rId152" Type="http://schemas.openxmlformats.org/officeDocument/2006/relationships/queryTable" Target="../queryTables/queryTable152.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457" Type="http://schemas.openxmlformats.org/officeDocument/2006/relationships/queryTable" Target="../queryTables/queryTable457.xml"/><Relationship Id="rId622" Type="http://schemas.openxmlformats.org/officeDocument/2006/relationships/queryTable" Target="../queryTables/queryTable622.xml"/><Relationship Id="rId261" Type="http://schemas.openxmlformats.org/officeDocument/2006/relationships/queryTable" Target="../queryTables/queryTable261.xml"/><Relationship Id="rId499" Type="http://schemas.openxmlformats.org/officeDocument/2006/relationships/queryTable" Target="../queryTables/queryTable499.xml"/><Relationship Id="rId664" Type="http://schemas.openxmlformats.org/officeDocument/2006/relationships/queryTable" Target="../queryTables/queryTable664.xml"/><Relationship Id="rId14" Type="http://schemas.openxmlformats.org/officeDocument/2006/relationships/queryTable" Target="../queryTables/queryTable14.xml"/><Relationship Id="rId56" Type="http://schemas.openxmlformats.org/officeDocument/2006/relationships/queryTable" Target="../queryTables/queryTable56.xml"/><Relationship Id="rId317" Type="http://schemas.openxmlformats.org/officeDocument/2006/relationships/queryTable" Target="../queryTables/queryTable317.xml"/><Relationship Id="rId359" Type="http://schemas.openxmlformats.org/officeDocument/2006/relationships/queryTable" Target="../queryTables/queryTable359.xml"/><Relationship Id="rId524" Type="http://schemas.openxmlformats.org/officeDocument/2006/relationships/queryTable" Target="../queryTables/queryTable524.xml"/><Relationship Id="rId566" Type="http://schemas.openxmlformats.org/officeDocument/2006/relationships/queryTable" Target="../queryTables/queryTable566.xml"/><Relationship Id="rId731" Type="http://schemas.openxmlformats.org/officeDocument/2006/relationships/queryTable" Target="../queryTables/queryTable731.xml"/><Relationship Id="rId98" Type="http://schemas.openxmlformats.org/officeDocument/2006/relationships/queryTable" Target="../queryTables/queryTable98.xml"/><Relationship Id="rId121" Type="http://schemas.openxmlformats.org/officeDocument/2006/relationships/queryTable" Target="../queryTables/queryTable121.xml"/><Relationship Id="rId163" Type="http://schemas.openxmlformats.org/officeDocument/2006/relationships/queryTable" Target="../queryTables/queryTable163.xml"/><Relationship Id="rId219" Type="http://schemas.openxmlformats.org/officeDocument/2006/relationships/queryTable" Target="../queryTables/queryTable219.xml"/><Relationship Id="rId370" Type="http://schemas.openxmlformats.org/officeDocument/2006/relationships/queryTable" Target="../queryTables/queryTable370.xml"/><Relationship Id="rId426" Type="http://schemas.openxmlformats.org/officeDocument/2006/relationships/queryTable" Target="../queryTables/queryTable426.xml"/><Relationship Id="rId633" Type="http://schemas.openxmlformats.org/officeDocument/2006/relationships/queryTable" Target="../queryTables/queryTable633.xml"/><Relationship Id="rId230" Type="http://schemas.openxmlformats.org/officeDocument/2006/relationships/queryTable" Target="../queryTables/queryTable230.xml"/><Relationship Id="rId468" Type="http://schemas.openxmlformats.org/officeDocument/2006/relationships/queryTable" Target="../queryTables/queryTable468.xml"/><Relationship Id="rId675" Type="http://schemas.openxmlformats.org/officeDocument/2006/relationships/queryTable" Target="../queryTables/queryTable675.xml"/><Relationship Id="rId25" Type="http://schemas.openxmlformats.org/officeDocument/2006/relationships/queryTable" Target="../queryTables/queryTable25.xml"/><Relationship Id="rId67" Type="http://schemas.openxmlformats.org/officeDocument/2006/relationships/queryTable" Target="../queryTables/queryTable67.xml"/><Relationship Id="rId272" Type="http://schemas.openxmlformats.org/officeDocument/2006/relationships/queryTable" Target="../queryTables/queryTable272.xml"/><Relationship Id="rId328" Type="http://schemas.openxmlformats.org/officeDocument/2006/relationships/queryTable" Target="../queryTables/queryTable328.xml"/><Relationship Id="rId535" Type="http://schemas.openxmlformats.org/officeDocument/2006/relationships/queryTable" Target="../queryTables/queryTable535.xml"/><Relationship Id="rId577" Type="http://schemas.openxmlformats.org/officeDocument/2006/relationships/queryTable" Target="../queryTables/queryTable577.xml"/><Relationship Id="rId700" Type="http://schemas.openxmlformats.org/officeDocument/2006/relationships/queryTable" Target="../queryTables/queryTable700.xml"/><Relationship Id="rId742" Type="http://schemas.openxmlformats.org/officeDocument/2006/relationships/queryTable" Target="../queryTables/queryTable742.xml"/><Relationship Id="rId132" Type="http://schemas.openxmlformats.org/officeDocument/2006/relationships/queryTable" Target="../queryTables/queryTable132.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241" Type="http://schemas.openxmlformats.org/officeDocument/2006/relationships/queryTable" Target="../queryTables/queryTable241.xml"/><Relationship Id="rId437" Type="http://schemas.openxmlformats.org/officeDocument/2006/relationships/queryTable" Target="../queryTables/queryTable437.xml"/><Relationship Id="rId479" Type="http://schemas.openxmlformats.org/officeDocument/2006/relationships/queryTable" Target="../queryTables/queryTable479.xml"/><Relationship Id="rId644" Type="http://schemas.openxmlformats.org/officeDocument/2006/relationships/queryTable" Target="../queryTables/queryTable644.xml"/><Relationship Id="rId686" Type="http://schemas.openxmlformats.org/officeDocument/2006/relationships/queryTable" Target="../queryTables/queryTable686.xml"/><Relationship Id="rId36" Type="http://schemas.openxmlformats.org/officeDocument/2006/relationships/queryTable" Target="../queryTables/queryTable36.xml"/><Relationship Id="rId283" Type="http://schemas.openxmlformats.org/officeDocument/2006/relationships/queryTable" Target="../queryTables/queryTable283.xml"/><Relationship Id="rId339" Type="http://schemas.openxmlformats.org/officeDocument/2006/relationships/queryTable" Target="../queryTables/queryTable339.xml"/><Relationship Id="rId490" Type="http://schemas.openxmlformats.org/officeDocument/2006/relationships/queryTable" Target="../queryTables/queryTable490.xml"/><Relationship Id="rId504" Type="http://schemas.openxmlformats.org/officeDocument/2006/relationships/queryTable" Target="../queryTables/queryTable504.xml"/><Relationship Id="rId546" Type="http://schemas.openxmlformats.org/officeDocument/2006/relationships/queryTable" Target="../queryTables/queryTable546.xml"/><Relationship Id="rId711" Type="http://schemas.openxmlformats.org/officeDocument/2006/relationships/queryTable" Target="../queryTables/queryTable711.xml"/><Relationship Id="rId78" Type="http://schemas.openxmlformats.org/officeDocument/2006/relationships/queryTable" Target="../queryTables/queryTable78.xml"/><Relationship Id="rId101" Type="http://schemas.openxmlformats.org/officeDocument/2006/relationships/queryTable" Target="../queryTables/queryTable101.xml"/><Relationship Id="rId143" Type="http://schemas.openxmlformats.org/officeDocument/2006/relationships/queryTable" Target="../queryTables/queryTable143.xml"/><Relationship Id="rId185" Type="http://schemas.openxmlformats.org/officeDocument/2006/relationships/queryTable" Target="../queryTables/queryTable185.xml"/><Relationship Id="rId350" Type="http://schemas.openxmlformats.org/officeDocument/2006/relationships/queryTable" Target="../queryTables/queryTable350.xml"/><Relationship Id="rId406" Type="http://schemas.openxmlformats.org/officeDocument/2006/relationships/queryTable" Target="../queryTables/queryTable406.xml"/><Relationship Id="rId588" Type="http://schemas.openxmlformats.org/officeDocument/2006/relationships/queryTable" Target="../queryTables/queryTable588.xml"/><Relationship Id="rId9" Type="http://schemas.openxmlformats.org/officeDocument/2006/relationships/queryTable" Target="../queryTables/queryTable9.xml"/><Relationship Id="rId210" Type="http://schemas.openxmlformats.org/officeDocument/2006/relationships/queryTable" Target="../queryTables/queryTable210.xml"/><Relationship Id="rId392" Type="http://schemas.openxmlformats.org/officeDocument/2006/relationships/queryTable" Target="../queryTables/queryTable392.xml"/><Relationship Id="rId448" Type="http://schemas.openxmlformats.org/officeDocument/2006/relationships/queryTable" Target="../queryTables/queryTable448.xml"/><Relationship Id="rId613" Type="http://schemas.openxmlformats.org/officeDocument/2006/relationships/queryTable" Target="../queryTables/queryTable613.xml"/><Relationship Id="rId655" Type="http://schemas.openxmlformats.org/officeDocument/2006/relationships/queryTable" Target="../queryTables/queryTable655.xml"/><Relationship Id="rId697" Type="http://schemas.openxmlformats.org/officeDocument/2006/relationships/queryTable" Target="../queryTables/queryTable697.xml"/><Relationship Id="rId252" Type="http://schemas.openxmlformats.org/officeDocument/2006/relationships/queryTable" Target="../queryTables/queryTable252.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722" Type="http://schemas.openxmlformats.org/officeDocument/2006/relationships/queryTable" Target="../queryTables/queryTable722.xml"/><Relationship Id="rId47" Type="http://schemas.openxmlformats.org/officeDocument/2006/relationships/queryTable" Target="../queryTables/queryTable47.xml"/><Relationship Id="rId89" Type="http://schemas.openxmlformats.org/officeDocument/2006/relationships/queryTable" Target="../queryTables/queryTable89.xml"/><Relationship Id="rId112" Type="http://schemas.openxmlformats.org/officeDocument/2006/relationships/queryTable" Target="../queryTables/queryTable112.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57" Type="http://schemas.openxmlformats.org/officeDocument/2006/relationships/queryTable" Target="../queryTables/queryTable557.xml"/><Relationship Id="rId599" Type="http://schemas.openxmlformats.org/officeDocument/2006/relationships/queryTable" Target="../queryTables/queryTable599.xml"/><Relationship Id="rId196" Type="http://schemas.openxmlformats.org/officeDocument/2006/relationships/queryTable" Target="../queryTables/queryTable196.xml"/><Relationship Id="rId417" Type="http://schemas.openxmlformats.org/officeDocument/2006/relationships/queryTable" Target="../queryTables/queryTable417.xml"/><Relationship Id="rId459" Type="http://schemas.openxmlformats.org/officeDocument/2006/relationships/queryTable" Target="../queryTables/queryTable459.xml"/><Relationship Id="rId624" Type="http://schemas.openxmlformats.org/officeDocument/2006/relationships/queryTable" Target="../queryTables/queryTable624.xml"/><Relationship Id="rId666" Type="http://schemas.openxmlformats.org/officeDocument/2006/relationships/queryTable" Target="../queryTables/queryTable666.xml"/><Relationship Id="rId16" Type="http://schemas.openxmlformats.org/officeDocument/2006/relationships/queryTable" Target="../queryTables/queryTable16.xml"/><Relationship Id="rId221" Type="http://schemas.openxmlformats.org/officeDocument/2006/relationships/queryTable" Target="../queryTables/queryTable221.xml"/><Relationship Id="rId263" Type="http://schemas.openxmlformats.org/officeDocument/2006/relationships/queryTable" Target="../queryTables/queryTable263.xml"/><Relationship Id="rId319" Type="http://schemas.openxmlformats.org/officeDocument/2006/relationships/queryTable" Target="../queryTables/queryTable319.xml"/><Relationship Id="rId470" Type="http://schemas.openxmlformats.org/officeDocument/2006/relationships/queryTable" Target="../queryTables/queryTable470.xml"/><Relationship Id="rId526" Type="http://schemas.openxmlformats.org/officeDocument/2006/relationships/queryTable" Target="../queryTables/queryTable526.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733" Type="http://schemas.openxmlformats.org/officeDocument/2006/relationships/queryTable" Target="../queryTables/queryTable733.xml"/><Relationship Id="rId165" Type="http://schemas.openxmlformats.org/officeDocument/2006/relationships/queryTable" Target="../queryTables/queryTable165.xml"/><Relationship Id="rId372" Type="http://schemas.openxmlformats.org/officeDocument/2006/relationships/queryTable" Target="../queryTables/queryTable372.xml"/><Relationship Id="rId428" Type="http://schemas.openxmlformats.org/officeDocument/2006/relationships/queryTable" Target="../queryTables/queryTable428.xml"/><Relationship Id="rId635" Type="http://schemas.openxmlformats.org/officeDocument/2006/relationships/queryTable" Target="../queryTables/queryTable635.xml"/><Relationship Id="rId677" Type="http://schemas.openxmlformats.org/officeDocument/2006/relationships/queryTable" Target="../queryTables/queryTable677.xml"/><Relationship Id="rId232" Type="http://schemas.openxmlformats.org/officeDocument/2006/relationships/queryTable" Target="../queryTables/queryTable232.xml"/><Relationship Id="rId274" Type="http://schemas.openxmlformats.org/officeDocument/2006/relationships/queryTable" Target="../queryTables/queryTable274.xml"/><Relationship Id="rId481" Type="http://schemas.openxmlformats.org/officeDocument/2006/relationships/queryTable" Target="../queryTables/queryTable481.xml"/><Relationship Id="rId702" Type="http://schemas.openxmlformats.org/officeDocument/2006/relationships/queryTable" Target="../queryTables/queryTable702.xml"/><Relationship Id="rId27" Type="http://schemas.openxmlformats.org/officeDocument/2006/relationships/queryTable" Target="../queryTables/queryTable27.xml"/><Relationship Id="rId69" Type="http://schemas.openxmlformats.org/officeDocument/2006/relationships/queryTable" Target="../queryTables/queryTable69.xml"/><Relationship Id="rId134" Type="http://schemas.openxmlformats.org/officeDocument/2006/relationships/queryTable" Target="../queryTables/queryTable134.xml"/><Relationship Id="rId537" Type="http://schemas.openxmlformats.org/officeDocument/2006/relationships/queryTable" Target="../queryTables/queryTable537.xml"/><Relationship Id="rId579" Type="http://schemas.openxmlformats.org/officeDocument/2006/relationships/queryTable" Target="../queryTables/queryTable579.xml"/><Relationship Id="rId744" Type="http://schemas.openxmlformats.org/officeDocument/2006/relationships/queryTable" Target="../queryTables/queryTable744.xml"/><Relationship Id="rId80" Type="http://schemas.openxmlformats.org/officeDocument/2006/relationships/queryTable" Target="../queryTables/queryTable80.xml"/><Relationship Id="rId176" Type="http://schemas.openxmlformats.org/officeDocument/2006/relationships/queryTable" Target="../queryTables/queryTable176.xml"/><Relationship Id="rId341" Type="http://schemas.openxmlformats.org/officeDocument/2006/relationships/queryTable" Target="../queryTables/queryTable341.xml"/><Relationship Id="rId383" Type="http://schemas.openxmlformats.org/officeDocument/2006/relationships/queryTable" Target="../queryTables/queryTable383.xml"/><Relationship Id="rId439" Type="http://schemas.openxmlformats.org/officeDocument/2006/relationships/queryTable" Target="../queryTables/queryTable439.xml"/><Relationship Id="rId590" Type="http://schemas.openxmlformats.org/officeDocument/2006/relationships/queryTable" Target="../queryTables/queryTable590.xml"/><Relationship Id="rId604" Type="http://schemas.openxmlformats.org/officeDocument/2006/relationships/queryTable" Target="../queryTables/queryTable604.xml"/><Relationship Id="rId646" Type="http://schemas.openxmlformats.org/officeDocument/2006/relationships/queryTable" Target="../queryTables/queryTable646.xml"/><Relationship Id="rId201" Type="http://schemas.openxmlformats.org/officeDocument/2006/relationships/queryTable" Target="../queryTables/queryTable201.xml"/><Relationship Id="rId243" Type="http://schemas.openxmlformats.org/officeDocument/2006/relationships/queryTable" Target="../queryTables/queryTable243.xml"/><Relationship Id="rId285" Type="http://schemas.openxmlformats.org/officeDocument/2006/relationships/queryTable" Target="../queryTables/queryTable285.xml"/><Relationship Id="rId450" Type="http://schemas.openxmlformats.org/officeDocument/2006/relationships/queryTable" Target="../queryTables/queryTable450.xml"/><Relationship Id="rId506" Type="http://schemas.openxmlformats.org/officeDocument/2006/relationships/queryTable" Target="../queryTables/queryTable506.xml"/><Relationship Id="rId688" Type="http://schemas.openxmlformats.org/officeDocument/2006/relationships/queryTable" Target="../queryTables/queryTable688.xml"/><Relationship Id="rId38" Type="http://schemas.openxmlformats.org/officeDocument/2006/relationships/queryTable" Target="../queryTables/queryTable38.xml"/><Relationship Id="rId103" Type="http://schemas.openxmlformats.org/officeDocument/2006/relationships/queryTable" Target="../queryTables/queryTable103.xml"/><Relationship Id="rId310" Type="http://schemas.openxmlformats.org/officeDocument/2006/relationships/queryTable" Target="../queryTables/queryTable310.xml"/><Relationship Id="rId492" Type="http://schemas.openxmlformats.org/officeDocument/2006/relationships/queryTable" Target="../queryTables/queryTable492.xml"/><Relationship Id="rId548" Type="http://schemas.openxmlformats.org/officeDocument/2006/relationships/queryTable" Target="../queryTables/queryTable548.xml"/><Relationship Id="rId713" Type="http://schemas.openxmlformats.org/officeDocument/2006/relationships/queryTable" Target="../queryTables/queryTable713.xml"/><Relationship Id="rId91" Type="http://schemas.openxmlformats.org/officeDocument/2006/relationships/queryTable" Target="../queryTables/queryTable91.xml"/><Relationship Id="rId145" Type="http://schemas.openxmlformats.org/officeDocument/2006/relationships/queryTable" Target="../queryTables/queryTable145.xml"/><Relationship Id="rId187" Type="http://schemas.openxmlformats.org/officeDocument/2006/relationships/queryTable" Target="../queryTables/queryTable187.xml"/><Relationship Id="rId352" Type="http://schemas.openxmlformats.org/officeDocument/2006/relationships/queryTable" Target="../queryTables/queryTable352.xml"/><Relationship Id="rId394" Type="http://schemas.openxmlformats.org/officeDocument/2006/relationships/queryTable" Target="../queryTables/queryTable394.xml"/><Relationship Id="rId408" Type="http://schemas.openxmlformats.org/officeDocument/2006/relationships/queryTable" Target="../queryTables/queryTable408.xml"/><Relationship Id="rId615" Type="http://schemas.openxmlformats.org/officeDocument/2006/relationships/queryTable" Target="../queryTables/queryTable615.xml"/><Relationship Id="rId212" Type="http://schemas.openxmlformats.org/officeDocument/2006/relationships/queryTable" Target="../queryTables/queryTable212.xml"/><Relationship Id="rId254" Type="http://schemas.openxmlformats.org/officeDocument/2006/relationships/queryTable" Target="../queryTables/queryTable254.xml"/><Relationship Id="rId657" Type="http://schemas.openxmlformats.org/officeDocument/2006/relationships/queryTable" Target="../queryTables/queryTable657.xml"/><Relationship Id="rId699" Type="http://schemas.openxmlformats.org/officeDocument/2006/relationships/queryTable" Target="../queryTables/queryTable699.xml"/><Relationship Id="rId49" Type="http://schemas.openxmlformats.org/officeDocument/2006/relationships/queryTable" Target="../queryTables/queryTable49.xml"/><Relationship Id="rId114" Type="http://schemas.openxmlformats.org/officeDocument/2006/relationships/queryTable" Target="../queryTables/queryTable114.xml"/><Relationship Id="rId296" Type="http://schemas.openxmlformats.org/officeDocument/2006/relationships/queryTable" Target="../queryTables/queryTable296.xml"/><Relationship Id="rId461" Type="http://schemas.openxmlformats.org/officeDocument/2006/relationships/queryTable" Target="../queryTables/queryTable461.xml"/><Relationship Id="rId517" Type="http://schemas.openxmlformats.org/officeDocument/2006/relationships/queryTable" Target="../queryTables/queryTable517.xml"/><Relationship Id="rId559" Type="http://schemas.openxmlformats.org/officeDocument/2006/relationships/queryTable" Target="../queryTables/queryTable559.xml"/><Relationship Id="rId724" Type="http://schemas.openxmlformats.org/officeDocument/2006/relationships/queryTable" Target="../queryTables/queryTable724.xml"/><Relationship Id="rId60" Type="http://schemas.openxmlformats.org/officeDocument/2006/relationships/queryTable" Target="../queryTables/queryTable60.xml"/><Relationship Id="rId156" Type="http://schemas.openxmlformats.org/officeDocument/2006/relationships/queryTable" Target="../queryTables/queryTable156.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63" Type="http://schemas.openxmlformats.org/officeDocument/2006/relationships/queryTable" Target="../queryTables/queryTable363.xml"/><Relationship Id="rId419" Type="http://schemas.openxmlformats.org/officeDocument/2006/relationships/queryTable" Target="../queryTables/queryTable419.xml"/><Relationship Id="rId570" Type="http://schemas.openxmlformats.org/officeDocument/2006/relationships/queryTable" Target="../queryTables/queryTable570.xml"/><Relationship Id="rId626" Type="http://schemas.openxmlformats.org/officeDocument/2006/relationships/queryTable" Target="../queryTables/queryTable626.xml"/><Relationship Id="rId223" Type="http://schemas.openxmlformats.org/officeDocument/2006/relationships/queryTable" Target="../queryTables/queryTable223.xml"/><Relationship Id="rId430" Type="http://schemas.openxmlformats.org/officeDocument/2006/relationships/queryTable" Target="../queryTables/queryTable430.xml"/><Relationship Id="rId668" Type="http://schemas.openxmlformats.org/officeDocument/2006/relationships/queryTable" Target="../queryTables/queryTable668.xml"/><Relationship Id="rId18" Type="http://schemas.openxmlformats.org/officeDocument/2006/relationships/queryTable" Target="../queryTables/queryTable18.xml"/><Relationship Id="rId265" Type="http://schemas.openxmlformats.org/officeDocument/2006/relationships/queryTable" Target="../queryTables/queryTable265.xml"/><Relationship Id="rId472" Type="http://schemas.openxmlformats.org/officeDocument/2006/relationships/queryTable" Target="../queryTables/queryTable472.xml"/><Relationship Id="rId528" Type="http://schemas.openxmlformats.org/officeDocument/2006/relationships/queryTable" Target="../queryTables/queryTable528.xml"/><Relationship Id="rId735" Type="http://schemas.openxmlformats.org/officeDocument/2006/relationships/queryTable" Target="../queryTables/queryTable735.xml"/><Relationship Id="rId125" Type="http://schemas.openxmlformats.org/officeDocument/2006/relationships/queryTable" Target="../queryTables/queryTable125.xml"/><Relationship Id="rId167" Type="http://schemas.openxmlformats.org/officeDocument/2006/relationships/queryTable" Target="../queryTables/queryTable167.xml"/><Relationship Id="rId332" Type="http://schemas.openxmlformats.org/officeDocument/2006/relationships/queryTable" Target="../queryTables/queryTable332.xml"/><Relationship Id="rId374" Type="http://schemas.openxmlformats.org/officeDocument/2006/relationships/queryTable" Target="../queryTables/queryTable374.xml"/><Relationship Id="rId581" Type="http://schemas.openxmlformats.org/officeDocument/2006/relationships/queryTable" Target="../queryTables/queryTable581.xml"/><Relationship Id="rId71" Type="http://schemas.openxmlformats.org/officeDocument/2006/relationships/queryTable" Target="../queryTables/queryTable71.xml"/><Relationship Id="rId234" Type="http://schemas.openxmlformats.org/officeDocument/2006/relationships/queryTable" Target="../queryTables/queryTable234.xml"/><Relationship Id="rId637" Type="http://schemas.openxmlformats.org/officeDocument/2006/relationships/queryTable" Target="../queryTables/queryTable637.xml"/><Relationship Id="rId679" Type="http://schemas.openxmlformats.org/officeDocument/2006/relationships/queryTable" Target="../queryTables/queryTable679.xml"/><Relationship Id="rId2" Type="http://schemas.openxmlformats.org/officeDocument/2006/relationships/queryTable" Target="../queryTables/queryTable2.xml"/><Relationship Id="rId29" Type="http://schemas.openxmlformats.org/officeDocument/2006/relationships/queryTable" Target="../queryTables/queryTable29.xml"/><Relationship Id="rId276" Type="http://schemas.openxmlformats.org/officeDocument/2006/relationships/queryTable" Target="../queryTables/queryTable276.xml"/><Relationship Id="rId441" Type="http://schemas.openxmlformats.org/officeDocument/2006/relationships/queryTable" Target="../queryTables/queryTable441.xml"/><Relationship Id="rId483" Type="http://schemas.openxmlformats.org/officeDocument/2006/relationships/queryTable" Target="../queryTables/queryTable483.xml"/><Relationship Id="rId539" Type="http://schemas.openxmlformats.org/officeDocument/2006/relationships/queryTable" Target="../queryTables/queryTable539.xml"/><Relationship Id="rId690" Type="http://schemas.openxmlformats.org/officeDocument/2006/relationships/queryTable" Target="../queryTables/queryTable690.xml"/><Relationship Id="rId704" Type="http://schemas.openxmlformats.org/officeDocument/2006/relationships/queryTable" Target="../queryTables/queryTable704.xml"/><Relationship Id="rId40" Type="http://schemas.openxmlformats.org/officeDocument/2006/relationships/queryTable" Target="../queryTables/queryTable40.xml"/><Relationship Id="rId136" Type="http://schemas.openxmlformats.org/officeDocument/2006/relationships/queryTable" Target="../queryTables/queryTable136.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43" Type="http://schemas.openxmlformats.org/officeDocument/2006/relationships/queryTable" Target="../queryTables/queryTable343.xml"/><Relationship Id="rId550" Type="http://schemas.openxmlformats.org/officeDocument/2006/relationships/queryTable" Target="../queryTables/queryTable550.xml"/><Relationship Id="rId82" Type="http://schemas.openxmlformats.org/officeDocument/2006/relationships/queryTable" Target="../queryTables/queryTable82.xml"/><Relationship Id="rId203" Type="http://schemas.openxmlformats.org/officeDocument/2006/relationships/queryTable" Target="../queryTables/queryTable203.xml"/><Relationship Id="rId385" Type="http://schemas.openxmlformats.org/officeDocument/2006/relationships/queryTable" Target="../queryTables/queryTable385.xml"/><Relationship Id="rId592" Type="http://schemas.openxmlformats.org/officeDocument/2006/relationships/queryTable" Target="../queryTables/queryTable592.xml"/><Relationship Id="rId606" Type="http://schemas.openxmlformats.org/officeDocument/2006/relationships/queryTable" Target="../queryTables/queryTable606.xml"/><Relationship Id="rId648" Type="http://schemas.openxmlformats.org/officeDocument/2006/relationships/queryTable" Target="../queryTables/queryTable648.xml"/><Relationship Id="rId245" Type="http://schemas.openxmlformats.org/officeDocument/2006/relationships/queryTable" Target="../queryTables/queryTable245.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52" Type="http://schemas.openxmlformats.org/officeDocument/2006/relationships/queryTable" Target="../queryTables/queryTable452.xml"/><Relationship Id="rId494" Type="http://schemas.openxmlformats.org/officeDocument/2006/relationships/queryTable" Target="../queryTables/queryTable494.xml"/><Relationship Id="rId508" Type="http://schemas.openxmlformats.org/officeDocument/2006/relationships/queryTable" Target="../queryTables/queryTable508.xml"/><Relationship Id="rId715" Type="http://schemas.openxmlformats.org/officeDocument/2006/relationships/queryTable" Target="../queryTables/queryTable715.xml"/><Relationship Id="rId105" Type="http://schemas.openxmlformats.org/officeDocument/2006/relationships/queryTable" Target="../queryTables/queryTable105.xml"/><Relationship Id="rId147" Type="http://schemas.openxmlformats.org/officeDocument/2006/relationships/queryTable" Target="../queryTables/queryTable147.xml"/><Relationship Id="rId312" Type="http://schemas.openxmlformats.org/officeDocument/2006/relationships/queryTable" Target="../queryTables/queryTable312.xml"/><Relationship Id="rId354" Type="http://schemas.openxmlformats.org/officeDocument/2006/relationships/queryTable" Target="../queryTables/queryTable354.xml"/><Relationship Id="rId51" Type="http://schemas.openxmlformats.org/officeDocument/2006/relationships/queryTable" Target="../queryTables/queryTable51.xml"/><Relationship Id="rId93" Type="http://schemas.openxmlformats.org/officeDocument/2006/relationships/queryTable" Target="../queryTables/queryTable93.xml"/><Relationship Id="rId189" Type="http://schemas.openxmlformats.org/officeDocument/2006/relationships/queryTable" Target="../queryTables/queryTable189.xml"/><Relationship Id="rId396" Type="http://schemas.openxmlformats.org/officeDocument/2006/relationships/queryTable" Target="../queryTables/queryTable396.xml"/><Relationship Id="rId561" Type="http://schemas.openxmlformats.org/officeDocument/2006/relationships/queryTable" Target="../queryTables/queryTable561.xml"/><Relationship Id="rId617" Type="http://schemas.openxmlformats.org/officeDocument/2006/relationships/queryTable" Target="../queryTables/queryTable617.xml"/><Relationship Id="rId659" Type="http://schemas.openxmlformats.org/officeDocument/2006/relationships/queryTable" Target="../queryTables/queryTable659.xml"/><Relationship Id="rId214" Type="http://schemas.openxmlformats.org/officeDocument/2006/relationships/queryTable" Target="../queryTables/queryTable214.xml"/><Relationship Id="rId256" Type="http://schemas.openxmlformats.org/officeDocument/2006/relationships/queryTable" Target="../queryTables/queryTable256.xml"/><Relationship Id="rId298" Type="http://schemas.openxmlformats.org/officeDocument/2006/relationships/queryTable" Target="../queryTables/queryTable298.xml"/><Relationship Id="rId421" Type="http://schemas.openxmlformats.org/officeDocument/2006/relationships/queryTable" Target="../queryTables/queryTable421.xml"/><Relationship Id="rId463" Type="http://schemas.openxmlformats.org/officeDocument/2006/relationships/queryTable" Target="../queryTables/queryTable463.xml"/><Relationship Id="rId519" Type="http://schemas.openxmlformats.org/officeDocument/2006/relationships/queryTable" Target="../queryTables/queryTable519.xml"/><Relationship Id="rId670" Type="http://schemas.openxmlformats.org/officeDocument/2006/relationships/queryTable" Target="../queryTables/queryTable670.xml"/><Relationship Id="rId116" Type="http://schemas.openxmlformats.org/officeDocument/2006/relationships/queryTable" Target="../queryTables/queryTable116.xml"/><Relationship Id="rId158" Type="http://schemas.openxmlformats.org/officeDocument/2006/relationships/queryTable" Target="../queryTables/queryTable158.xml"/><Relationship Id="rId323" Type="http://schemas.openxmlformats.org/officeDocument/2006/relationships/queryTable" Target="../queryTables/queryTable323.xml"/><Relationship Id="rId530" Type="http://schemas.openxmlformats.org/officeDocument/2006/relationships/queryTable" Target="../queryTables/queryTable530.xml"/><Relationship Id="rId726" Type="http://schemas.openxmlformats.org/officeDocument/2006/relationships/queryTable" Target="../queryTables/queryTable726.xml"/><Relationship Id="rId20" Type="http://schemas.openxmlformats.org/officeDocument/2006/relationships/queryTable" Target="../queryTables/queryTable20.xml"/><Relationship Id="rId62" Type="http://schemas.openxmlformats.org/officeDocument/2006/relationships/queryTable" Target="../queryTables/queryTable62.xml"/><Relationship Id="rId365" Type="http://schemas.openxmlformats.org/officeDocument/2006/relationships/queryTable" Target="../queryTables/queryTable365.xml"/><Relationship Id="rId572" Type="http://schemas.openxmlformats.org/officeDocument/2006/relationships/queryTable" Target="../queryTables/queryTable572.xml"/><Relationship Id="rId628" Type="http://schemas.openxmlformats.org/officeDocument/2006/relationships/queryTable" Target="../queryTables/queryTable628.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25" Type="http://schemas.openxmlformats.org/officeDocument/2006/relationships/queryTable" Target="../queryTables/queryTable225.xml"/><Relationship Id="rId246" Type="http://schemas.openxmlformats.org/officeDocument/2006/relationships/queryTable" Target="../queryTables/queryTable246.xml"/><Relationship Id="rId267" Type="http://schemas.openxmlformats.org/officeDocument/2006/relationships/queryTable" Target="../queryTables/queryTable267.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32" Type="http://schemas.openxmlformats.org/officeDocument/2006/relationships/queryTable" Target="../queryTables/queryTable432.xml"/><Relationship Id="rId453" Type="http://schemas.openxmlformats.org/officeDocument/2006/relationships/queryTable" Target="../queryTables/queryTable453.xml"/><Relationship Id="rId474" Type="http://schemas.openxmlformats.org/officeDocument/2006/relationships/queryTable" Target="../queryTables/queryTable474.xml"/><Relationship Id="rId509" Type="http://schemas.openxmlformats.org/officeDocument/2006/relationships/queryTable" Target="../queryTables/queryTable509.xml"/><Relationship Id="rId660" Type="http://schemas.openxmlformats.org/officeDocument/2006/relationships/queryTable" Target="../queryTables/queryTable660.xml"/><Relationship Id="rId106" Type="http://schemas.openxmlformats.org/officeDocument/2006/relationships/queryTable" Target="../queryTables/queryTable106.xml"/><Relationship Id="rId127" Type="http://schemas.openxmlformats.org/officeDocument/2006/relationships/queryTable" Target="../queryTables/queryTable127.xml"/><Relationship Id="rId313" Type="http://schemas.openxmlformats.org/officeDocument/2006/relationships/queryTable" Target="../queryTables/queryTable313.xml"/><Relationship Id="rId495" Type="http://schemas.openxmlformats.org/officeDocument/2006/relationships/queryTable" Target="../queryTables/queryTable495.xml"/><Relationship Id="rId681" Type="http://schemas.openxmlformats.org/officeDocument/2006/relationships/queryTable" Target="../queryTables/queryTable681.xml"/><Relationship Id="rId716" Type="http://schemas.openxmlformats.org/officeDocument/2006/relationships/queryTable" Target="../queryTables/queryTable716.xml"/><Relationship Id="rId737" Type="http://schemas.openxmlformats.org/officeDocument/2006/relationships/queryTable" Target="../queryTables/queryTable737.xml"/><Relationship Id="rId10" Type="http://schemas.openxmlformats.org/officeDocument/2006/relationships/queryTable" Target="../queryTables/queryTable10.xml"/><Relationship Id="rId31" Type="http://schemas.openxmlformats.org/officeDocument/2006/relationships/queryTable" Target="../queryTables/queryTable31.xml"/><Relationship Id="rId52" Type="http://schemas.openxmlformats.org/officeDocument/2006/relationships/queryTable" Target="../queryTables/queryTable52.xml"/><Relationship Id="rId73" Type="http://schemas.openxmlformats.org/officeDocument/2006/relationships/queryTable" Target="../queryTables/queryTable73.xml"/><Relationship Id="rId94" Type="http://schemas.openxmlformats.org/officeDocument/2006/relationships/queryTable" Target="../queryTables/queryTable94.xml"/><Relationship Id="rId148" Type="http://schemas.openxmlformats.org/officeDocument/2006/relationships/queryTable" Target="../queryTables/queryTable148.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55" Type="http://schemas.openxmlformats.org/officeDocument/2006/relationships/queryTable" Target="../queryTables/queryTable355.xml"/><Relationship Id="rId376" Type="http://schemas.openxmlformats.org/officeDocument/2006/relationships/queryTable" Target="../queryTables/queryTable376.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41" Type="http://schemas.openxmlformats.org/officeDocument/2006/relationships/queryTable" Target="../queryTables/queryTable541.xml"/><Relationship Id="rId562" Type="http://schemas.openxmlformats.org/officeDocument/2006/relationships/queryTable" Target="../queryTables/queryTable562.xml"/><Relationship Id="rId583" Type="http://schemas.openxmlformats.org/officeDocument/2006/relationships/queryTable" Target="../queryTables/queryTable583.xml"/><Relationship Id="rId618" Type="http://schemas.openxmlformats.org/officeDocument/2006/relationships/queryTable" Target="../queryTables/queryTable618.xml"/><Relationship Id="rId639" Type="http://schemas.openxmlformats.org/officeDocument/2006/relationships/queryTable" Target="../queryTables/queryTable639.xml"/><Relationship Id="rId4" Type="http://schemas.openxmlformats.org/officeDocument/2006/relationships/queryTable" Target="../queryTables/queryTable4.xml"/><Relationship Id="rId180" Type="http://schemas.openxmlformats.org/officeDocument/2006/relationships/queryTable" Target="../queryTables/queryTable180.xml"/><Relationship Id="rId215" Type="http://schemas.openxmlformats.org/officeDocument/2006/relationships/queryTable" Target="../queryTables/queryTable215.xml"/><Relationship Id="rId236" Type="http://schemas.openxmlformats.org/officeDocument/2006/relationships/queryTable" Target="../queryTables/queryTable236.xml"/><Relationship Id="rId257" Type="http://schemas.openxmlformats.org/officeDocument/2006/relationships/queryTable" Target="../queryTables/queryTable257.xml"/><Relationship Id="rId278" Type="http://schemas.openxmlformats.org/officeDocument/2006/relationships/queryTable" Target="../queryTables/queryTable278.xml"/><Relationship Id="rId401" Type="http://schemas.openxmlformats.org/officeDocument/2006/relationships/queryTable" Target="../queryTables/queryTable401.xml"/><Relationship Id="rId422" Type="http://schemas.openxmlformats.org/officeDocument/2006/relationships/queryTable" Target="../queryTables/queryTable422.xml"/><Relationship Id="rId443" Type="http://schemas.openxmlformats.org/officeDocument/2006/relationships/queryTable" Target="../queryTables/queryTable443.xml"/><Relationship Id="rId464" Type="http://schemas.openxmlformats.org/officeDocument/2006/relationships/queryTable" Target="../queryTables/queryTable464.xml"/><Relationship Id="rId650" Type="http://schemas.openxmlformats.org/officeDocument/2006/relationships/queryTable" Target="../queryTables/queryTable650.xml"/><Relationship Id="rId303" Type="http://schemas.openxmlformats.org/officeDocument/2006/relationships/queryTable" Target="../queryTables/queryTable303.xml"/><Relationship Id="rId485" Type="http://schemas.openxmlformats.org/officeDocument/2006/relationships/queryTable" Target="../queryTables/queryTable485.xml"/><Relationship Id="rId692" Type="http://schemas.openxmlformats.org/officeDocument/2006/relationships/queryTable" Target="../queryTables/queryTable692.xml"/><Relationship Id="rId706" Type="http://schemas.openxmlformats.org/officeDocument/2006/relationships/queryTable" Target="../queryTables/queryTable706.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52" Type="http://schemas.openxmlformats.org/officeDocument/2006/relationships/queryTable" Target="../queryTables/queryTable552.xml"/><Relationship Id="rId594" Type="http://schemas.openxmlformats.org/officeDocument/2006/relationships/queryTable" Target="../queryTables/queryTable594.xml"/><Relationship Id="rId608" Type="http://schemas.openxmlformats.org/officeDocument/2006/relationships/queryTable" Target="../queryTables/queryTable608.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107" Type="http://schemas.openxmlformats.org/officeDocument/2006/relationships/queryTable" Target="../queryTables/queryTable107.xml"/><Relationship Id="rId289" Type="http://schemas.openxmlformats.org/officeDocument/2006/relationships/queryTable" Target="../queryTables/queryTable289.xml"/><Relationship Id="rId454" Type="http://schemas.openxmlformats.org/officeDocument/2006/relationships/queryTable" Target="../queryTables/queryTable454.xml"/><Relationship Id="rId496" Type="http://schemas.openxmlformats.org/officeDocument/2006/relationships/queryTable" Target="../queryTables/queryTable496.xml"/><Relationship Id="rId661" Type="http://schemas.openxmlformats.org/officeDocument/2006/relationships/queryTable" Target="../queryTables/queryTable661.xml"/><Relationship Id="rId717" Type="http://schemas.openxmlformats.org/officeDocument/2006/relationships/queryTable" Target="../queryTables/queryTable717.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521" Type="http://schemas.openxmlformats.org/officeDocument/2006/relationships/queryTable" Target="../queryTables/queryTable521.xml"/><Relationship Id="rId563" Type="http://schemas.openxmlformats.org/officeDocument/2006/relationships/queryTable" Target="../queryTables/queryTable563.xml"/><Relationship Id="rId619" Type="http://schemas.openxmlformats.org/officeDocument/2006/relationships/queryTable" Target="../queryTables/queryTable619.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258" Type="http://schemas.openxmlformats.org/officeDocument/2006/relationships/queryTable" Target="../queryTables/queryTable258.xml"/><Relationship Id="rId465" Type="http://schemas.openxmlformats.org/officeDocument/2006/relationships/queryTable" Target="../queryTables/queryTable465.xml"/><Relationship Id="rId630" Type="http://schemas.openxmlformats.org/officeDocument/2006/relationships/queryTable" Target="../queryTables/queryTable630.xml"/><Relationship Id="rId672" Type="http://schemas.openxmlformats.org/officeDocument/2006/relationships/queryTable" Target="../queryTables/queryTable672.xml"/><Relationship Id="rId728" Type="http://schemas.openxmlformats.org/officeDocument/2006/relationships/queryTable" Target="../queryTables/queryTable728.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532" Type="http://schemas.openxmlformats.org/officeDocument/2006/relationships/queryTable" Target="../queryTables/queryTable532.xml"/><Relationship Id="rId574" Type="http://schemas.openxmlformats.org/officeDocument/2006/relationships/queryTable" Target="../queryTables/queryTable574.xml"/><Relationship Id="rId171" Type="http://schemas.openxmlformats.org/officeDocument/2006/relationships/queryTable" Target="../queryTables/queryTable171.xml"/><Relationship Id="rId227" Type="http://schemas.openxmlformats.org/officeDocument/2006/relationships/queryTable" Target="../queryTables/queryTable227.xml"/><Relationship Id="rId269" Type="http://schemas.openxmlformats.org/officeDocument/2006/relationships/queryTable" Target="../queryTables/queryTable269.xml"/><Relationship Id="rId434" Type="http://schemas.openxmlformats.org/officeDocument/2006/relationships/queryTable" Target="../queryTables/queryTable434.xml"/><Relationship Id="rId476" Type="http://schemas.openxmlformats.org/officeDocument/2006/relationships/queryTable" Target="../queryTables/queryTable476.xml"/><Relationship Id="rId641" Type="http://schemas.openxmlformats.org/officeDocument/2006/relationships/queryTable" Target="../queryTables/queryTable641.xml"/><Relationship Id="rId683" Type="http://schemas.openxmlformats.org/officeDocument/2006/relationships/queryTable" Target="../queryTables/queryTable683.xml"/><Relationship Id="rId739" Type="http://schemas.openxmlformats.org/officeDocument/2006/relationships/queryTable" Target="../queryTables/queryTable739.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501" Type="http://schemas.openxmlformats.org/officeDocument/2006/relationships/queryTable" Target="../queryTables/queryTable501.xml"/><Relationship Id="rId543" Type="http://schemas.openxmlformats.org/officeDocument/2006/relationships/queryTable" Target="../queryTables/queryTable543.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 Id="rId585" Type="http://schemas.openxmlformats.org/officeDocument/2006/relationships/queryTable" Target="../queryTables/queryTable585.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487" Type="http://schemas.openxmlformats.org/officeDocument/2006/relationships/queryTable" Target="../queryTables/queryTable487.xml"/><Relationship Id="rId610" Type="http://schemas.openxmlformats.org/officeDocument/2006/relationships/queryTable" Target="../queryTables/queryTable610.xml"/><Relationship Id="rId652" Type="http://schemas.openxmlformats.org/officeDocument/2006/relationships/queryTable" Target="../queryTables/queryTable652.xml"/><Relationship Id="rId694" Type="http://schemas.openxmlformats.org/officeDocument/2006/relationships/queryTable" Target="../queryTables/queryTable694.xml"/><Relationship Id="rId708" Type="http://schemas.openxmlformats.org/officeDocument/2006/relationships/queryTable" Target="../queryTables/queryTable708.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 Id="rId512" Type="http://schemas.openxmlformats.org/officeDocument/2006/relationships/queryTable" Target="../queryTables/queryTable512.xml"/><Relationship Id="rId44" Type="http://schemas.openxmlformats.org/officeDocument/2006/relationships/queryTable" Target="../queryTables/queryTable44.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54" Type="http://schemas.openxmlformats.org/officeDocument/2006/relationships/queryTable" Target="../queryTables/queryTable554.xml"/><Relationship Id="rId596" Type="http://schemas.openxmlformats.org/officeDocument/2006/relationships/queryTable" Target="../queryTables/queryTable596.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56" Type="http://schemas.openxmlformats.org/officeDocument/2006/relationships/queryTable" Target="../queryTables/queryTable456.xml"/><Relationship Id="rId498" Type="http://schemas.openxmlformats.org/officeDocument/2006/relationships/queryTable" Target="../queryTables/queryTable498.xml"/><Relationship Id="rId621" Type="http://schemas.openxmlformats.org/officeDocument/2006/relationships/queryTable" Target="../queryTables/queryTable621.xml"/><Relationship Id="rId663" Type="http://schemas.openxmlformats.org/officeDocument/2006/relationships/queryTable" Target="../queryTables/queryTable663.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316" Type="http://schemas.openxmlformats.org/officeDocument/2006/relationships/queryTable" Target="../queryTables/queryTable316.xml"/><Relationship Id="rId523" Type="http://schemas.openxmlformats.org/officeDocument/2006/relationships/queryTable" Target="../queryTables/queryTable523.xml"/><Relationship Id="rId719" Type="http://schemas.openxmlformats.org/officeDocument/2006/relationships/queryTable" Target="../queryTables/queryTable719.xml"/><Relationship Id="rId55" Type="http://schemas.openxmlformats.org/officeDocument/2006/relationships/queryTable" Target="../queryTables/queryTable55.xml"/><Relationship Id="rId97" Type="http://schemas.openxmlformats.org/officeDocument/2006/relationships/queryTable" Target="../queryTables/queryTable97.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730" Type="http://schemas.openxmlformats.org/officeDocument/2006/relationships/queryTable" Target="../queryTables/queryTable730.xml"/><Relationship Id="rId162" Type="http://schemas.openxmlformats.org/officeDocument/2006/relationships/queryTable" Target="../queryTables/queryTable162.xml"/><Relationship Id="rId218" Type="http://schemas.openxmlformats.org/officeDocument/2006/relationships/queryTable" Target="../queryTables/queryTable218.xml"/><Relationship Id="rId425" Type="http://schemas.openxmlformats.org/officeDocument/2006/relationships/queryTable" Target="../queryTables/queryTable425.xml"/><Relationship Id="rId467" Type="http://schemas.openxmlformats.org/officeDocument/2006/relationships/queryTable" Target="../queryTables/queryTable467.xml"/><Relationship Id="rId632" Type="http://schemas.openxmlformats.org/officeDocument/2006/relationships/queryTable" Target="../queryTables/queryTable632.xml"/><Relationship Id="rId271" Type="http://schemas.openxmlformats.org/officeDocument/2006/relationships/queryTable" Target="../queryTables/queryTable271.xml"/><Relationship Id="rId674" Type="http://schemas.openxmlformats.org/officeDocument/2006/relationships/queryTable" Target="../queryTables/queryTable674.xml"/><Relationship Id="rId24" Type="http://schemas.openxmlformats.org/officeDocument/2006/relationships/queryTable" Target="../queryTables/queryTable24.xml"/><Relationship Id="rId66" Type="http://schemas.openxmlformats.org/officeDocument/2006/relationships/queryTable" Target="../queryTables/queryTable66.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69" Type="http://schemas.openxmlformats.org/officeDocument/2006/relationships/queryTable" Target="../queryTables/queryTable369.xml"/><Relationship Id="rId534" Type="http://schemas.openxmlformats.org/officeDocument/2006/relationships/queryTable" Target="../queryTables/queryTable534.xml"/><Relationship Id="rId576" Type="http://schemas.openxmlformats.org/officeDocument/2006/relationships/queryTable" Target="../queryTables/queryTable576.xml"/><Relationship Id="rId741" Type="http://schemas.openxmlformats.org/officeDocument/2006/relationships/queryTable" Target="../queryTables/queryTable741.xml"/><Relationship Id="rId173" Type="http://schemas.openxmlformats.org/officeDocument/2006/relationships/queryTable" Target="../queryTables/queryTable173.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36" Type="http://schemas.openxmlformats.org/officeDocument/2006/relationships/queryTable" Target="../queryTables/queryTable436.xml"/><Relationship Id="rId601" Type="http://schemas.openxmlformats.org/officeDocument/2006/relationships/queryTable" Target="../queryTables/queryTable601.xml"/><Relationship Id="rId643" Type="http://schemas.openxmlformats.org/officeDocument/2006/relationships/queryTable" Target="../queryTables/queryTable643.xml"/><Relationship Id="rId240" Type="http://schemas.openxmlformats.org/officeDocument/2006/relationships/queryTable" Target="../queryTables/queryTable240.xml"/><Relationship Id="rId478" Type="http://schemas.openxmlformats.org/officeDocument/2006/relationships/queryTable" Target="../queryTables/queryTable478.xml"/><Relationship Id="rId685" Type="http://schemas.openxmlformats.org/officeDocument/2006/relationships/queryTable" Target="../queryTables/queryTable685.xml"/><Relationship Id="rId35" Type="http://schemas.openxmlformats.org/officeDocument/2006/relationships/queryTable" Target="../queryTables/queryTable35.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38" Type="http://schemas.openxmlformats.org/officeDocument/2006/relationships/queryTable" Target="../queryTables/queryTable338.xml"/><Relationship Id="rId503" Type="http://schemas.openxmlformats.org/officeDocument/2006/relationships/queryTable" Target="../queryTables/queryTable503.xml"/><Relationship Id="rId545" Type="http://schemas.openxmlformats.org/officeDocument/2006/relationships/queryTable" Target="../queryTables/queryTable545.xml"/><Relationship Id="rId587" Type="http://schemas.openxmlformats.org/officeDocument/2006/relationships/queryTable" Target="../queryTables/queryTable587.xml"/><Relationship Id="rId710" Type="http://schemas.openxmlformats.org/officeDocument/2006/relationships/queryTable" Target="../queryTables/queryTable710.xml"/><Relationship Id="rId8" Type="http://schemas.openxmlformats.org/officeDocument/2006/relationships/queryTable" Target="../queryTables/queryTable8.xml"/><Relationship Id="rId142" Type="http://schemas.openxmlformats.org/officeDocument/2006/relationships/queryTable" Target="../queryTables/queryTable14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47" Type="http://schemas.openxmlformats.org/officeDocument/2006/relationships/queryTable" Target="../queryTables/queryTable447.xml"/><Relationship Id="rId612" Type="http://schemas.openxmlformats.org/officeDocument/2006/relationships/queryTable" Target="../queryTables/queryTable612.xml"/><Relationship Id="rId251" Type="http://schemas.openxmlformats.org/officeDocument/2006/relationships/queryTable" Target="../queryTables/queryTable251.xml"/><Relationship Id="rId489" Type="http://schemas.openxmlformats.org/officeDocument/2006/relationships/queryTable" Target="../queryTables/queryTable489.xml"/><Relationship Id="rId654" Type="http://schemas.openxmlformats.org/officeDocument/2006/relationships/queryTable" Target="../queryTables/queryTable654.xml"/><Relationship Id="rId696" Type="http://schemas.openxmlformats.org/officeDocument/2006/relationships/queryTable" Target="../queryTables/queryTable696.xml"/><Relationship Id="rId46" Type="http://schemas.openxmlformats.org/officeDocument/2006/relationships/queryTable" Target="../queryTables/queryTable46.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49" Type="http://schemas.openxmlformats.org/officeDocument/2006/relationships/queryTable" Target="../queryTables/queryTable349.xml"/><Relationship Id="rId514" Type="http://schemas.openxmlformats.org/officeDocument/2006/relationships/queryTable" Target="../queryTables/queryTable514.xml"/><Relationship Id="rId556" Type="http://schemas.openxmlformats.org/officeDocument/2006/relationships/queryTable" Target="../queryTables/queryTable556.xml"/><Relationship Id="rId721" Type="http://schemas.openxmlformats.org/officeDocument/2006/relationships/queryTable" Target="../queryTables/queryTable721.xml"/><Relationship Id="rId88" Type="http://schemas.openxmlformats.org/officeDocument/2006/relationships/queryTable" Target="../queryTables/queryTable88.xml"/><Relationship Id="rId111" Type="http://schemas.openxmlformats.org/officeDocument/2006/relationships/queryTable" Target="../queryTables/queryTable111.xml"/><Relationship Id="rId153" Type="http://schemas.openxmlformats.org/officeDocument/2006/relationships/queryTable" Target="../queryTables/queryTable153.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416" Type="http://schemas.openxmlformats.org/officeDocument/2006/relationships/queryTable" Target="../queryTables/queryTable416.xml"/><Relationship Id="rId598" Type="http://schemas.openxmlformats.org/officeDocument/2006/relationships/queryTable" Target="../queryTables/queryTable598.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23" Type="http://schemas.openxmlformats.org/officeDocument/2006/relationships/queryTable" Target="../queryTables/queryTable623.xml"/><Relationship Id="rId665" Type="http://schemas.openxmlformats.org/officeDocument/2006/relationships/queryTable" Target="../queryTables/queryTable665.xml"/><Relationship Id="rId15" Type="http://schemas.openxmlformats.org/officeDocument/2006/relationships/queryTable" Target="../queryTables/queryTable15.xml"/><Relationship Id="rId57" Type="http://schemas.openxmlformats.org/officeDocument/2006/relationships/queryTable" Target="../queryTables/queryTable57.xml"/><Relationship Id="rId262" Type="http://schemas.openxmlformats.org/officeDocument/2006/relationships/queryTable" Target="../queryTables/queryTable262.xml"/><Relationship Id="rId318" Type="http://schemas.openxmlformats.org/officeDocument/2006/relationships/queryTable" Target="../queryTables/queryTable318.xml"/><Relationship Id="rId525" Type="http://schemas.openxmlformats.org/officeDocument/2006/relationships/queryTable" Target="../queryTables/queryTable525.xml"/><Relationship Id="rId567" Type="http://schemas.openxmlformats.org/officeDocument/2006/relationships/queryTable" Target="../queryTables/queryTable567.xml"/><Relationship Id="rId732" Type="http://schemas.openxmlformats.org/officeDocument/2006/relationships/queryTable" Target="../queryTables/queryTable732.xml"/><Relationship Id="rId99" Type="http://schemas.openxmlformats.org/officeDocument/2006/relationships/queryTable" Target="../queryTables/queryTable99.xml"/><Relationship Id="rId122" Type="http://schemas.openxmlformats.org/officeDocument/2006/relationships/queryTable" Target="../queryTables/queryTable122.xml"/><Relationship Id="rId164" Type="http://schemas.openxmlformats.org/officeDocument/2006/relationships/queryTable" Target="../queryTables/queryTable164.xml"/><Relationship Id="rId371" Type="http://schemas.openxmlformats.org/officeDocument/2006/relationships/queryTable" Target="../queryTables/queryTable371.xml"/><Relationship Id="rId427" Type="http://schemas.openxmlformats.org/officeDocument/2006/relationships/queryTable" Target="../queryTables/queryTable427.xml"/><Relationship Id="rId469" Type="http://schemas.openxmlformats.org/officeDocument/2006/relationships/queryTable" Target="../queryTables/queryTable469.xml"/><Relationship Id="rId634" Type="http://schemas.openxmlformats.org/officeDocument/2006/relationships/queryTable" Target="../queryTables/queryTable634.xml"/><Relationship Id="rId676" Type="http://schemas.openxmlformats.org/officeDocument/2006/relationships/queryTable" Target="../queryTables/queryTable676.xml"/><Relationship Id="rId26" Type="http://schemas.openxmlformats.org/officeDocument/2006/relationships/queryTable" Target="../queryTables/queryTable26.xml"/><Relationship Id="rId231" Type="http://schemas.openxmlformats.org/officeDocument/2006/relationships/queryTable" Target="../queryTables/queryTable231.xml"/><Relationship Id="rId273" Type="http://schemas.openxmlformats.org/officeDocument/2006/relationships/queryTable" Target="../queryTables/queryTable273.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36" Type="http://schemas.openxmlformats.org/officeDocument/2006/relationships/queryTable" Target="../queryTables/queryTable536.xml"/><Relationship Id="rId701" Type="http://schemas.openxmlformats.org/officeDocument/2006/relationships/queryTable" Target="../queryTables/queryTable701.xml"/><Relationship Id="rId68" Type="http://schemas.openxmlformats.org/officeDocument/2006/relationships/queryTable" Target="../queryTables/queryTable68.xml"/><Relationship Id="rId133" Type="http://schemas.openxmlformats.org/officeDocument/2006/relationships/queryTable" Target="../queryTables/queryTable133.xml"/><Relationship Id="rId175" Type="http://schemas.openxmlformats.org/officeDocument/2006/relationships/queryTable" Target="../queryTables/queryTable175.xml"/><Relationship Id="rId340" Type="http://schemas.openxmlformats.org/officeDocument/2006/relationships/queryTable" Target="../queryTables/queryTable340.xml"/><Relationship Id="rId578" Type="http://schemas.openxmlformats.org/officeDocument/2006/relationships/queryTable" Target="../queryTables/queryTable578.xml"/><Relationship Id="rId743" Type="http://schemas.openxmlformats.org/officeDocument/2006/relationships/queryTable" Target="../queryTables/queryTable743.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38" Type="http://schemas.openxmlformats.org/officeDocument/2006/relationships/queryTable" Target="../queryTables/queryTable438.xml"/><Relationship Id="rId603" Type="http://schemas.openxmlformats.org/officeDocument/2006/relationships/queryTable" Target="../queryTables/queryTable603.xml"/><Relationship Id="rId645" Type="http://schemas.openxmlformats.org/officeDocument/2006/relationships/queryTable" Target="../queryTables/queryTable645.xml"/><Relationship Id="rId687" Type="http://schemas.openxmlformats.org/officeDocument/2006/relationships/queryTable" Target="../queryTables/queryTable687.xml"/><Relationship Id="rId242" Type="http://schemas.openxmlformats.org/officeDocument/2006/relationships/queryTable" Target="../queryTables/queryTable242.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712" Type="http://schemas.openxmlformats.org/officeDocument/2006/relationships/queryTable" Target="../queryTables/queryTable712.xml"/><Relationship Id="rId37" Type="http://schemas.openxmlformats.org/officeDocument/2006/relationships/queryTable" Target="../queryTables/queryTable37.xml"/><Relationship Id="rId79" Type="http://schemas.openxmlformats.org/officeDocument/2006/relationships/queryTable" Target="../queryTables/queryTable79.xml"/><Relationship Id="rId102" Type="http://schemas.openxmlformats.org/officeDocument/2006/relationships/queryTable" Target="../queryTables/queryTable102.xml"/><Relationship Id="rId144" Type="http://schemas.openxmlformats.org/officeDocument/2006/relationships/queryTable" Target="../queryTables/queryTable144.xml"/><Relationship Id="rId547" Type="http://schemas.openxmlformats.org/officeDocument/2006/relationships/queryTable" Target="../queryTables/queryTable547.xml"/><Relationship Id="rId589" Type="http://schemas.openxmlformats.org/officeDocument/2006/relationships/queryTable" Target="../queryTables/queryTable589.xml"/><Relationship Id="rId90" Type="http://schemas.openxmlformats.org/officeDocument/2006/relationships/queryTable" Target="../queryTables/queryTable90.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49" Type="http://schemas.openxmlformats.org/officeDocument/2006/relationships/queryTable" Target="../queryTables/queryTable449.xml"/><Relationship Id="rId614" Type="http://schemas.openxmlformats.org/officeDocument/2006/relationships/queryTable" Target="../queryTables/queryTable614.xml"/><Relationship Id="rId656" Type="http://schemas.openxmlformats.org/officeDocument/2006/relationships/queryTable" Target="../queryTables/queryTable656.xml"/><Relationship Id="rId211" Type="http://schemas.openxmlformats.org/officeDocument/2006/relationships/queryTable" Target="../queryTables/queryTable211.xml"/><Relationship Id="rId253" Type="http://schemas.openxmlformats.org/officeDocument/2006/relationships/queryTable" Target="../queryTables/queryTable253.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516" Type="http://schemas.openxmlformats.org/officeDocument/2006/relationships/queryTable" Target="../queryTables/queryTable516.xml"/><Relationship Id="rId698" Type="http://schemas.openxmlformats.org/officeDocument/2006/relationships/queryTable" Target="../queryTables/queryTable698.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 Id="rId723" Type="http://schemas.openxmlformats.org/officeDocument/2006/relationships/queryTable" Target="../queryTables/queryTable723.xml"/><Relationship Id="rId155" Type="http://schemas.openxmlformats.org/officeDocument/2006/relationships/queryTable" Target="../queryTables/queryTable155.xml"/><Relationship Id="rId197" Type="http://schemas.openxmlformats.org/officeDocument/2006/relationships/queryTable" Target="../queryTables/queryTable197.xml"/><Relationship Id="rId362" Type="http://schemas.openxmlformats.org/officeDocument/2006/relationships/queryTable" Target="../queryTables/queryTable362.xml"/><Relationship Id="rId418" Type="http://schemas.openxmlformats.org/officeDocument/2006/relationships/queryTable" Target="../queryTables/queryTable418.xml"/><Relationship Id="rId625" Type="http://schemas.openxmlformats.org/officeDocument/2006/relationships/queryTable" Target="../queryTables/queryTable625.xml"/><Relationship Id="rId222" Type="http://schemas.openxmlformats.org/officeDocument/2006/relationships/queryTable" Target="../queryTables/queryTable222.xml"/><Relationship Id="rId264" Type="http://schemas.openxmlformats.org/officeDocument/2006/relationships/queryTable" Target="../queryTables/queryTable264.xml"/><Relationship Id="rId471" Type="http://schemas.openxmlformats.org/officeDocument/2006/relationships/queryTable" Target="../queryTables/queryTable471.xml"/><Relationship Id="rId667" Type="http://schemas.openxmlformats.org/officeDocument/2006/relationships/queryTable" Target="../queryTables/queryTable667.xml"/><Relationship Id="rId17" Type="http://schemas.openxmlformats.org/officeDocument/2006/relationships/queryTable" Target="../queryTables/queryTable17.xml"/><Relationship Id="rId59" Type="http://schemas.openxmlformats.org/officeDocument/2006/relationships/queryTable" Target="../queryTables/queryTable59.xml"/><Relationship Id="rId124" Type="http://schemas.openxmlformats.org/officeDocument/2006/relationships/queryTable" Target="../queryTables/queryTable124.xml"/><Relationship Id="rId527" Type="http://schemas.openxmlformats.org/officeDocument/2006/relationships/queryTable" Target="../queryTables/queryTable527.xml"/><Relationship Id="rId569" Type="http://schemas.openxmlformats.org/officeDocument/2006/relationships/queryTable" Target="../queryTables/queryTable569.xml"/><Relationship Id="rId734" Type="http://schemas.openxmlformats.org/officeDocument/2006/relationships/queryTable" Target="../queryTables/queryTable734.xml"/><Relationship Id="rId70" Type="http://schemas.openxmlformats.org/officeDocument/2006/relationships/queryTable" Target="../queryTables/queryTable70.xml"/><Relationship Id="rId166" Type="http://schemas.openxmlformats.org/officeDocument/2006/relationships/queryTable" Target="../queryTables/queryTable166.xml"/><Relationship Id="rId331" Type="http://schemas.openxmlformats.org/officeDocument/2006/relationships/queryTable" Target="../queryTables/queryTable331.xml"/><Relationship Id="rId373" Type="http://schemas.openxmlformats.org/officeDocument/2006/relationships/queryTable" Target="../queryTables/queryTable373.xml"/><Relationship Id="rId429" Type="http://schemas.openxmlformats.org/officeDocument/2006/relationships/queryTable" Target="../queryTables/queryTable429.xml"/><Relationship Id="rId580" Type="http://schemas.openxmlformats.org/officeDocument/2006/relationships/queryTable" Target="../queryTables/queryTable580.xml"/><Relationship Id="rId636" Type="http://schemas.openxmlformats.org/officeDocument/2006/relationships/queryTable" Target="../queryTables/queryTable636.xml"/><Relationship Id="rId1" Type="http://schemas.openxmlformats.org/officeDocument/2006/relationships/queryTable" Target="../queryTables/queryTable1.xml"/><Relationship Id="rId233" Type="http://schemas.openxmlformats.org/officeDocument/2006/relationships/queryTable" Target="../queryTables/queryTable233.xml"/><Relationship Id="rId440" Type="http://schemas.openxmlformats.org/officeDocument/2006/relationships/queryTable" Target="../queryTables/queryTable440.xml"/><Relationship Id="rId678" Type="http://schemas.openxmlformats.org/officeDocument/2006/relationships/queryTable" Target="../queryTables/queryTable678.xml"/><Relationship Id="rId28" Type="http://schemas.openxmlformats.org/officeDocument/2006/relationships/queryTable" Target="../queryTables/queryTable28.xml"/><Relationship Id="rId275" Type="http://schemas.openxmlformats.org/officeDocument/2006/relationships/queryTable" Target="../queryTables/queryTable275.xml"/><Relationship Id="rId300" Type="http://schemas.openxmlformats.org/officeDocument/2006/relationships/queryTable" Target="../queryTables/queryTable300.xml"/><Relationship Id="rId482" Type="http://schemas.openxmlformats.org/officeDocument/2006/relationships/queryTable" Target="../queryTables/queryTable482.xml"/><Relationship Id="rId538" Type="http://schemas.openxmlformats.org/officeDocument/2006/relationships/queryTable" Target="../queryTables/queryTable538.xml"/><Relationship Id="rId703" Type="http://schemas.openxmlformats.org/officeDocument/2006/relationships/queryTable" Target="../queryTables/queryTable703.xml"/><Relationship Id="rId81" Type="http://schemas.openxmlformats.org/officeDocument/2006/relationships/queryTable" Target="../queryTables/queryTable81.xml"/><Relationship Id="rId135" Type="http://schemas.openxmlformats.org/officeDocument/2006/relationships/queryTable" Target="../queryTables/queryTable135.xml"/><Relationship Id="rId177" Type="http://schemas.openxmlformats.org/officeDocument/2006/relationships/queryTable" Target="../queryTables/queryTable177.xml"/><Relationship Id="rId342" Type="http://schemas.openxmlformats.org/officeDocument/2006/relationships/queryTable" Target="../queryTables/queryTable342.xml"/><Relationship Id="rId384" Type="http://schemas.openxmlformats.org/officeDocument/2006/relationships/queryTable" Target="../queryTables/queryTable384.xml"/><Relationship Id="rId591" Type="http://schemas.openxmlformats.org/officeDocument/2006/relationships/queryTable" Target="../queryTables/queryTable591.xml"/><Relationship Id="rId605" Type="http://schemas.openxmlformats.org/officeDocument/2006/relationships/queryTable" Target="../queryTables/queryTable605.xml"/><Relationship Id="rId202" Type="http://schemas.openxmlformats.org/officeDocument/2006/relationships/queryTable" Target="../queryTables/queryTable202.xml"/><Relationship Id="rId244" Type="http://schemas.openxmlformats.org/officeDocument/2006/relationships/queryTable" Target="../queryTables/queryTable244.xml"/><Relationship Id="rId647" Type="http://schemas.openxmlformats.org/officeDocument/2006/relationships/queryTable" Target="../queryTables/queryTable647.xml"/><Relationship Id="rId689" Type="http://schemas.openxmlformats.org/officeDocument/2006/relationships/queryTable" Target="../queryTables/queryTable689.xml"/><Relationship Id="rId39" Type="http://schemas.openxmlformats.org/officeDocument/2006/relationships/queryTable" Target="../queryTables/queryTable39.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49" Type="http://schemas.openxmlformats.org/officeDocument/2006/relationships/queryTable" Target="../queryTables/queryTable549.xml"/><Relationship Id="rId714" Type="http://schemas.openxmlformats.org/officeDocument/2006/relationships/queryTable" Target="../queryTables/queryTable714.xml"/><Relationship Id="rId50" Type="http://schemas.openxmlformats.org/officeDocument/2006/relationships/queryTable" Target="../queryTables/queryTable50.xml"/><Relationship Id="rId104" Type="http://schemas.openxmlformats.org/officeDocument/2006/relationships/queryTable" Target="../queryTables/queryTable104.xml"/><Relationship Id="rId146" Type="http://schemas.openxmlformats.org/officeDocument/2006/relationships/queryTable" Target="../queryTables/queryTable146.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53" Type="http://schemas.openxmlformats.org/officeDocument/2006/relationships/queryTable" Target="../queryTables/queryTable353.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 Id="rId92" Type="http://schemas.openxmlformats.org/officeDocument/2006/relationships/queryTable" Target="../queryTables/queryTable92.xml"/><Relationship Id="rId213" Type="http://schemas.openxmlformats.org/officeDocument/2006/relationships/queryTable" Target="../queryTables/queryTable213.xml"/><Relationship Id="rId420" Type="http://schemas.openxmlformats.org/officeDocument/2006/relationships/queryTable" Target="../queryTables/queryTable420.xml"/><Relationship Id="rId616" Type="http://schemas.openxmlformats.org/officeDocument/2006/relationships/queryTable" Target="../queryTables/queryTable616.xml"/><Relationship Id="rId658" Type="http://schemas.openxmlformats.org/officeDocument/2006/relationships/queryTable" Target="../queryTables/queryTable658.xml"/><Relationship Id="rId255" Type="http://schemas.openxmlformats.org/officeDocument/2006/relationships/queryTable" Target="../queryTables/queryTable255.xml"/><Relationship Id="rId297" Type="http://schemas.openxmlformats.org/officeDocument/2006/relationships/queryTable" Target="../queryTables/queryTable297.xml"/><Relationship Id="rId462" Type="http://schemas.openxmlformats.org/officeDocument/2006/relationships/queryTable" Target="../queryTables/queryTable462.xml"/><Relationship Id="rId518" Type="http://schemas.openxmlformats.org/officeDocument/2006/relationships/queryTable" Target="../queryTables/queryTable518.xml"/><Relationship Id="rId725" Type="http://schemas.openxmlformats.org/officeDocument/2006/relationships/queryTable" Target="../queryTables/queryTable725.xml"/><Relationship Id="rId115" Type="http://schemas.openxmlformats.org/officeDocument/2006/relationships/queryTable" Target="../queryTables/queryTable115.xml"/><Relationship Id="rId157" Type="http://schemas.openxmlformats.org/officeDocument/2006/relationships/queryTable" Target="../queryTables/queryTable157.xml"/><Relationship Id="rId322" Type="http://schemas.openxmlformats.org/officeDocument/2006/relationships/queryTable" Target="../queryTables/queryTable322.xml"/><Relationship Id="rId364" Type="http://schemas.openxmlformats.org/officeDocument/2006/relationships/queryTable" Target="../queryTables/queryTable364.xml"/><Relationship Id="rId61" Type="http://schemas.openxmlformats.org/officeDocument/2006/relationships/queryTable" Target="../queryTables/queryTable61.xml"/><Relationship Id="rId199" Type="http://schemas.openxmlformats.org/officeDocument/2006/relationships/queryTable" Target="../queryTables/queryTable199.xml"/><Relationship Id="rId571" Type="http://schemas.openxmlformats.org/officeDocument/2006/relationships/queryTable" Target="../queryTables/queryTable571.xml"/><Relationship Id="rId627" Type="http://schemas.openxmlformats.org/officeDocument/2006/relationships/queryTable" Target="../queryTables/queryTable627.xml"/><Relationship Id="rId669" Type="http://schemas.openxmlformats.org/officeDocument/2006/relationships/queryTable" Target="../queryTables/queryTable669.xml"/><Relationship Id="rId19" Type="http://schemas.openxmlformats.org/officeDocument/2006/relationships/queryTable" Target="../queryTables/queryTable19.xml"/><Relationship Id="rId224" Type="http://schemas.openxmlformats.org/officeDocument/2006/relationships/queryTable" Target="../queryTables/queryTable224.xml"/><Relationship Id="rId266" Type="http://schemas.openxmlformats.org/officeDocument/2006/relationships/queryTable" Target="../queryTables/queryTable266.xml"/><Relationship Id="rId431" Type="http://schemas.openxmlformats.org/officeDocument/2006/relationships/queryTable" Target="../queryTables/queryTable431.xml"/><Relationship Id="rId473" Type="http://schemas.openxmlformats.org/officeDocument/2006/relationships/queryTable" Target="../queryTables/queryTable473.xml"/><Relationship Id="rId529" Type="http://schemas.openxmlformats.org/officeDocument/2006/relationships/queryTable" Target="../queryTables/queryTable529.xml"/><Relationship Id="rId680" Type="http://schemas.openxmlformats.org/officeDocument/2006/relationships/queryTable" Target="../queryTables/queryTable680.xml"/><Relationship Id="rId736" Type="http://schemas.openxmlformats.org/officeDocument/2006/relationships/queryTable" Target="../queryTables/queryTable736.xml"/><Relationship Id="rId30" Type="http://schemas.openxmlformats.org/officeDocument/2006/relationships/queryTable" Target="../queryTables/queryTable30.xml"/><Relationship Id="rId126" Type="http://schemas.openxmlformats.org/officeDocument/2006/relationships/queryTable" Target="../queryTables/queryTable126.xml"/><Relationship Id="rId168" Type="http://schemas.openxmlformats.org/officeDocument/2006/relationships/queryTable" Target="../queryTables/queryTable168.xml"/><Relationship Id="rId333" Type="http://schemas.openxmlformats.org/officeDocument/2006/relationships/queryTable" Target="../queryTables/queryTable333.xml"/><Relationship Id="rId540" Type="http://schemas.openxmlformats.org/officeDocument/2006/relationships/queryTable" Target="../queryTables/queryTable540.xml"/><Relationship Id="rId72" Type="http://schemas.openxmlformats.org/officeDocument/2006/relationships/queryTable" Target="../queryTables/queryTable72.xml"/><Relationship Id="rId375" Type="http://schemas.openxmlformats.org/officeDocument/2006/relationships/queryTable" Target="../queryTables/queryTable375.xml"/><Relationship Id="rId582" Type="http://schemas.openxmlformats.org/officeDocument/2006/relationships/queryTable" Target="../queryTables/queryTable582.xml"/><Relationship Id="rId638" Type="http://schemas.openxmlformats.org/officeDocument/2006/relationships/queryTable" Target="../queryTables/queryTable638.xml"/><Relationship Id="rId3" Type="http://schemas.openxmlformats.org/officeDocument/2006/relationships/queryTable" Target="../queryTables/queryTable3.xml"/><Relationship Id="rId235" Type="http://schemas.openxmlformats.org/officeDocument/2006/relationships/queryTable" Target="../queryTables/queryTable235.xml"/><Relationship Id="rId277" Type="http://schemas.openxmlformats.org/officeDocument/2006/relationships/queryTable" Target="../queryTables/queryTable277.xml"/><Relationship Id="rId400" Type="http://schemas.openxmlformats.org/officeDocument/2006/relationships/queryTable" Target="../queryTables/queryTable400.xml"/><Relationship Id="rId442" Type="http://schemas.openxmlformats.org/officeDocument/2006/relationships/queryTable" Target="../queryTables/queryTable442.xml"/><Relationship Id="rId484" Type="http://schemas.openxmlformats.org/officeDocument/2006/relationships/queryTable" Target="../queryTables/queryTable484.xml"/><Relationship Id="rId705" Type="http://schemas.openxmlformats.org/officeDocument/2006/relationships/queryTable" Target="../queryTables/queryTable705.xml"/><Relationship Id="rId137" Type="http://schemas.openxmlformats.org/officeDocument/2006/relationships/queryTable" Target="../queryTables/queryTable137.xml"/><Relationship Id="rId302" Type="http://schemas.openxmlformats.org/officeDocument/2006/relationships/queryTable" Target="../queryTables/queryTable302.xml"/><Relationship Id="rId344" Type="http://schemas.openxmlformats.org/officeDocument/2006/relationships/queryTable" Target="../queryTables/queryTable344.xml"/><Relationship Id="rId691" Type="http://schemas.openxmlformats.org/officeDocument/2006/relationships/queryTable" Target="../queryTables/queryTable691.xml"/><Relationship Id="rId41" Type="http://schemas.openxmlformats.org/officeDocument/2006/relationships/queryTable" Target="../queryTables/queryTable41.xml"/><Relationship Id="rId83" Type="http://schemas.openxmlformats.org/officeDocument/2006/relationships/queryTable" Target="../queryTables/queryTable83.xml"/><Relationship Id="rId179" Type="http://schemas.openxmlformats.org/officeDocument/2006/relationships/queryTable" Target="../queryTables/queryTable179.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93" Type="http://schemas.openxmlformats.org/officeDocument/2006/relationships/queryTable" Target="../queryTables/queryTable593.xml"/><Relationship Id="rId607" Type="http://schemas.openxmlformats.org/officeDocument/2006/relationships/queryTable" Target="../queryTables/queryTable607.xml"/><Relationship Id="rId649" Type="http://schemas.openxmlformats.org/officeDocument/2006/relationships/queryTable" Target="../queryTables/queryTable649.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746.xml"/><Relationship Id="rId1" Type="http://schemas.openxmlformats.org/officeDocument/2006/relationships/queryTable" Target="../queryTables/queryTable745.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zoomScale="80" zoomScaleNormal="80" zoomScaleSheetLayoutView="80" workbookViewId="0">
      <selection activeCell="I2" sqref="I2:P3"/>
    </sheetView>
  </sheetViews>
  <sheetFormatPr defaultColWidth="18.7109375" defaultRowHeight="12.75" customHeight="1" x14ac:dyDescent="0.25"/>
  <cols>
    <col min="1" max="1" width="2.7109375" style="271" customWidth="1"/>
    <col min="2" max="2" width="9.28515625" style="271" customWidth="1"/>
    <col min="3" max="3" width="9.28515625" style="301" customWidth="1"/>
    <col min="4" max="4" width="9.28515625" style="271" customWidth="1"/>
    <col min="5" max="5" width="8.85546875" style="271" customWidth="1"/>
    <col min="6" max="6" width="17" style="271" customWidth="1"/>
    <col min="7" max="7" width="8.85546875" style="271" customWidth="1"/>
    <col min="8" max="15" width="9.140625" style="271" customWidth="1"/>
    <col min="16" max="16" width="9.7109375" style="271" bestFit="1" customWidth="1"/>
    <col min="17" max="18" width="9.140625" style="271" customWidth="1"/>
    <col min="19" max="20" width="8.85546875" style="271" customWidth="1"/>
    <col min="21" max="21" width="22.140625" style="271" bestFit="1" customWidth="1"/>
    <col min="22" max="53" width="9.140625" style="271" customWidth="1"/>
    <col min="54" max="54" width="9.42578125" style="271" customWidth="1"/>
    <col min="55" max="59" width="9.140625" style="271" customWidth="1"/>
    <col min="60" max="131" width="9.140625" style="301" customWidth="1"/>
    <col min="132" max="134" width="9.140625" style="271" customWidth="1"/>
    <col min="135" max="16384" width="18.7109375" style="271"/>
  </cols>
  <sheetData>
    <row r="1" spans="1:134" ht="18.75" x14ac:dyDescent="0.3">
      <c r="A1" s="267"/>
      <c r="B1" s="268"/>
      <c r="C1" s="268"/>
      <c r="D1" s="268"/>
      <c r="E1" s="268"/>
      <c r="F1" s="268"/>
      <c r="G1" s="268"/>
      <c r="H1" s="268"/>
      <c r="I1" s="268"/>
      <c r="J1" s="268"/>
      <c r="K1" s="268"/>
      <c r="L1" s="268"/>
      <c r="M1" s="268"/>
      <c r="N1" s="268"/>
      <c r="O1" s="268"/>
      <c r="P1" s="268"/>
      <c r="Q1" s="268"/>
      <c r="R1" s="268"/>
      <c r="S1" s="268"/>
      <c r="T1" s="269"/>
      <c r="U1" s="270"/>
      <c r="V1" s="319" t="s">
        <v>56</v>
      </c>
      <c r="W1" s="320"/>
      <c r="X1" s="321"/>
      <c r="Y1" s="317" t="str">
        <f>LOOKUP($B$10,NodeID,SheetName)</f>
        <v>BlueMesaInflow.Unregulated</v>
      </c>
      <c r="Z1" s="317"/>
      <c r="AA1" s="317"/>
      <c r="AB1" s="317"/>
      <c r="AC1" s="317"/>
      <c r="AD1" s="317"/>
      <c r="AE1" s="317"/>
      <c r="AF1" s="317"/>
      <c r="AG1" s="317"/>
      <c r="AH1" s="317"/>
      <c r="AI1" s="317"/>
      <c r="AJ1" s="317"/>
      <c r="AK1" s="317"/>
      <c r="AL1" s="317"/>
      <c r="AM1" s="317"/>
      <c r="AN1" s="317"/>
      <c r="AO1" s="317"/>
      <c r="AP1" s="317"/>
      <c r="AQ1" s="317"/>
      <c r="AR1" s="317"/>
      <c r="AS1" s="317"/>
      <c r="AT1" s="317"/>
      <c r="AU1" s="317"/>
      <c r="AV1" s="317"/>
      <c r="AW1" s="317"/>
      <c r="AX1" s="317"/>
      <c r="AY1" s="317"/>
      <c r="AZ1" s="317"/>
      <c r="BA1" s="317"/>
      <c r="BB1" s="318"/>
      <c r="BH1" s="271"/>
      <c r="BI1" s="271"/>
      <c r="BJ1" s="271"/>
      <c r="BK1" s="271"/>
      <c r="BL1" s="271"/>
      <c r="BM1" s="271"/>
      <c r="BN1" s="271"/>
      <c r="BO1" s="271"/>
      <c r="BP1" s="271"/>
      <c r="BQ1" s="271"/>
      <c r="BR1" s="271"/>
      <c r="BS1" s="271"/>
      <c r="BT1" s="271"/>
      <c r="BU1" s="271"/>
      <c r="BV1" s="271"/>
      <c r="BW1" s="271"/>
      <c r="BX1" s="271"/>
      <c r="BY1" s="271"/>
      <c r="BZ1" s="271"/>
      <c r="CA1" s="271"/>
      <c r="CB1" s="271"/>
      <c r="CC1" s="271"/>
      <c r="CD1" s="271"/>
      <c r="CE1" s="271"/>
      <c r="CF1" s="271"/>
      <c r="CG1" s="271"/>
      <c r="CH1" s="271"/>
      <c r="CI1" s="271"/>
      <c r="CJ1" s="271"/>
      <c r="CK1" s="271"/>
      <c r="CL1" s="271"/>
      <c r="CM1" s="271"/>
      <c r="CN1" s="271"/>
      <c r="CO1" s="271"/>
      <c r="CP1" s="271"/>
      <c r="CQ1" s="271"/>
      <c r="CR1" s="271"/>
      <c r="CS1" s="271"/>
      <c r="CT1" s="271"/>
      <c r="CU1" s="271"/>
      <c r="CV1" s="271"/>
      <c r="CW1" s="271"/>
      <c r="CX1" s="271"/>
      <c r="CY1" s="271"/>
      <c r="CZ1" s="271"/>
      <c r="DA1" s="271"/>
      <c r="DB1" s="271"/>
      <c r="DC1" s="271"/>
      <c r="DD1" s="271"/>
      <c r="DE1" s="271"/>
      <c r="DF1" s="271"/>
      <c r="DG1" s="271"/>
      <c r="DH1" s="271"/>
      <c r="DI1" s="271"/>
      <c r="DJ1" s="271"/>
      <c r="DK1" s="271"/>
      <c r="DL1" s="271"/>
      <c r="DM1" s="271"/>
      <c r="DN1" s="271"/>
      <c r="DO1" s="271"/>
      <c r="DP1" s="271"/>
      <c r="DQ1" s="271"/>
      <c r="DR1" s="271"/>
      <c r="DS1" s="271"/>
      <c r="DT1" s="271"/>
      <c r="DU1" s="271"/>
      <c r="DV1" s="271"/>
      <c r="DW1" s="271"/>
      <c r="DX1" s="271"/>
      <c r="DY1" s="271"/>
      <c r="DZ1" s="271"/>
      <c r="EA1" s="271"/>
    </row>
    <row r="2" spans="1:134" ht="15" x14ac:dyDescent="0.25">
      <c r="A2" s="272"/>
      <c r="B2" s="273"/>
      <c r="C2" s="273"/>
      <c r="D2" s="273"/>
      <c r="E2" s="273">
        <v>3</v>
      </c>
      <c r="F2" s="274"/>
      <c r="G2" s="274"/>
      <c r="H2" s="274"/>
      <c r="I2" s="315" t="str">
        <f>LOOKUP($B$10,NodeID,SheetName)</f>
        <v>BlueMesaInflow.Unregulated</v>
      </c>
      <c r="J2" s="316"/>
      <c r="K2" s="316"/>
      <c r="L2" s="316"/>
      <c r="M2" s="316"/>
      <c r="N2" s="316"/>
      <c r="O2" s="316"/>
      <c r="P2" s="316"/>
      <c r="Q2" s="274"/>
      <c r="R2" s="274"/>
      <c r="S2" s="274"/>
      <c r="T2" s="275"/>
      <c r="U2" s="270"/>
      <c r="V2" s="276" t="s">
        <v>53</v>
      </c>
      <c r="W2" s="277" t="s">
        <v>54</v>
      </c>
      <c r="X2" s="270" t="s">
        <v>55</v>
      </c>
      <c r="Y2" s="278">
        <f>RunInformation!$G$6</f>
        <v>1981</v>
      </c>
      <c r="Z2" s="278">
        <f>RunInformation!$G$7</f>
        <v>1982</v>
      </c>
      <c r="AA2" s="278">
        <f>RunInformation!$G$8</f>
        <v>1983</v>
      </c>
      <c r="AB2" s="278">
        <f>RunInformation!$G$9</f>
        <v>1984</v>
      </c>
      <c r="AC2" s="278">
        <f>RunInformation!$G$10</f>
        <v>1985</v>
      </c>
      <c r="AD2" s="278">
        <f>RunInformation!$G$11</f>
        <v>1986</v>
      </c>
      <c r="AE2" s="278">
        <f>RunInformation!$G$12</f>
        <v>1987</v>
      </c>
      <c r="AF2" s="278">
        <f>RunInformation!$G$13</f>
        <v>1988</v>
      </c>
      <c r="AG2" s="278">
        <f>RunInformation!$G$14</f>
        <v>1989</v>
      </c>
      <c r="AH2" s="278">
        <f>RunInformation!$G$15</f>
        <v>1990</v>
      </c>
      <c r="AI2" s="278">
        <f>RunInformation!$G$16</f>
        <v>1991</v>
      </c>
      <c r="AJ2" s="278">
        <f>RunInformation!$G$17</f>
        <v>1992</v>
      </c>
      <c r="AK2" s="278">
        <f>RunInformation!$G$18</f>
        <v>1993</v>
      </c>
      <c r="AL2" s="278">
        <f>RunInformation!$G$19</f>
        <v>1994</v>
      </c>
      <c r="AM2" s="278">
        <f>RunInformation!$G$20</f>
        <v>1995</v>
      </c>
      <c r="AN2" s="278">
        <f>RunInformation!$G$21</f>
        <v>1996</v>
      </c>
      <c r="AO2" s="278">
        <f>RunInformation!$G$22</f>
        <v>1997</v>
      </c>
      <c r="AP2" s="278">
        <f>RunInformation!$G$23</f>
        <v>1998</v>
      </c>
      <c r="AQ2" s="278">
        <f>RunInformation!$G$24</f>
        <v>1999</v>
      </c>
      <c r="AR2" s="278">
        <f>RunInformation!$G$25</f>
        <v>2000</v>
      </c>
      <c r="AS2" s="278">
        <f>RunInformation!$G$26</f>
        <v>2001</v>
      </c>
      <c r="AT2" s="278">
        <f>RunInformation!$G$27</f>
        <v>2002</v>
      </c>
      <c r="AU2" s="278">
        <f>RunInformation!$G$28</f>
        <v>2003</v>
      </c>
      <c r="AV2" s="278">
        <f>RunInformation!$G$29</f>
        <v>2004</v>
      </c>
      <c r="AW2" s="278">
        <f>RunInformation!$G$30</f>
        <v>2005</v>
      </c>
      <c r="AX2" s="278">
        <f>RunInformation!$G$31</f>
        <v>2006</v>
      </c>
      <c r="AY2" s="278">
        <f>RunInformation!$G$32</f>
        <v>2007</v>
      </c>
      <c r="AZ2" s="278">
        <f>RunInformation!$G$33</f>
        <v>2008</v>
      </c>
      <c r="BA2" s="278">
        <f>RunInformation!$G$34</f>
        <v>2009</v>
      </c>
      <c r="BB2" s="278">
        <f>RunInformation!$G$35</f>
        <v>2010</v>
      </c>
      <c r="BC2" s="278">
        <v>2011</v>
      </c>
      <c r="BD2" s="278">
        <v>2012</v>
      </c>
      <c r="BE2" s="278">
        <v>2013</v>
      </c>
      <c r="BF2" s="278">
        <v>2014</v>
      </c>
      <c r="BG2" s="278">
        <v>2015</v>
      </c>
      <c r="BH2" s="278">
        <v>2016</v>
      </c>
      <c r="BI2" s="278">
        <v>2017</v>
      </c>
      <c r="BJ2" s="278">
        <v>2018</v>
      </c>
      <c r="BK2" s="278">
        <v>2019</v>
      </c>
      <c r="BL2" s="278">
        <v>2020</v>
      </c>
      <c r="BM2" s="278">
        <v>2021</v>
      </c>
      <c r="BN2" s="278">
        <v>2022</v>
      </c>
      <c r="BO2" s="278">
        <v>2023</v>
      </c>
      <c r="BP2" s="278">
        <v>2024</v>
      </c>
      <c r="BQ2" s="278">
        <v>2025</v>
      </c>
      <c r="BR2" s="278">
        <v>2026</v>
      </c>
      <c r="BS2" s="278">
        <v>2027</v>
      </c>
      <c r="BT2" s="278">
        <v>2028</v>
      </c>
      <c r="BU2" s="278">
        <v>2029</v>
      </c>
      <c r="BV2" s="278">
        <v>2030</v>
      </c>
      <c r="BW2" s="278">
        <v>2031</v>
      </c>
      <c r="BX2" s="278">
        <v>2032</v>
      </c>
      <c r="BY2" s="278">
        <v>2033</v>
      </c>
      <c r="BZ2" s="278">
        <v>2034</v>
      </c>
      <c r="CA2" s="278">
        <v>2035</v>
      </c>
      <c r="CB2" s="278">
        <v>2036</v>
      </c>
      <c r="CC2" s="278">
        <v>2037</v>
      </c>
      <c r="CD2" s="278">
        <v>2038</v>
      </c>
      <c r="CE2" s="278">
        <v>2039</v>
      </c>
      <c r="CF2" s="278">
        <v>2040</v>
      </c>
      <c r="CG2" s="278">
        <v>2041</v>
      </c>
      <c r="CH2" s="278">
        <v>2042</v>
      </c>
      <c r="CI2" s="278">
        <v>2043</v>
      </c>
      <c r="CJ2" s="278">
        <v>2044</v>
      </c>
      <c r="CK2" s="278">
        <v>2045</v>
      </c>
      <c r="CL2" s="278">
        <v>2046</v>
      </c>
      <c r="CM2" s="278">
        <v>2047</v>
      </c>
      <c r="CN2" s="278">
        <v>2048</v>
      </c>
      <c r="CO2" s="278">
        <v>2049</v>
      </c>
      <c r="CP2" s="278">
        <v>2050</v>
      </c>
      <c r="CQ2" s="278">
        <v>2051</v>
      </c>
      <c r="CR2" s="278">
        <v>2052</v>
      </c>
      <c r="CS2" s="278">
        <v>2053</v>
      </c>
      <c r="CT2" s="278">
        <v>2054</v>
      </c>
      <c r="CU2" s="278">
        <v>2055</v>
      </c>
      <c r="CV2" s="278">
        <v>2056</v>
      </c>
      <c r="CW2" s="278">
        <v>2057</v>
      </c>
      <c r="CX2" s="278">
        <v>2058</v>
      </c>
      <c r="CY2" s="278">
        <v>2059</v>
      </c>
      <c r="CZ2" s="278">
        <v>2060</v>
      </c>
      <c r="DA2" s="278">
        <v>2061</v>
      </c>
      <c r="DB2" s="278">
        <v>2062</v>
      </c>
      <c r="DC2" s="278">
        <v>2063</v>
      </c>
      <c r="DD2" s="278">
        <v>2064</v>
      </c>
      <c r="DE2" s="278">
        <v>2065</v>
      </c>
      <c r="DF2" s="278">
        <v>2066</v>
      </c>
      <c r="DG2" s="278">
        <v>2067</v>
      </c>
      <c r="DH2" s="278">
        <v>2068</v>
      </c>
      <c r="DI2" s="278">
        <v>2069</v>
      </c>
      <c r="DJ2" s="278">
        <v>2070</v>
      </c>
      <c r="DK2" s="278">
        <v>2071</v>
      </c>
      <c r="DL2" s="278">
        <v>2072</v>
      </c>
      <c r="DM2" s="278">
        <v>2073</v>
      </c>
      <c r="DN2" s="278">
        <v>2074</v>
      </c>
      <c r="DO2" s="278">
        <v>2075</v>
      </c>
      <c r="DP2" s="278">
        <v>2076</v>
      </c>
      <c r="DQ2" s="278">
        <v>2077</v>
      </c>
      <c r="DR2" s="278">
        <v>2078</v>
      </c>
      <c r="DS2" s="278">
        <v>2079</v>
      </c>
      <c r="DT2" s="278">
        <v>2080</v>
      </c>
      <c r="DU2" s="278">
        <v>2081</v>
      </c>
      <c r="DV2" s="278">
        <v>2082</v>
      </c>
      <c r="DW2" s="278">
        <v>2083</v>
      </c>
      <c r="DX2" s="278">
        <v>2084</v>
      </c>
      <c r="DY2" s="278">
        <v>2085</v>
      </c>
      <c r="DZ2" s="278">
        <v>2086</v>
      </c>
      <c r="EA2" s="278">
        <v>2087</v>
      </c>
      <c r="EB2" s="278">
        <v>2088</v>
      </c>
      <c r="EC2" s="278">
        <v>2089</v>
      </c>
      <c r="ED2" s="278">
        <v>2090</v>
      </c>
    </row>
    <row r="3" spans="1:134" ht="15" x14ac:dyDescent="0.25">
      <c r="A3" s="272"/>
      <c r="B3" s="273">
        <v>12</v>
      </c>
      <c r="C3" s="273">
        <f>LOOKUP($B$3,RunInformation!$AX$6:$AX$17,RunInformation!$BC$6:$BC$17)</f>
        <v>60</v>
      </c>
      <c r="D3" s="273">
        <v>12</v>
      </c>
      <c r="E3" s="273"/>
      <c r="F3" s="274"/>
      <c r="G3" s="274"/>
      <c r="H3" s="274"/>
      <c r="I3" s="316"/>
      <c r="J3" s="316"/>
      <c r="K3" s="316"/>
      <c r="L3" s="316"/>
      <c r="M3" s="316"/>
      <c r="N3" s="316"/>
      <c r="O3" s="316"/>
      <c r="P3" s="316"/>
      <c r="Q3" s="274"/>
      <c r="R3" s="274"/>
      <c r="S3" s="274"/>
      <c r="T3" s="275"/>
      <c r="U3" s="279"/>
      <c r="V3" s="276" t="str">
        <f>BlueMesaInflow.Unregulated!B3</f>
        <v>Trace1</v>
      </c>
      <c r="W3" s="277" t="str">
        <f>BlueMesaInflow.Unregulated!C3</f>
        <v>Trace2</v>
      </c>
      <c r="X3" s="270" t="str">
        <f>BlueMesaInflow.Unregulated!D3</f>
        <v>Trace3</v>
      </c>
      <c r="Y3" s="277" t="str">
        <f>BlueMesaInflow.Unregulated!E3</f>
        <v>Trace4</v>
      </c>
      <c r="Z3" s="277" t="str">
        <f>BlueMesaInflow.Unregulated!F3</f>
        <v>Trace5</v>
      </c>
      <c r="AA3" s="277" t="str">
        <f>BlueMesaInflow.Unregulated!G3</f>
        <v>Trace6</v>
      </c>
      <c r="AB3" s="277" t="str">
        <f>BlueMesaInflow.Unregulated!H3</f>
        <v>Trace7</v>
      </c>
      <c r="AC3" s="277" t="str">
        <f>BlueMesaInflow.Unregulated!I3</f>
        <v>Trace8</v>
      </c>
      <c r="AD3" s="277" t="str">
        <f>BlueMesaInflow.Unregulated!J3</f>
        <v>Trace9</v>
      </c>
      <c r="AE3" s="277" t="str">
        <f>BlueMesaInflow.Unregulated!K3</f>
        <v>Trace10</v>
      </c>
      <c r="AF3" s="277" t="str">
        <f>BlueMesaInflow.Unregulated!L3</f>
        <v>Trace11</v>
      </c>
      <c r="AG3" s="277" t="str">
        <f>BlueMesaInflow.Unregulated!M3</f>
        <v>Trace12</v>
      </c>
      <c r="AH3" s="277" t="str">
        <f>BlueMesaInflow.Unregulated!N3</f>
        <v>Trace13</v>
      </c>
      <c r="AI3" s="277" t="str">
        <f>BlueMesaInflow.Unregulated!O3</f>
        <v>Trace14</v>
      </c>
      <c r="AJ3" s="277" t="str">
        <f>BlueMesaInflow.Unregulated!P3</f>
        <v>Trace15</v>
      </c>
      <c r="AK3" s="277" t="str">
        <f>BlueMesaInflow.Unregulated!Q3</f>
        <v>Trace16</v>
      </c>
      <c r="AL3" s="277" t="str">
        <f>BlueMesaInflow.Unregulated!R3</f>
        <v>Trace17</v>
      </c>
      <c r="AM3" s="277" t="str">
        <f>BlueMesaInflow.Unregulated!S3</f>
        <v>Trace18</v>
      </c>
      <c r="AN3" s="277" t="str">
        <f>BlueMesaInflow.Unregulated!T3</f>
        <v>Trace19</v>
      </c>
      <c r="AO3" s="277" t="str">
        <f>BlueMesaInflow.Unregulated!U3</f>
        <v>Trace20</v>
      </c>
      <c r="AP3" s="277" t="str">
        <f>BlueMesaInflow.Unregulated!V3</f>
        <v>Trace21</v>
      </c>
      <c r="AQ3" s="277" t="str">
        <f>BlueMesaInflow.Unregulated!W3</f>
        <v>Trace22</v>
      </c>
      <c r="AR3" s="277" t="str">
        <f>BlueMesaInflow.Unregulated!X3</f>
        <v>Trace23</v>
      </c>
      <c r="AS3" s="277" t="str">
        <f>BlueMesaInflow.Unregulated!Y3</f>
        <v>Trace24</v>
      </c>
      <c r="AT3" s="277" t="str">
        <f>BlueMesaInflow.Unregulated!Z3</f>
        <v>Trace25</v>
      </c>
      <c r="AU3" s="277" t="str">
        <f>BlueMesaInflow.Unregulated!AA3</f>
        <v>Trace26</v>
      </c>
      <c r="AV3" s="277" t="str">
        <f>BlueMesaInflow.Unregulated!AB3</f>
        <v>Trace27</v>
      </c>
      <c r="AW3" s="277" t="str">
        <f>BlueMesaInflow.Unregulated!AC3</f>
        <v>Trace28</v>
      </c>
      <c r="AX3" s="277" t="str">
        <f>BlueMesaInflow.Unregulated!AD3</f>
        <v>Trace29</v>
      </c>
      <c r="AY3" s="277" t="str">
        <f>BlueMesaInflow.Unregulated!AE3</f>
        <v>Trace30</v>
      </c>
      <c r="AZ3" s="277" t="str">
        <f>BlueMesaInflow.Unregulated!AF3</f>
        <v>Trace31</v>
      </c>
      <c r="BA3" s="277" t="str">
        <f>BlueMesaInflow.Unregulated!AG3</f>
        <v>Trace32</v>
      </c>
      <c r="BB3" s="277" t="str">
        <f>BlueMesaInflow.Unregulated!AH3</f>
        <v>Trace33</v>
      </c>
      <c r="BC3" s="277" t="str">
        <f>BlueMesaInflow.Unregulated!AI3</f>
        <v>Trace34</v>
      </c>
      <c r="BD3" s="277" t="str">
        <f>BlueMesaInflow.Unregulated!AJ3</f>
        <v>Trace35</v>
      </c>
      <c r="BE3" s="277" t="str">
        <f>BlueMesaInflow.Unregulated!AK3</f>
        <v>Trace36</v>
      </c>
      <c r="BF3" s="277" t="str">
        <f>BlueMesaInflow.Unregulated!AL3</f>
        <v>Trace37</v>
      </c>
      <c r="BG3" s="277" t="str">
        <f>BlueMesaInflow.Unregulated!AM3</f>
        <v>Trace38</v>
      </c>
      <c r="BH3" s="277" t="str">
        <f>BlueMesaInflow.Unregulated!AN3</f>
        <v>Trace39</v>
      </c>
      <c r="BI3" s="277" t="str">
        <f>BlueMesaInflow.Unregulated!AO3</f>
        <v>Trace40</v>
      </c>
      <c r="BJ3" s="277" t="str">
        <f>BlueMesaInflow.Unregulated!AP3</f>
        <v>Trace41</v>
      </c>
      <c r="BK3" s="277" t="str">
        <f>BlueMesaInflow.Unregulated!AQ3</f>
        <v>Trace42</v>
      </c>
      <c r="BL3" s="277" t="str">
        <f>BlueMesaInflow.Unregulated!AR3</f>
        <v>Trace43</v>
      </c>
      <c r="BM3" s="277" t="str">
        <f>BlueMesaInflow.Unregulated!AS3</f>
        <v>Trace44</v>
      </c>
      <c r="BN3" s="277" t="str">
        <f>BlueMesaInflow.Unregulated!AT3</f>
        <v>Trace45</v>
      </c>
      <c r="BO3" s="277" t="str">
        <f>BlueMesaInflow.Unregulated!AU3</f>
        <v>Trace46</v>
      </c>
      <c r="BP3" s="277" t="str">
        <f>BlueMesaInflow.Unregulated!AV3</f>
        <v>Trace47</v>
      </c>
      <c r="BQ3" s="277" t="str">
        <f>BlueMesaInflow.Unregulated!AW3</f>
        <v>Trace48</v>
      </c>
      <c r="BR3" s="277" t="str">
        <f>BlueMesaInflow.Unregulated!AX3</f>
        <v>Trace49</v>
      </c>
      <c r="BS3" s="277" t="str">
        <f>BlueMesaInflow.Unregulated!AY3</f>
        <v>Trace50</v>
      </c>
      <c r="BT3" s="277" t="str">
        <f>BlueMesaInflow.Unregulated!AZ3</f>
        <v>Trace51</v>
      </c>
      <c r="BU3" s="277" t="str">
        <f>BlueMesaInflow.Unregulated!BA3</f>
        <v>Trace52</v>
      </c>
      <c r="BV3" s="277" t="str">
        <f>BlueMesaInflow.Unregulated!BB3</f>
        <v>Trace53</v>
      </c>
      <c r="BW3" s="277" t="e">
        <f>BlueMesaInflow.Unregulated!#REF!</f>
        <v>#REF!</v>
      </c>
      <c r="BX3" s="277" t="e">
        <f>BlueMesaInflow.Unregulated!#REF!</f>
        <v>#REF!</v>
      </c>
      <c r="BY3" s="277" t="e">
        <f>BlueMesaInflow.Unregulated!#REF!</f>
        <v>#REF!</v>
      </c>
      <c r="BZ3" s="277" t="e">
        <f>BlueMesaInflow.Unregulated!#REF!</f>
        <v>#REF!</v>
      </c>
      <c r="CA3" s="277" t="e">
        <f>BlueMesaInflow.Unregulated!#REF!</f>
        <v>#REF!</v>
      </c>
      <c r="CB3" s="277" t="e">
        <f>BlueMesaInflow.Unregulated!#REF!</f>
        <v>#REF!</v>
      </c>
      <c r="CC3" s="277" t="e">
        <f>BlueMesaInflow.Unregulated!#REF!</f>
        <v>#REF!</v>
      </c>
      <c r="CD3" s="277" t="e">
        <f>BlueMesaInflow.Unregulated!#REF!</f>
        <v>#REF!</v>
      </c>
      <c r="CE3" s="277" t="e">
        <f>BlueMesaInflow.Unregulated!#REF!</f>
        <v>#REF!</v>
      </c>
      <c r="CF3" s="277" t="e">
        <f>BlueMesaInflow.Unregulated!#REF!</f>
        <v>#REF!</v>
      </c>
      <c r="CG3" s="277" t="e">
        <f>BlueMesaInflow.Unregulated!#REF!</f>
        <v>#REF!</v>
      </c>
      <c r="CH3" s="277" t="e">
        <f>BlueMesaInflow.Unregulated!#REF!</f>
        <v>#REF!</v>
      </c>
      <c r="CI3" s="277" t="e">
        <f>BlueMesaInflow.Unregulated!#REF!</f>
        <v>#REF!</v>
      </c>
      <c r="CJ3" s="277" t="e">
        <f>BlueMesaInflow.Unregulated!#REF!</f>
        <v>#REF!</v>
      </c>
      <c r="CK3" s="277" t="e">
        <f>BlueMesaInflow.Unregulated!#REF!</f>
        <v>#REF!</v>
      </c>
      <c r="CL3" s="277" t="e">
        <f>BlueMesaInflow.Unregulated!#REF!</f>
        <v>#REF!</v>
      </c>
      <c r="CM3" s="277" t="e">
        <f>BlueMesaInflow.Unregulated!#REF!</f>
        <v>#REF!</v>
      </c>
      <c r="CN3" s="277" t="e">
        <f>BlueMesaInflow.Unregulated!#REF!</f>
        <v>#REF!</v>
      </c>
      <c r="CO3" s="277" t="e">
        <f>BlueMesaInflow.Unregulated!#REF!</f>
        <v>#REF!</v>
      </c>
      <c r="CP3" s="277" t="e">
        <f>BlueMesaInflow.Unregulated!#REF!</f>
        <v>#REF!</v>
      </c>
      <c r="CQ3" s="277" t="e">
        <f>BlueMesaInflow.Unregulated!#REF!</f>
        <v>#REF!</v>
      </c>
      <c r="CR3" s="277" t="e">
        <f>BlueMesaInflow.Unregulated!#REF!</f>
        <v>#REF!</v>
      </c>
      <c r="CS3" s="277" t="e">
        <f>BlueMesaInflow.Unregulated!#REF!</f>
        <v>#REF!</v>
      </c>
      <c r="CT3" s="277" t="e">
        <f>BlueMesaInflow.Unregulated!#REF!</f>
        <v>#REF!</v>
      </c>
      <c r="CU3" s="277" t="e">
        <f>BlueMesaInflow.Unregulated!#REF!</f>
        <v>#REF!</v>
      </c>
      <c r="CV3" s="277" t="e">
        <f>BlueMesaInflow.Unregulated!#REF!</f>
        <v>#REF!</v>
      </c>
      <c r="CW3" s="277" t="e">
        <f>BlueMesaInflow.Unregulated!#REF!</f>
        <v>#REF!</v>
      </c>
      <c r="CX3" s="277" t="e">
        <f>BlueMesaInflow.Unregulated!#REF!</f>
        <v>#REF!</v>
      </c>
      <c r="CY3" s="277" t="e">
        <f>BlueMesaInflow.Unregulated!#REF!</f>
        <v>#REF!</v>
      </c>
      <c r="CZ3" s="277" t="e">
        <f>BlueMesaInflow.Unregulated!#REF!</f>
        <v>#REF!</v>
      </c>
      <c r="DA3" s="277" t="e">
        <f>BlueMesaInflow.Unregulated!#REF!</f>
        <v>#REF!</v>
      </c>
      <c r="DB3" s="277" t="e">
        <f>BlueMesaInflow.Unregulated!#REF!</f>
        <v>#REF!</v>
      </c>
      <c r="DC3" s="277" t="e">
        <f>BlueMesaInflow.Unregulated!#REF!</f>
        <v>#REF!</v>
      </c>
      <c r="DD3" s="277" t="e">
        <f>BlueMesaInflow.Unregulated!#REF!</f>
        <v>#REF!</v>
      </c>
      <c r="DE3" s="277" t="e">
        <f>BlueMesaInflow.Unregulated!#REF!</f>
        <v>#REF!</v>
      </c>
      <c r="DF3" s="277" t="e">
        <f>BlueMesaInflow.Unregulated!#REF!</f>
        <v>#REF!</v>
      </c>
      <c r="DG3" s="277" t="e">
        <f>BlueMesaInflow.Unregulated!#REF!</f>
        <v>#REF!</v>
      </c>
      <c r="DH3" s="277" t="e">
        <f>BlueMesaInflow.Unregulated!#REF!</f>
        <v>#REF!</v>
      </c>
      <c r="DI3" s="277" t="e">
        <f>BlueMesaInflow.Unregulated!#REF!</f>
        <v>#REF!</v>
      </c>
      <c r="DJ3" s="277" t="e">
        <f>BlueMesaInflow.Unregulated!#REF!</f>
        <v>#REF!</v>
      </c>
      <c r="DK3" s="277" t="e">
        <f>BlueMesaInflow.Unregulated!#REF!</f>
        <v>#REF!</v>
      </c>
      <c r="DL3" s="277" t="e">
        <f>BlueMesaInflow.Unregulated!#REF!</f>
        <v>#REF!</v>
      </c>
      <c r="DM3" s="277" t="e">
        <f>BlueMesaInflow.Unregulated!#REF!</f>
        <v>#REF!</v>
      </c>
      <c r="DN3" s="277" t="e">
        <f>BlueMesaInflow.Unregulated!#REF!</f>
        <v>#REF!</v>
      </c>
      <c r="DO3" s="277" t="e">
        <f>BlueMesaInflow.Unregulated!#REF!</f>
        <v>#REF!</v>
      </c>
      <c r="DP3" s="277" t="e">
        <f>BlueMesaInflow.Unregulated!#REF!</f>
        <v>#REF!</v>
      </c>
      <c r="DQ3" s="277" t="e">
        <f>BlueMesaInflow.Unregulated!#REF!</f>
        <v>#REF!</v>
      </c>
      <c r="DR3" s="277" t="e">
        <f>BlueMesaInflow.Unregulated!#REF!</f>
        <v>#REF!</v>
      </c>
      <c r="DS3" s="277" t="e">
        <f>BlueMesaInflow.Unregulated!#REF!</f>
        <v>#REF!</v>
      </c>
      <c r="DT3" s="277" t="e">
        <f>BlueMesaInflow.Unregulated!#REF!</f>
        <v>#REF!</v>
      </c>
      <c r="DU3" s="277" t="e">
        <f>BlueMesaInflow.Unregulated!#REF!</f>
        <v>#REF!</v>
      </c>
      <c r="DV3" s="277" t="e">
        <f>BlueMesaInflow.Unregulated!#REF!</f>
        <v>#REF!</v>
      </c>
      <c r="DW3" s="277" t="e">
        <f>BlueMesaInflow.Unregulated!#REF!</f>
        <v>#REF!</v>
      </c>
      <c r="DX3" s="277" t="e">
        <f>BlueMesaInflow.Unregulated!#REF!</f>
        <v>#REF!</v>
      </c>
      <c r="DY3" s="277" t="e">
        <f>BlueMesaInflow.Unregulated!#REF!</f>
        <v>#REF!</v>
      </c>
      <c r="DZ3" s="277" t="e">
        <f>BlueMesaInflow.Unregulated!#REF!</f>
        <v>#REF!</v>
      </c>
      <c r="EA3" s="277" t="e">
        <f>BlueMesaInflow.Unregulated!#REF!</f>
        <v>#REF!</v>
      </c>
      <c r="EB3" s="277" t="e">
        <f>BlueMesaInflow.Unregulated!#REF!</f>
        <v>#REF!</v>
      </c>
      <c r="EC3" s="277" t="e">
        <f>BlueMesaInflow.Unregulated!#REF!</f>
        <v>#REF!</v>
      </c>
      <c r="ED3" s="277" t="e">
        <f>BlueMesaInflow.Unregulated!#REF!</f>
        <v>#REF!</v>
      </c>
    </row>
    <row r="4" spans="1:134" ht="15" x14ac:dyDescent="0.25">
      <c r="A4" s="272"/>
      <c r="B4" s="273"/>
      <c r="C4" s="273"/>
      <c r="D4" s="273"/>
      <c r="E4" s="273"/>
      <c r="F4" s="274"/>
      <c r="G4" s="274"/>
      <c r="H4" s="274"/>
      <c r="I4" s="274"/>
      <c r="J4" s="274"/>
      <c r="K4" s="274"/>
      <c r="L4" s="274"/>
      <c r="M4" s="274"/>
      <c r="N4" s="274"/>
      <c r="O4" s="274"/>
      <c r="P4" s="274"/>
      <c r="Q4" s="274"/>
      <c r="R4" s="274"/>
      <c r="S4" s="274"/>
      <c r="T4" s="280"/>
      <c r="U4" s="281">
        <f>DATE(LOOKUP($D$3,TimestepID,StartYear),$B$3,1)</f>
        <v>44166</v>
      </c>
      <c r="V4" s="282" t="str">
        <f ca="1">IF($U4="","",IF($B$34=TRUE,(LOOKUP($U4,INDIRECT($C$10&amp;"_TIME"),INDIRECT($C$10&amp;"_Min"))),""))</f>
        <v/>
      </c>
      <c r="W4" s="283" t="str">
        <f ca="1">IF($U4="","",IF($C$34=TRUE,(LOOKUP($U4,INDIRECT($C$10&amp;"_TIME"),INDIRECT($C$10&amp;"_Max"))),""))</f>
        <v/>
      </c>
      <c r="X4" s="284">
        <f ca="1">IF($U4="","",IF($D$34=TRUE,(LOOKUP($U4,INDIRECT($C$10&amp;"_TIME"),INDIRECT($C$10&amp;"_Most"))),""))</f>
        <v>19</v>
      </c>
      <c r="Y4" s="285">
        <f ca="1">IF($U4="","",IF($B$15=TRUE,(LOOKUP($U4,INDIRECT($C$10&amp;"_TIME"),INDIRECT($C$10&amp;"_"&amp;Y$2))),""))</f>
        <v>19.597999999999999</v>
      </c>
      <c r="Z4" s="286">
        <f ca="1">IF($U4="","",IF($B$16=TRUE,(LOOKUP($U4,INDIRECT($C$10&amp;"_TIME"),INDIRECT($C$10&amp;"_"&amp;Z$2))),""))</f>
        <v>18.885999999999999</v>
      </c>
      <c r="AA4" s="286">
        <f ca="1">IF($U4="","",IF($B$17=TRUE,(LOOKUP($U4,INDIRECT($C$10&amp;"_TIME"),INDIRECT($C$10&amp;"_"&amp;AA$2))),""))</f>
        <v>19.079000000000001</v>
      </c>
      <c r="AB4" s="286">
        <f ca="1">IF($U4="","",IF($B$18=TRUE,(LOOKUP($U4,INDIRECT($C$10&amp;"_TIME"),INDIRECT($C$10&amp;"_"&amp;AB$2))),""))</f>
        <v>20.193999999999999</v>
      </c>
      <c r="AC4" s="286">
        <f ca="1">IF($U4="","",IF($B$19=TRUE,(LOOKUP($U4,INDIRECT($C$10&amp;"_TIME"),INDIRECT($C$10&amp;"_"&amp;AC$2))),""))</f>
        <v>18.774999999999999</v>
      </c>
      <c r="AD4" s="286">
        <f ca="1">IF($U4="","",IF($B$20=TRUE,(LOOKUP($U4,INDIRECT($C$10&amp;"_TIME"),INDIRECT($C$10&amp;"_"&amp;AD$2))),""))</f>
        <v>19</v>
      </c>
      <c r="AE4" s="286">
        <f ca="1">IF($U4="","",IF($B$21=TRUE,(LOOKUP($U4,INDIRECT($C$10&amp;"_TIME"),INDIRECT($C$10&amp;"_"&amp;AE$2))),""))</f>
        <v>20.858000000000001</v>
      </c>
      <c r="AF4" s="286">
        <f ca="1">IF($U4="","",IF($B$22=TRUE,(LOOKUP($U4,INDIRECT($C$10&amp;"_TIME"),INDIRECT($C$10&amp;"_"&amp;AF$2))),""))</f>
        <v>19.599</v>
      </c>
      <c r="AG4" s="286">
        <f ca="1">IF($U4="","",IF($B$23=TRUE,(LOOKUP($U4,INDIRECT($C$10&amp;"_TIME"),INDIRECT($C$10&amp;"_"&amp;AG$2))),""))</f>
        <v>18.748000000000001</v>
      </c>
      <c r="AH4" s="286">
        <f ca="1">IF($U4="","",IF($B$24=TRUE,(LOOKUP($U4,INDIRECT($C$10&amp;"_TIME"),INDIRECT($C$10&amp;"_"&amp;AH$2))),""))</f>
        <v>18.728999999999999</v>
      </c>
      <c r="AI4" s="286">
        <f ca="1">IF($U4="","",IF($B$25=TRUE,(LOOKUP($U4,INDIRECT($C$10&amp;"_TIME"),INDIRECT($C$10&amp;"_"&amp;AI$2))),""))</f>
        <v>22.81</v>
      </c>
      <c r="AJ4" s="286">
        <f ca="1">IF($U4="","",IF($B$26=TRUE,(LOOKUP($U4,INDIRECT($C$10&amp;"_TIME"),INDIRECT($C$10&amp;"_"&amp;AJ$2))),""))</f>
        <v>19.919</v>
      </c>
      <c r="AK4" s="286">
        <f ca="1">IF($U4="","",IF($B$27=TRUE,(LOOKUP($U4,INDIRECT($C$10&amp;"_TIME"),INDIRECT($C$10&amp;"_"&amp;AK$2))),""))</f>
        <v>19.433</v>
      </c>
      <c r="AL4" s="286">
        <f ca="1">IF($U4="","",IF($B$28=TRUE,(LOOKUP($U4,INDIRECT($C$10&amp;"_TIME"),INDIRECT($C$10&amp;"_"&amp;AL$2))),""))</f>
        <v>18.734999999999999</v>
      </c>
      <c r="AM4" s="286">
        <f ca="1">IF($U4="","",IF($B$29=TRUE,(LOOKUP($U4,INDIRECT($C$10&amp;"_TIME"),INDIRECT($C$10&amp;"_"&amp;AM$2))),""))</f>
        <v>19.492999999999999</v>
      </c>
      <c r="AN4" s="286">
        <f ca="1">IF($U4="","",IF($C$15=TRUE,(LOOKUP($U4,INDIRECT($C$10&amp;"_TIME"),INDIRECT($C$10&amp;"_"&amp;AN$2))),""))</f>
        <v>20.11</v>
      </c>
      <c r="AO4" s="286">
        <f ca="1">IF($U4="","",IF($C$16=TRUE,(LOOKUP($U4,INDIRECT($C$10&amp;"_TIME"),INDIRECT($C$10&amp;"_"&amp;AO$2))),""))</f>
        <v>19.32</v>
      </c>
      <c r="AP4" s="286">
        <f ca="1">IF($U4="","",IF($C$17=TRUE,(LOOKUP($U4,INDIRECT($C$10&amp;"_TIME"),INDIRECT($C$10&amp;"_"&amp;AP$2))),""))</f>
        <v>18.728999999999999</v>
      </c>
      <c r="AQ4" s="286">
        <f ca="1">IF($U4="","",IF($C$18=TRUE,(LOOKUP($U4,INDIRECT($C$10&amp;"_TIME"),INDIRECT($C$10&amp;"_"&amp;AQ$2))),""))</f>
        <v>21.378</v>
      </c>
      <c r="AR4" s="286">
        <f ca="1">IF($U4="","",IF($C$19=TRUE,(LOOKUP($U4,INDIRECT($C$10&amp;"_TIME"),INDIRECT($C$10&amp;"_"&amp;AR$2))),""))</f>
        <v>18.728999999999999</v>
      </c>
      <c r="AS4" s="286">
        <f ca="1">IF($U4="","",IF($C$20=TRUE,(LOOKUP($U4,INDIRECT($C$10&amp;"_TIME"),INDIRECT($C$10&amp;"_"&amp;AS$2))),""))</f>
        <v>18.798999999999999</v>
      </c>
      <c r="AT4" s="286">
        <f ca="1">IF($U4="","",IF($C$21=TRUE,(LOOKUP($U4,INDIRECT($C$10&amp;"_TIME"),INDIRECT($C$10&amp;"_"&amp;AT$2))),""))</f>
        <v>19.010999999999999</v>
      </c>
      <c r="AU4" s="286">
        <f ca="1">IF($U4="","",IF($C$22=TRUE,(LOOKUP($U4,INDIRECT($C$10&amp;"_TIME"),INDIRECT($C$10&amp;"_"&amp;AU$2))),""))</f>
        <v>18.82</v>
      </c>
      <c r="AV4" s="286">
        <f ca="1">IF($U4="","",IF($C$23=TRUE,(LOOKUP($U4,INDIRECT($C$10&amp;"_TIME"),INDIRECT($C$10&amp;"_"&amp;AV$2))),""))</f>
        <v>20.311</v>
      </c>
      <c r="AW4" s="286">
        <f ca="1">IF($U4="","",IF($C$24=TRUE,(LOOKUP($U4,INDIRECT($C$10&amp;"_TIME"),INDIRECT($C$10&amp;"_"&amp;AW$2))),""))</f>
        <v>18.760000000000002</v>
      </c>
      <c r="AX4" s="286">
        <f ca="1">IF($U4="","",IF($C$25=TRUE,(LOOKUP($U4,INDIRECT($C$10&amp;"_TIME"),INDIRECT($C$10&amp;"_"&amp;AX$2))),""))</f>
        <v>18.802</v>
      </c>
      <c r="AY4" s="286">
        <f ca="1">IF($U4="","",IF($C$26=TRUE,(LOOKUP($U4,INDIRECT($C$10&amp;"_TIME"),INDIRECT($C$10&amp;"_"&amp;AY$2))),""))</f>
        <v>19.213999999999999</v>
      </c>
      <c r="AZ4" s="286">
        <f ca="1">IF($U4="","",IF($C$27=TRUE,(LOOKUP($U4,INDIRECT($C$10&amp;"_TIME"),INDIRECT($C$10&amp;"_"&amp;AZ$2))),""))</f>
        <v>18.869</v>
      </c>
      <c r="BA4" s="286">
        <f ca="1">IF($U4="","",IF($C$28=TRUE,(LOOKUP($U4,INDIRECT($C$10&amp;"_TIME"),INDIRECT($C$10&amp;"_"&amp;BA$2))),""))</f>
        <v>18.994</v>
      </c>
      <c r="BB4" s="286">
        <f ca="1">IF($U4="","",IF($C$29=TRUE,(LOOKUP($U4,INDIRECT($C$10&amp;"_TIME"),INDIRECT($C$10&amp;"_"&amp;BB$2))),""))</f>
        <v>18.728999999999999</v>
      </c>
      <c r="BC4" s="286">
        <f ca="1">IF($U4="","",IF($D$15=TRUE,(LOOKUP($U4,INDIRECT($C$10&amp;"_TIME"),INDIRECT($C$10&amp;"_"&amp;BC$2))),""))</f>
        <v>19.635000000000002</v>
      </c>
      <c r="BD4" s="286">
        <f ca="1">IF($U4="","",IF($D$16=TRUE,(LOOKUP($U4,INDIRECT($C$10&amp;"_TIME"),INDIRECT($C$10&amp;"_"&amp;BD$2))),""))</f>
        <v>18.841999999999999</v>
      </c>
      <c r="BE4" s="286">
        <f ca="1">IF($U4="","",IF($D$17=TRUE,(LOOKUP($U4,INDIRECT($C$10&amp;"_TIME"),INDIRECT($C$10&amp;"_"&amp;BE$2))),""))</f>
        <v>18.731999999999999</v>
      </c>
      <c r="BF4" s="286">
        <f ca="1">IF($U4="","",IF($D$18=TRUE,(LOOKUP($U4,INDIRECT($C$10&amp;"_TIME"),INDIRECT($C$10&amp;"_"&amp;BF$2))),""))</f>
        <v>18.747</v>
      </c>
      <c r="BG4" s="286">
        <f ca="1">IF($U4="","",IF($D$19=TRUE,(LOOKUP($U4,INDIRECT($C$10&amp;"_TIME"),INDIRECT($C$10&amp;"_"&amp;BG$2))),""))</f>
        <v>19.253</v>
      </c>
      <c r="BH4" s="286"/>
      <c r="BI4" s="286"/>
      <c r="BJ4" s="286"/>
      <c r="BK4" s="286"/>
      <c r="BL4" s="286"/>
      <c r="BM4" s="286"/>
      <c r="BN4" s="286"/>
      <c r="BO4" s="286"/>
      <c r="BP4" s="286"/>
      <c r="BQ4" s="286"/>
      <c r="BR4" s="286"/>
      <c r="BS4" s="286"/>
      <c r="BT4" s="286"/>
      <c r="BU4" s="286"/>
      <c r="BV4" s="286"/>
      <c r="BW4" s="286"/>
      <c r="BX4" s="286"/>
      <c r="BY4" s="286"/>
      <c r="BZ4" s="286"/>
      <c r="CA4" s="286"/>
      <c r="CB4" s="286"/>
      <c r="CC4" s="286"/>
      <c r="CD4" s="286"/>
      <c r="CE4" s="286"/>
      <c r="CF4" s="286"/>
      <c r="CG4" s="286"/>
      <c r="CH4" s="286"/>
      <c r="CI4" s="286"/>
      <c r="CJ4" s="286"/>
      <c r="CK4" s="286"/>
      <c r="CL4" s="286"/>
      <c r="CM4" s="286"/>
      <c r="CN4" s="286"/>
      <c r="CO4" s="286"/>
      <c r="CP4" s="286"/>
      <c r="CQ4" s="286"/>
      <c r="CR4" s="286"/>
      <c r="CS4" s="286"/>
      <c r="CT4" s="286"/>
      <c r="CU4" s="286"/>
      <c r="CV4" s="286"/>
      <c r="CW4" s="286"/>
      <c r="CX4" s="286"/>
      <c r="CY4" s="286"/>
      <c r="CZ4" s="286"/>
      <c r="DA4" s="286"/>
      <c r="DB4" s="286"/>
      <c r="DC4" s="286"/>
      <c r="DD4" s="286"/>
      <c r="DE4" s="286"/>
      <c r="DF4" s="286"/>
      <c r="DG4" s="286"/>
      <c r="DH4" s="286"/>
      <c r="DI4" s="286"/>
      <c r="DJ4" s="286"/>
      <c r="DK4" s="286"/>
      <c r="DL4" s="286"/>
      <c r="DM4" s="286"/>
      <c r="DN4" s="286"/>
      <c r="DO4" s="286"/>
      <c r="DP4" s="286"/>
      <c r="DQ4" s="286"/>
      <c r="DR4" s="286"/>
      <c r="DS4" s="286"/>
      <c r="DT4" s="286"/>
      <c r="DU4" s="286"/>
      <c r="DV4" s="286"/>
      <c r="DW4" s="286"/>
      <c r="DX4" s="286"/>
      <c r="DY4" s="286"/>
      <c r="DZ4" s="286"/>
      <c r="EA4" s="286"/>
      <c r="EB4" s="287"/>
      <c r="EC4" s="287"/>
      <c r="ED4" s="287"/>
    </row>
    <row r="5" spans="1:134" ht="13.5" customHeight="1" x14ac:dyDescent="0.25">
      <c r="A5" s="272"/>
      <c r="B5" s="273"/>
      <c r="C5" s="273"/>
      <c r="D5" s="288"/>
      <c r="E5" s="273"/>
      <c r="F5" s="274"/>
      <c r="G5" s="274"/>
      <c r="H5" s="274"/>
      <c r="I5" s="274"/>
      <c r="J5" s="274"/>
      <c r="K5" s="274"/>
      <c r="L5" s="274"/>
      <c r="M5" s="274"/>
      <c r="N5" s="274"/>
      <c r="O5" s="274"/>
      <c r="P5" s="274"/>
      <c r="Q5" s="274"/>
      <c r="R5" s="274"/>
      <c r="S5" s="274"/>
      <c r="T5" s="275"/>
      <c r="U5" s="289">
        <f t="shared" ref="U5:U36" si="0">IF((ROW()-3)&lt;=LOOKUP($B$6,TimestepID,Duration),EDATE(U4,1),"")</f>
        <v>44197</v>
      </c>
      <c r="V5" s="290" t="s">
        <v>229</v>
      </c>
      <c r="W5" s="291" t="s">
        <v>229</v>
      </c>
      <c r="X5" s="292">
        <v>18</v>
      </c>
      <c r="Y5" s="293">
        <v>18.338000000000001</v>
      </c>
      <c r="Z5" s="294">
        <v>16.907</v>
      </c>
      <c r="AA5" s="294">
        <v>16.951000000000001</v>
      </c>
      <c r="AB5" s="294">
        <v>19.773</v>
      </c>
      <c r="AC5" s="294">
        <v>16.844000000000001</v>
      </c>
      <c r="AD5" s="294">
        <v>16.943000000000001</v>
      </c>
      <c r="AE5" s="294">
        <v>17.510999999999999</v>
      </c>
      <c r="AF5" s="294">
        <v>17.103000000000002</v>
      </c>
      <c r="AG5" s="294">
        <v>16.731000000000002</v>
      </c>
      <c r="AH5" s="294">
        <v>16.602</v>
      </c>
      <c r="AI5" s="294">
        <v>18.466000000000001</v>
      </c>
      <c r="AJ5" s="294">
        <v>17.172000000000001</v>
      </c>
      <c r="AK5" s="294">
        <v>17.077999999999999</v>
      </c>
      <c r="AL5" s="294">
        <v>16.641999999999999</v>
      </c>
      <c r="AM5" s="294">
        <v>17.135000000000002</v>
      </c>
      <c r="AN5" s="294">
        <v>19.225999999999999</v>
      </c>
      <c r="AO5" s="294">
        <v>19.327999999999999</v>
      </c>
      <c r="AP5" s="294">
        <v>21.518000000000001</v>
      </c>
      <c r="AQ5" s="294">
        <v>19.663</v>
      </c>
      <c r="AR5" s="294">
        <v>17.757999999999999</v>
      </c>
      <c r="AS5" s="294">
        <v>18.195</v>
      </c>
      <c r="AT5" s="294">
        <v>19.079999999999998</v>
      </c>
      <c r="AU5" s="294">
        <v>19.651</v>
      </c>
      <c r="AV5" s="294">
        <v>22.376999999999999</v>
      </c>
      <c r="AW5" s="294">
        <v>20.048999999999999</v>
      </c>
      <c r="AX5" s="294">
        <v>22.338000000000001</v>
      </c>
      <c r="AY5" s="294">
        <v>18.788</v>
      </c>
      <c r="AZ5" s="294">
        <v>17.866</v>
      </c>
      <c r="BA5" s="294">
        <v>18.495999999999999</v>
      </c>
      <c r="BB5" s="294">
        <v>19.954999999999998</v>
      </c>
      <c r="BC5" s="294">
        <v>18.294</v>
      </c>
      <c r="BD5" s="294">
        <v>17.640999999999998</v>
      </c>
      <c r="BE5" s="294">
        <v>20.841000000000001</v>
      </c>
      <c r="BF5" s="294">
        <v>19.849</v>
      </c>
      <c r="BG5" s="294">
        <v>20.771000000000001</v>
      </c>
      <c r="BH5" s="294"/>
      <c r="BI5" s="294"/>
      <c r="BJ5" s="294"/>
      <c r="BK5" s="294"/>
      <c r="BL5" s="294"/>
      <c r="BM5" s="294"/>
      <c r="BN5" s="294"/>
      <c r="BO5" s="294"/>
      <c r="BP5" s="294"/>
      <c r="BQ5" s="294"/>
      <c r="BR5" s="294"/>
      <c r="BS5" s="294"/>
      <c r="BT5" s="294"/>
      <c r="BU5" s="294"/>
      <c r="BV5" s="294"/>
      <c r="BW5" s="294"/>
      <c r="BX5" s="294"/>
      <c r="BY5" s="294"/>
      <c r="BZ5" s="294"/>
      <c r="CA5" s="294"/>
      <c r="CB5" s="294"/>
      <c r="CC5" s="294"/>
      <c r="CD5" s="294"/>
      <c r="CE5" s="294"/>
      <c r="CF5" s="294"/>
      <c r="CG5" s="294"/>
      <c r="CH5" s="294"/>
      <c r="CI5" s="294"/>
      <c r="CJ5" s="294"/>
      <c r="CK5" s="294"/>
      <c r="CL5" s="294"/>
      <c r="CM5" s="294"/>
      <c r="CN5" s="294"/>
      <c r="CO5" s="294"/>
      <c r="CP5" s="294"/>
      <c r="CQ5" s="294"/>
      <c r="CR5" s="294"/>
      <c r="CS5" s="294"/>
      <c r="CT5" s="294"/>
      <c r="CU5" s="294"/>
      <c r="CV5" s="294"/>
      <c r="CW5" s="294"/>
      <c r="CX5" s="294"/>
      <c r="CY5" s="294"/>
      <c r="CZ5" s="294"/>
      <c r="DA5" s="294"/>
      <c r="DB5" s="294"/>
      <c r="DC5" s="294"/>
      <c r="DD5" s="294"/>
      <c r="DE5" s="294"/>
      <c r="DF5" s="294"/>
      <c r="DG5" s="294"/>
      <c r="DH5" s="294"/>
      <c r="DI5" s="294"/>
      <c r="DJ5" s="294"/>
      <c r="DK5" s="294"/>
      <c r="DL5" s="294"/>
      <c r="DM5" s="294"/>
      <c r="DN5" s="294"/>
      <c r="DO5" s="294"/>
      <c r="DP5" s="294"/>
      <c r="DQ5" s="294"/>
      <c r="DR5" s="294"/>
      <c r="DS5" s="294"/>
      <c r="DT5" s="294"/>
      <c r="DU5" s="294"/>
      <c r="DV5" s="294"/>
      <c r="DW5" s="294"/>
      <c r="DX5" s="294"/>
      <c r="DY5" s="294"/>
      <c r="DZ5" s="294"/>
      <c r="EA5" s="294"/>
      <c r="EB5" s="287"/>
      <c r="EC5" s="287"/>
      <c r="ED5" s="287"/>
    </row>
    <row r="6" spans="1:134" ht="15" x14ac:dyDescent="0.25">
      <c r="A6" s="272"/>
      <c r="B6" s="273">
        <v>2</v>
      </c>
      <c r="C6" s="273">
        <f>MATCH(INDEX(RunInformation!$AZ$6:$AZ$17,MATCH(B3,RunInformation!$AX$6:$AX$17,0)),RunInformation!$L$3:$L$24,0)</f>
        <v>2</v>
      </c>
      <c r="D6" s="288"/>
      <c r="E6" s="273"/>
      <c r="F6" s="274"/>
      <c r="G6" s="274"/>
      <c r="H6" s="274"/>
      <c r="I6" s="274"/>
      <c r="J6" s="274"/>
      <c r="K6" s="274"/>
      <c r="L6" s="274"/>
      <c r="M6" s="274"/>
      <c r="N6" s="274"/>
      <c r="O6" s="274"/>
      <c r="P6" s="274"/>
      <c r="Q6" s="274"/>
      <c r="R6" s="274"/>
      <c r="S6" s="274"/>
      <c r="T6" s="275"/>
      <c r="U6" s="289">
        <f t="shared" si="0"/>
        <v>44228</v>
      </c>
      <c r="V6" s="290" t="s">
        <v>229</v>
      </c>
      <c r="W6" s="291" t="s">
        <v>229</v>
      </c>
      <c r="X6" s="292">
        <v>17</v>
      </c>
      <c r="Y6" s="293">
        <v>15.797000000000001</v>
      </c>
      <c r="Z6" s="294">
        <v>14.356</v>
      </c>
      <c r="AA6" s="294">
        <v>14.554</v>
      </c>
      <c r="AB6" s="294">
        <v>15.066000000000001</v>
      </c>
      <c r="AC6" s="294">
        <v>14.212999999999999</v>
      </c>
      <c r="AD6" s="294">
        <v>26.757999999999999</v>
      </c>
      <c r="AE6" s="294">
        <v>17.263999999999999</v>
      </c>
      <c r="AF6" s="294">
        <v>14.247999999999999</v>
      </c>
      <c r="AG6" s="294">
        <v>14.167999999999999</v>
      </c>
      <c r="AH6" s="294">
        <v>14.462</v>
      </c>
      <c r="AI6" s="294">
        <v>16.07</v>
      </c>
      <c r="AJ6" s="294">
        <v>14.859</v>
      </c>
      <c r="AK6" s="294">
        <v>16.209</v>
      </c>
      <c r="AL6" s="294">
        <v>13.792</v>
      </c>
      <c r="AM6" s="294">
        <v>18.306999999999999</v>
      </c>
      <c r="AN6" s="294">
        <v>15.473000000000001</v>
      </c>
      <c r="AO6" s="294">
        <v>16.917999999999999</v>
      </c>
      <c r="AP6" s="294">
        <v>20.85</v>
      </c>
      <c r="AQ6" s="294">
        <v>20.423999999999999</v>
      </c>
      <c r="AR6" s="294">
        <v>17.47</v>
      </c>
      <c r="AS6" s="294">
        <v>14.612</v>
      </c>
      <c r="AT6" s="294">
        <v>20.661000000000001</v>
      </c>
      <c r="AU6" s="294">
        <v>16</v>
      </c>
      <c r="AV6" s="294">
        <v>18.82</v>
      </c>
      <c r="AW6" s="294">
        <v>15.941000000000001</v>
      </c>
      <c r="AX6" s="294">
        <v>20.422999999999998</v>
      </c>
      <c r="AY6" s="294">
        <v>15.058999999999999</v>
      </c>
      <c r="AZ6" s="294">
        <v>15.114000000000001</v>
      </c>
      <c r="BA6" s="294">
        <v>14.794</v>
      </c>
      <c r="BB6" s="294">
        <v>16.111000000000001</v>
      </c>
      <c r="BC6" s="294">
        <v>14.968</v>
      </c>
      <c r="BD6" s="294">
        <v>14.29</v>
      </c>
      <c r="BE6" s="294">
        <v>19.152000000000001</v>
      </c>
      <c r="BF6" s="294">
        <v>18.97</v>
      </c>
      <c r="BG6" s="294">
        <v>16.707000000000001</v>
      </c>
      <c r="BH6" s="294"/>
      <c r="BI6" s="294"/>
      <c r="BJ6" s="294"/>
      <c r="BK6" s="294"/>
      <c r="BL6" s="294"/>
      <c r="BM6" s="294"/>
      <c r="BN6" s="294"/>
      <c r="BO6" s="294"/>
      <c r="BP6" s="294"/>
      <c r="BQ6" s="294"/>
      <c r="BR6" s="294"/>
      <c r="BS6" s="294"/>
      <c r="BT6" s="294"/>
      <c r="BU6" s="294"/>
      <c r="BV6" s="294"/>
      <c r="BW6" s="294"/>
      <c r="BX6" s="294"/>
      <c r="BY6" s="294"/>
      <c r="BZ6" s="294"/>
      <c r="CA6" s="294"/>
      <c r="CB6" s="294"/>
      <c r="CC6" s="294"/>
      <c r="CD6" s="294"/>
      <c r="CE6" s="294"/>
      <c r="CF6" s="294"/>
      <c r="CG6" s="294"/>
      <c r="CH6" s="294"/>
      <c r="CI6" s="294"/>
      <c r="CJ6" s="294"/>
      <c r="CK6" s="294"/>
      <c r="CL6" s="294"/>
      <c r="CM6" s="294"/>
      <c r="CN6" s="294"/>
      <c r="CO6" s="294"/>
      <c r="CP6" s="294"/>
      <c r="CQ6" s="294"/>
      <c r="CR6" s="294"/>
      <c r="CS6" s="294"/>
      <c r="CT6" s="294"/>
      <c r="CU6" s="294"/>
      <c r="CV6" s="294"/>
      <c r="CW6" s="294"/>
      <c r="CX6" s="294"/>
      <c r="CY6" s="294"/>
      <c r="CZ6" s="294"/>
      <c r="DA6" s="294"/>
      <c r="DB6" s="294"/>
      <c r="DC6" s="294"/>
      <c r="DD6" s="294"/>
      <c r="DE6" s="294"/>
      <c r="DF6" s="294"/>
      <c r="DG6" s="294"/>
      <c r="DH6" s="294"/>
      <c r="DI6" s="294"/>
      <c r="DJ6" s="294"/>
      <c r="DK6" s="294"/>
      <c r="DL6" s="294"/>
      <c r="DM6" s="294"/>
      <c r="DN6" s="294"/>
      <c r="DO6" s="294"/>
      <c r="DP6" s="294"/>
      <c r="DQ6" s="294"/>
      <c r="DR6" s="294"/>
      <c r="DS6" s="294"/>
      <c r="DT6" s="294"/>
      <c r="DU6" s="294"/>
      <c r="DV6" s="294"/>
      <c r="DW6" s="294"/>
      <c r="DX6" s="294"/>
      <c r="DY6" s="294"/>
      <c r="DZ6" s="294"/>
      <c r="EA6" s="294"/>
      <c r="EB6" s="287"/>
      <c r="EC6" s="287"/>
      <c r="ED6" s="287"/>
    </row>
    <row r="7" spans="1:134" ht="15" x14ac:dyDescent="0.25">
      <c r="A7" s="272"/>
      <c r="B7" s="273"/>
      <c r="C7" s="273"/>
      <c r="D7" s="288"/>
      <c r="E7" s="273"/>
      <c r="F7" s="274"/>
      <c r="G7" s="274"/>
      <c r="H7" s="274"/>
      <c r="I7" s="274"/>
      <c r="J7" s="274"/>
      <c r="K7" s="274"/>
      <c r="L7" s="274"/>
      <c r="M7" s="274"/>
      <c r="N7" s="274"/>
      <c r="O7" s="274"/>
      <c r="P7" s="274"/>
      <c r="Q7" s="274"/>
      <c r="R7" s="274"/>
      <c r="S7" s="274"/>
      <c r="T7" s="275"/>
      <c r="U7" s="289">
        <f t="shared" si="0"/>
        <v>44256</v>
      </c>
      <c r="V7" s="290" t="s">
        <v>229</v>
      </c>
      <c r="W7" s="291" t="s">
        <v>229</v>
      </c>
      <c r="X7" s="292">
        <v>25</v>
      </c>
      <c r="Y7" s="293">
        <v>17.559999999999999</v>
      </c>
      <c r="Z7" s="294">
        <v>24.172999999999998</v>
      </c>
      <c r="AA7" s="294">
        <v>25</v>
      </c>
      <c r="AB7" s="294">
        <v>15.15</v>
      </c>
      <c r="AC7" s="294">
        <v>23.216999999999999</v>
      </c>
      <c r="AD7" s="294">
        <v>49.011000000000003</v>
      </c>
      <c r="AE7" s="294">
        <v>21.568999999999999</v>
      </c>
      <c r="AF7" s="294">
        <v>21.917999999999999</v>
      </c>
      <c r="AG7" s="294">
        <v>39.567999999999998</v>
      </c>
      <c r="AH7" s="294">
        <v>23.635000000000002</v>
      </c>
      <c r="AI7" s="294">
        <v>23.445</v>
      </c>
      <c r="AJ7" s="294">
        <v>24.352</v>
      </c>
      <c r="AK7" s="294">
        <v>29.088000000000001</v>
      </c>
      <c r="AL7" s="294">
        <v>28.978999999999999</v>
      </c>
      <c r="AM7" s="294">
        <v>43.173999999999999</v>
      </c>
      <c r="AN7" s="294">
        <v>32.920999999999999</v>
      </c>
      <c r="AO7" s="294">
        <v>29.736999999999998</v>
      </c>
      <c r="AP7" s="294">
        <v>30.167000000000002</v>
      </c>
      <c r="AQ7" s="294">
        <v>24.462</v>
      </c>
      <c r="AR7" s="294">
        <v>28.733000000000001</v>
      </c>
      <c r="AS7" s="294">
        <v>19.018999999999998</v>
      </c>
      <c r="AT7" s="294">
        <v>31.571000000000002</v>
      </c>
      <c r="AU7" s="294">
        <v>44.500999999999998</v>
      </c>
      <c r="AV7" s="294">
        <v>22.733000000000001</v>
      </c>
      <c r="AW7" s="294">
        <v>24.001999999999999</v>
      </c>
      <c r="AX7" s="294">
        <v>50.634999999999998</v>
      </c>
      <c r="AY7" s="294">
        <v>16.018000000000001</v>
      </c>
      <c r="AZ7" s="294">
        <v>34.502000000000002</v>
      </c>
      <c r="BA7" s="294">
        <v>18.872</v>
      </c>
      <c r="BB7" s="294">
        <v>30.558</v>
      </c>
      <c r="BC7" s="294">
        <v>32.121000000000002</v>
      </c>
      <c r="BD7" s="294">
        <v>22.036000000000001</v>
      </c>
      <c r="BE7" s="294">
        <v>22.015999999999998</v>
      </c>
      <c r="BF7" s="294">
        <v>35.362000000000002</v>
      </c>
      <c r="BG7" s="294">
        <v>19.498999999999999</v>
      </c>
      <c r="BH7" s="294"/>
      <c r="BI7" s="294"/>
      <c r="BJ7" s="294"/>
      <c r="BK7" s="294"/>
      <c r="BL7" s="294"/>
      <c r="BM7" s="294"/>
      <c r="BN7" s="294"/>
      <c r="BO7" s="294"/>
      <c r="BP7" s="294"/>
      <c r="BQ7" s="294"/>
      <c r="BR7" s="294"/>
      <c r="BS7" s="294"/>
      <c r="BT7" s="294"/>
      <c r="BU7" s="294"/>
      <c r="BV7" s="294"/>
      <c r="BW7" s="294"/>
      <c r="BX7" s="294"/>
      <c r="BY7" s="294"/>
      <c r="BZ7" s="294"/>
      <c r="CA7" s="294"/>
      <c r="CB7" s="294"/>
      <c r="CC7" s="294"/>
      <c r="CD7" s="294"/>
      <c r="CE7" s="294"/>
      <c r="CF7" s="294"/>
      <c r="CG7" s="294"/>
      <c r="CH7" s="294"/>
      <c r="CI7" s="294"/>
      <c r="CJ7" s="294"/>
      <c r="CK7" s="294"/>
      <c r="CL7" s="294"/>
      <c r="CM7" s="294"/>
      <c r="CN7" s="294"/>
      <c r="CO7" s="294"/>
      <c r="CP7" s="294"/>
      <c r="CQ7" s="294"/>
      <c r="CR7" s="294"/>
      <c r="CS7" s="294"/>
      <c r="CT7" s="294"/>
      <c r="CU7" s="294"/>
      <c r="CV7" s="294"/>
      <c r="CW7" s="294"/>
      <c r="CX7" s="294"/>
      <c r="CY7" s="294"/>
      <c r="CZ7" s="294"/>
      <c r="DA7" s="294"/>
      <c r="DB7" s="294"/>
      <c r="DC7" s="294"/>
      <c r="DD7" s="294"/>
      <c r="DE7" s="294"/>
      <c r="DF7" s="294"/>
      <c r="DG7" s="294"/>
      <c r="DH7" s="294"/>
      <c r="DI7" s="294"/>
      <c r="DJ7" s="294"/>
      <c r="DK7" s="294"/>
      <c r="DL7" s="294"/>
      <c r="DM7" s="294"/>
      <c r="DN7" s="294"/>
      <c r="DO7" s="294"/>
      <c r="DP7" s="294"/>
      <c r="DQ7" s="294"/>
      <c r="DR7" s="294"/>
      <c r="DS7" s="294"/>
      <c r="DT7" s="294"/>
      <c r="DU7" s="294"/>
      <c r="DV7" s="294"/>
      <c r="DW7" s="294"/>
      <c r="DX7" s="294"/>
      <c r="DY7" s="294"/>
      <c r="DZ7" s="294"/>
      <c r="EA7" s="294"/>
      <c r="EB7" s="287"/>
      <c r="EC7" s="287"/>
      <c r="ED7" s="287"/>
    </row>
    <row r="8" spans="1:134" ht="15" x14ac:dyDescent="0.25">
      <c r="A8" s="272"/>
      <c r="B8" s="273"/>
      <c r="C8" s="273"/>
      <c r="D8" s="288"/>
      <c r="E8" s="273"/>
      <c r="F8" s="274"/>
      <c r="G8" s="274"/>
      <c r="H8" s="274"/>
      <c r="I8" s="274"/>
      <c r="J8" s="274"/>
      <c r="K8" s="274"/>
      <c r="L8" s="274"/>
      <c r="M8" s="274"/>
      <c r="N8" s="274"/>
      <c r="O8" s="274"/>
      <c r="P8" s="274"/>
      <c r="Q8" s="274"/>
      <c r="R8" s="274"/>
      <c r="S8" s="274"/>
      <c r="T8" s="275"/>
      <c r="U8" s="289">
        <f t="shared" si="0"/>
        <v>44287</v>
      </c>
      <c r="V8" s="290" t="s">
        <v>229</v>
      </c>
      <c r="W8" s="291" t="s">
        <v>229</v>
      </c>
      <c r="X8" s="292">
        <v>50</v>
      </c>
      <c r="Y8" s="293">
        <v>37.328000000000003</v>
      </c>
      <c r="Z8" s="294">
        <v>40.518999999999998</v>
      </c>
      <c r="AA8" s="294">
        <v>28.829000000000001</v>
      </c>
      <c r="AB8" s="294">
        <v>36.975999999999999</v>
      </c>
      <c r="AC8" s="294">
        <v>56.540999999999997</v>
      </c>
      <c r="AD8" s="294">
        <v>75.259</v>
      </c>
      <c r="AE8" s="294">
        <v>45.465000000000003</v>
      </c>
      <c r="AF8" s="294">
        <v>52.558999999999997</v>
      </c>
      <c r="AG8" s="294">
        <v>90.06</v>
      </c>
      <c r="AH8" s="294">
        <v>50</v>
      </c>
      <c r="AI8" s="294">
        <v>39.905999999999999</v>
      </c>
      <c r="AJ8" s="294">
        <v>57.472000000000001</v>
      </c>
      <c r="AK8" s="294">
        <v>79.427000000000007</v>
      </c>
      <c r="AL8" s="294">
        <v>51.365000000000002</v>
      </c>
      <c r="AM8" s="294">
        <v>52.744999999999997</v>
      </c>
      <c r="AN8" s="294">
        <v>71.376999999999995</v>
      </c>
      <c r="AO8" s="294">
        <v>46.771000000000001</v>
      </c>
      <c r="AP8" s="294">
        <v>40.314999999999998</v>
      </c>
      <c r="AQ8" s="294">
        <v>62.110999999999997</v>
      </c>
      <c r="AR8" s="294">
        <v>54.216000000000001</v>
      </c>
      <c r="AS8" s="294">
        <v>47.615000000000002</v>
      </c>
      <c r="AT8" s="294">
        <v>56.66</v>
      </c>
      <c r="AU8" s="294">
        <v>87.54</v>
      </c>
      <c r="AV8" s="294">
        <v>58.375999999999998</v>
      </c>
      <c r="AW8" s="294">
        <v>75.519000000000005</v>
      </c>
      <c r="AX8" s="294">
        <v>65.435000000000002</v>
      </c>
      <c r="AY8" s="294">
        <v>49.954000000000001</v>
      </c>
      <c r="AZ8" s="294">
        <v>57.539000000000001</v>
      </c>
      <c r="BA8" s="294">
        <v>49.762999999999998</v>
      </c>
      <c r="BB8" s="294">
        <v>67.768000000000001</v>
      </c>
      <c r="BC8" s="294">
        <v>71.135000000000005</v>
      </c>
      <c r="BD8" s="294">
        <v>44.304000000000002</v>
      </c>
      <c r="BE8" s="294">
        <v>50.302</v>
      </c>
      <c r="BF8" s="294">
        <v>64.911000000000001</v>
      </c>
      <c r="BG8" s="294">
        <v>41.890999999999998</v>
      </c>
      <c r="BH8" s="294"/>
      <c r="BI8" s="294"/>
      <c r="BJ8" s="294"/>
      <c r="BK8" s="294"/>
      <c r="BL8" s="294"/>
      <c r="BM8" s="294"/>
      <c r="BN8" s="294"/>
      <c r="BO8" s="294"/>
      <c r="BP8" s="294"/>
      <c r="BQ8" s="294"/>
      <c r="BR8" s="294"/>
      <c r="BS8" s="294"/>
      <c r="BT8" s="294"/>
      <c r="BU8" s="294"/>
      <c r="BV8" s="294"/>
      <c r="BW8" s="294"/>
      <c r="BX8" s="294"/>
      <c r="BY8" s="294"/>
      <c r="BZ8" s="294"/>
      <c r="CA8" s="294"/>
      <c r="CB8" s="294"/>
      <c r="CC8" s="294"/>
      <c r="CD8" s="294"/>
      <c r="CE8" s="294"/>
      <c r="CF8" s="294"/>
      <c r="CG8" s="294"/>
      <c r="CH8" s="294"/>
      <c r="CI8" s="294"/>
      <c r="CJ8" s="294"/>
      <c r="CK8" s="294"/>
      <c r="CL8" s="294"/>
      <c r="CM8" s="294"/>
      <c r="CN8" s="294"/>
      <c r="CO8" s="294"/>
      <c r="CP8" s="294"/>
      <c r="CQ8" s="294"/>
      <c r="CR8" s="294"/>
      <c r="CS8" s="294"/>
      <c r="CT8" s="294"/>
      <c r="CU8" s="294"/>
      <c r="CV8" s="294"/>
      <c r="CW8" s="294"/>
      <c r="CX8" s="294"/>
      <c r="CY8" s="294"/>
      <c r="CZ8" s="294"/>
      <c r="DA8" s="294"/>
      <c r="DB8" s="294"/>
      <c r="DC8" s="294"/>
      <c r="DD8" s="294"/>
      <c r="DE8" s="294"/>
      <c r="DF8" s="294"/>
      <c r="DG8" s="294"/>
      <c r="DH8" s="294"/>
      <c r="DI8" s="294"/>
      <c r="DJ8" s="294"/>
      <c r="DK8" s="294"/>
      <c r="DL8" s="294"/>
      <c r="DM8" s="294"/>
      <c r="DN8" s="294"/>
      <c r="DO8" s="294"/>
      <c r="DP8" s="294"/>
      <c r="DQ8" s="294"/>
      <c r="DR8" s="294"/>
      <c r="DS8" s="294"/>
      <c r="DT8" s="294"/>
      <c r="DU8" s="294"/>
      <c r="DV8" s="294"/>
      <c r="DW8" s="294"/>
      <c r="DX8" s="294"/>
      <c r="DY8" s="294"/>
      <c r="DZ8" s="294"/>
      <c r="EA8" s="294"/>
      <c r="EB8" s="287"/>
      <c r="EC8" s="287"/>
      <c r="ED8" s="287"/>
    </row>
    <row r="9" spans="1:134" ht="15" x14ac:dyDescent="0.25">
      <c r="A9" s="295"/>
      <c r="B9" s="274"/>
      <c r="C9" s="274"/>
      <c r="D9" s="274"/>
      <c r="E9" s="274"/>
      <c r="F9" s="274"/>
      <c r="G9" s="274"/>
      <c r="H9" s="274"/>
      <c r="I9" s="274"/>
      <c r="J9" s="274"/>
      <c r="K9" s="274"/>
      <c r="L9" s="274"/>
      <c r="M9" s="274"/>
      <c r="N9" s="274"/>
      <c r="O9" s="274"/>
      <c r="P9" s="274"/>
      <c r="Q9" s="274"/>
      <c r="R9" s="274"/>
      <c r="S9" s="274"/>
      <c r="T9" s="275"/>
      <c r="U9" s="289">
        <f t="shared" si="0"/>
        <v>44317</v>
      </c>
      <c r="V9" s="290" t="s">
        <v>229</v>
      </c>
      <c r="W9" s="291" t="s">
        <v>229</v>
      </c>
      <c r="X9" s="292">
        <v>145</v>
      </c>
      <c r="Y9" s="293">
        <v>87.634</v>
      </c>
      <c r="Z9" s="294">
        <v>126.10599999999999</v>
      </c>
      <c r="AA9" s="294">
        <v>97.769000000000005</v>
      </c>
      <c r="AB9" s="294">
        <v>386.93099999999998</v>
      </c>
      <c r="AC9" s="294">
        <v>222.16</v>
      </c>
      <c r="AD9" s="294">
        <v>210.369</v>
      </c>
      <c r="AE9" s="294">
        <v>161.79300000000001</v>
      </c>
      <c r="AF9" s="294">
        <v>119.125</v>
      </c>
      <c r="AG9" s="294">
        <v>166.208</v>
      </c>
      <c r="AH9" s="294">
        <v>95.703999999999994</v>
      </c>
      <c r="AI9" s="294">
        <v>103.34099999999999</v>
      </c>
      <c r="AJ9" s="294">
        <v>154.30099999999999</v>
      </c>
      <c r="AK9" s="294">
        <v>223.37100000000001</v>
      </c>
      <c r="AL9" s="294">
        <v>145</v>
      </c>
      <c r="AM9" s="294">
        <v>167.78100000000001</v>
      </c>
      <c r="AN9" s="294">
        <v>287.33100000000002</v>
      </c>
      <c r="AO9" s="294">
        <v>155.28299999999999</v>
      </c>
      <c r="AP9" s="294">
        <v>174.43799999999999</v>
      </c>
      <c r="AQ9" s="294">
        <v>180</v>
      </c>
      <c r="AR9" s="294">
        <v>219.35400000000001</v>
      </c>
      <c r="AS9" s="294">
        <v>63.542999999999999</v>
      </c>
      <c r="AT9" s="294">
        <v>161.113</v>
      </c>
      <c r="AU9" s="294">
        <v>196.876</v>
      </c>
      <c r="AV9" s="294">
        <v>241.81399999999999</v>
      </c>
      <c r="AW9" s="294">
        <v>189.131</v>
      </c>
      <c r="AX9" s="294">
        <v>190.78299999999999</v>
      </c>
      <c r="AY9" s="294">
        <v>227.62200000000001</v>
      </c>
      <c r="AZ9" s="294">
        <v>239.80500000000001</v>
      </c>
      <c r="BA9" s="294">
        <v>98.119</v>
      </c>
      <c r="BB9" s="294">
        <v>134.95099999999999</v>
      </c>
      <c r="BC9" s="294">
        <v>107.166</v>
      </c>
      <c r="BD9" s="294">
        <v>108.49299999999999</v>
      </c>
      <c r="BE9" s="294">
        <v>211.518</v>
      </c>
      <c r="BF9" s="294">
        <v>166.04499999999999</v>
      </c>
      <c r="BG9" s="294">
        <v>94.213999999999999</v>
      </c>
      <c r="BH9" s="294"/>
      <c r="BI9" s="294"/>
      <c r="BJ9" s="294"/>
      <c r="BK9" s="294"/>
      <c r="BL9" s="294"/>
      <c r="BM9" s="294"/>
      <c r="BN9" s="294"/>
      <c r="BO9" s="294"/>
      <c r="BP9" s="294"/>
      <c r="BQ9" s="294"/>
      <c r="BR9" s="294"/>
      <c r="BS9" s="294"/>
      <c r="BT9" s="294"/>
      <c r="BU9" s="294"/>
      <c r="BV9" s="294"/>
      <c r="BW9" s="294"/>
      <c r="BX9" s="294"/>
      <c r="BY9" s="294"/>
      <c r="BZ9" s="294"/>
      <c r="CA9" s="294"/>
      <c r="CB9" s="294"/>
      <c r="CC9" s="294"/>
      <c r="CD9" s="294"/>
      <c r="CE9" s="294"/>
      <c r="CF9" s="294"/>
      <c r="CG9" s="294"/>
      <c r="CH9" s="294"/>
      <c r="CI9" s="294"/>
      <c r="CJ9" s="294"/>
      <c r="CK9" s="294"/>
      <c r="CL9" s="294"/>
      <c r="CM9" s="294"/>
      <c r="CN9" s="294"/>
      <c r="CO9" s="294"/>
      <c r="CP9" s="294"/>
      <c r="CQ9" s="294"/>
      <c r="CR9" s="294"/>
      <c r="CS9" s="294"/>
      <c r="CT9" s="294"/>
      <c r="CU9" s="294"/>
      <c r="CV9" s="294"/>
      <c r="CW9" s="294"/>
      <c r="CX9" s="294"/>
      <c r="CY9" s="294"/>
      <c r="CZ9" s="294"/>
      <c r="DA9" s="294"/>
      <c r="DB9" s="294"/>
      <c r="DC9" s="294"/>
      <c r="DD9" s="294"/>
      <c r="DE9" s="294"/>
      <c r="DF9" s="294"/>
      <c r="DG9" s="294"/>
      <c r="DH9" s="294"/>
      <c r="DI9" s="294"/>
      <c r="DJ9" s="294"/>
      <c r="DK9" s="294"/>
      <c r="DL9" s="294"/>
      <c r="DM9" s="294"/>
      <c r="DN9" s="294"/>
      <c r="DO9" s="294"/>
      <c r="DP9" s="294"/>
      <c r="DQ9" s="294"/>
      <c r="DR9" s="294"/>
      <c r="DS9" s="294"/>
      <c r="DT9" s="294"/>
      <c r="DU9" s="294"/>
      <c r="DV9" s="294"/>
      <c r="DW9" s="294"/>
      <c r="DX9" s="294"/>
      <c r="DY9" s="294"/>
      <c r="DZ9" s="294"/>
      <c r="EA9" s="294"/>
      <c r="EB9" s="287"/>
      <c r="EC9" s="287"/>
      <c r="ED9" s="287"/>
    </row>
    <row r="10" spans="1:134" ht="15" x14ac:dyDescent="0.25">
      <c r="A10" s="295"/>
      <c r="B10" s="274">
        <v>1</v>
      </c>
      <c r="C10" s="274" t="str">
        <f>LOOKUP($B$10,NodeID,RangeName)</f>
        <v>BMESA_IN</v>
      </c>
      <c r="D10" s="274"/>
      <c r="E10" s="274"/>
      <c r="F10" s="274"/>
      <c r="G10" s="274"/>
      <c r="H10" s="274"/>
      <c r="I10" s="274"/>
      <c r="J10" s="274"/>
      <c r="K10" s="274"/>
      <c r="L10" s="274"/>
      <c r="M10" s="274"/>
      <c r="N10" s="274"/>
      <c r="O10" s="274"/>
      <c r="P10" s="274"/>
      <c r="Q10" s="274"/>
      <c r="R10" s="274"/>
      <c r="S10" s="274"/>
      <c r="T10" s="275"/>
      <c r="U10" s="289">
        <f t="shared" si="0"/>
        <v>44348</v>
      </c>
      <c r="V10" s="290" t="s">
        <v>229</v>
      </c>
      <c r="W10" s="291" t="s">
        <v>229</v>
      </c>
      <c r="X10" s="292">
        <v>195</v>
      </c>
      <c r="Y10" s="293">
        <v>91.742999999999995</v>
      </c>
      <c r="Z10" s="294">
        <v>243.96700000000001</v>
      </c>
      <c r="AA10" s="294">
        <v>279.36399999999998</v>
      </c>
      <c r="AB10" s="294">
        <v>644.54999999999995</v>
      </c>
      <c r="AC10" s="294">
        <v>262.62599999999998</v>
      </c>
      <c r="AD10" s="294">
        <v>337.02699999999999</v>
      </c>
      <c r="AE10" s="294">
        <v>179.09100000000001</v>
      </c>
      <c r="AF10" s="294">
        <v>154.39099999999999</v>
      </c>
      <c r="AG10" s="294">
        <v>146.15700000000001</v>
      </c>
      <c r="AH10" s="294">
        <v>153.005</v>
      </c>
      <c r="AI10" s="294">
        <v>208.10900000000001</v>
      </c>
      <c r="AJ10" s="294">
        <v>137.465</v>
      </c>
      <c r="AK10" s="294">
        <v>352.87</v>
      </c>
      <c r="AL10" s="294">
        <v>165.869</v>
      </c>
      <c r="AM10" s="294">
        <v>476.86700000000002</v>
      </c>
      <c r="AN10" s="294">
        <v>496.73700000000002</v>
      </c>
      <c r="AO10" s="294">
        <v>179.815</v>
      </c>
      <c r="AP10" s="294">
        <v>323.87599999999998</v>
      </c>
      <c r="AQ10" s="294">
        <v>147.68799999999999</v>
      </c>
      <c r="AR10" s="294">
        <v>190.387</v>
      </c>
      <c r="AS10" s="294">
        <v>50.072000000000003</v>
      </c>
      <c r="AT10" s="294">
        <v>234.66</v>
      </c>
      <c r="AU10" s="294">
        <v>140.13900000000001</v>
      </c>
      <c r="AV10" s="294">
        <v>282.89499999999998</v>
      </c>
      <c r="AW10" s="294">
        <v>190.851</v>
      </c>
      <c r="AX10" s="294">
        <v>167.36699999999999</v>
      </c>
      <c r="AY10" s="294">
        <v>469.08499999999998</v>
      </c>
      <c r="AZ10" s="294">
        <v>260</v>
      </c>
      <c r="BA10" s="294">
        <v>239.45500000000001</v>
      </c>
      <c r="BB10" s="294">
        <v>413.97399999999999</v>
      </c>
      <c r="BC10" s="294">
        <v>45.011000000000003</v>
      </c>
      <c r="BD10" s="294">
        <v>149.64500000000001</v>
      </c>
      <c r="BE10" s="294">
        <v>328.85700000000003</v>
      </c>
      <c r="BF10" s="294">
        <v>312.96100000000001</v>
      </c>
      <c r="BG10" s="294">
        <v>108.39100000000001</v>
      </c>
      <c r="BH10" s="294"/>
      <c r="BI10" s="294"/>
      <c r="BJ10" s="294"/>
      <c r="BK10" s="294"/>
      <c r="BL10" s="294"/>
      <c r="BM10" s="294"/>
      <c r="BN10" s="294"/>
      <c r="BO10" s="294"/>
      <c r="BP10" s="294"/>
      <c r="BQ10" s="294"/>
      <c r="BR10" s="294"/>
      <c r="BS10" s="294"/>
      <c r="BT10" s="294"/>
      <c r="BU10" s="294"/>
      <c r="BV10" s="294"/>
      <c r="BW10" s="294"/>
      <c r="BX10" s="294"/>
      <c r="BY10" s="294"/>
      <c r="BZ10" s="294"/>
      <c r="CA10" s="294"/>
      <c r="CB10" s="294"/>
      <c r="CC10" s="294"/>
      <c r="CD10" s="294"/>
      <c r="CE10" s="294"/>
      <c r="CF10" s="294"/>
      <c r="CG10" s="294"/>
      <c r="CH10" s="294"/>
      <c r="CI10" s="294"/>
      <c r="CJ10" s="294"/>
      <c r="CK10" s="294"/>
      <c r="CL10" s="294"/>
      <c r="CM10" s="294"/>
      <c r="CN10" s="294"/>
      <c r="CO10" s="294"/>
      <c r="CP10" s="294"/>
      <c r="CQ10" s="294"/>
      <c r="CR10" s="294"/>
      <c r="CS10" s="294"/>
      <c r="CT10" s="294"/>
      <c r="CU10" s="294"/>
      <c r="CV10" s="294"/>
      <c r="CW10" s="294"/>
      <c r="CX10" s="294"/>
      <c r="CY10" s="294"/>
      <c r="CZ10" s="294"/>
      <c r="DA10" s="294"/>
      <c r="DB10" s="294"/>
      <c r="DC10" s="294"/>
      <c r="DD10" s="294"/>
      <c r="DE10" s="294"/>
      <c r="DF10" s="294"/>
      <c r="DG10" s="294"/>
      <c r="DH10" s="294"/>
      <c r="DI10" s="294"/>
      <c r="DJ10" s="294"/>
      <c r="DK10" s="294"/>
      <c r="DL10" s="294"/>
      <c r="DM10" s="294"/>
      <c r="DN10" s="294"/>
      <c r="DO10" s="294"/>
      <c r="DP10" s="294"/>
      <c r="DQ10" s="294"/>
      <c r="DR10" s="294"/>
      <c r="DS10" s="294"/>
      <c r="DT10" s="294"/>
      <c r="DU10" s="294"/>
      <c r="DV10" s="294"/>
      <c r="DW10" s="294"/>
      <c r="DX10" s="294"/>
      <c r="DY10" s="294"/>
      <c r="DZ10" s="294"/>
      <c r="EA10" s="294"/>
      <c r="EB10" s="287"/>
      <c r="EC10" s="287"/>
      <c r="ED10" s="287"/>
    </row>
    <row r="11" spans="1:134" ht="15" x14ac:dyDescent="0.25">
      <c r="A11" s="295"/>
      <c r="B11" s="274"/>
      <c r="C11" s="274"/>
      <c r="D11" s="274"/>
      <c r="E11" s="274"/>
      <c r="F11" s="274"/>
      <c r="G11" s="274"/>
      <c r="H11" s="274"/>
      <c r="I11" s="274"/>
      <c r="J11" s="274"/>
      <c r="K11" s="274"/>
      <c r="L11" s="274"/>
      <c r="M11" s="274"/>
      <c r="N11" s="274"/>
      <c r="O11" s="274"/>
      <c r="P11" s="274"/>
      <c r="Q11" s="274"/>
      <c r="R11" s="274"/>
      <c r="S11" s="274"/>
      <c r="T11" s="275"/>
      <c r="U11" s="289">
        <f t="shared" si="0"/>
        <v>44378</v>
      </c>
      <c r="V11" s="290" t="s">
        <v>229</v>
      </c>
      <c r="W11" s="291" t="s">
        <v>229</v>
      </c>
      <c r="X11" s="292">
        <v>75</v>
      </c>
      <c r="Y11" s="293">
        <v>37.595999999999997</v>
      </c>
      <c r="Z11" s="294">
        <v>148.36600000000001</v>
      </c>
      <c r="AA11" s="294">
        <v>191.327</v>
      </c>
      <c r="AB11" s="294">
        <v>329.51499999999999</v>
      </c>
      <c r="AC11" s="294">
        <v>88.471999999999994</v>
      </c>
      <c r="AD11" s="294">
        <v>152.113</v>
      </c>
      <c r="AE11" s="294">
        <v>64.135000000000005</v>
      </c>
      <c r="AF11" s="294">
        <v>64.287000000000006</v>
      </c>
      <c r="AG11" s="294">
        <v>64.73</v>
      </c>
      <c r="AH11" s="294">
        <v>65.858999999999995</v>
      </c>
      <c r="AI11" s="294">
        <v>106.251</v>
      </c>
      <c r="AJ11" s="294">
        <v>52.432000000000002</v>
      </c>
      <c r="AK11" s="294">
        <v>176.54599999999999</v>
      </c>
      <c r="AL11" s="294">
        <v>55.122</v>
      </c>
      <c r="AM11" s="294">
        <v>472.18599999999998</v>
      </c>
      <c r="AN11" s="294">
        <v>181.90100000000001</v>
      </c>
      <c r="AO11" s="294">
        <v>90</v>
      </c>
      <c r="AP11" s="294">
        <v>208.018</v>
      </c>
      <c r="AQ11" s="294">
        <v>45.622999999999998</v>
      </c>
      <c r="AR11" s="294">
        <v>55.453000000000003</v>
      </c>
      <c r="AS11" s="294">
        <v>19.963000000000001</v>
      </c>
      <c r="AT11" s="294">
        <v>67.200999999999993</v>
      </c>
      <c r="AU11" s="294">
        <v>52.029000000000003</v>
      </c>
      <c r="AV11" s="294">
        <v>114.202</v>
      </c>
      <c r="AW11" s="294">
        <v>71.63</v>
      </c>
      <c r="AX11" s="294">
        <v>60.777999999999999</v>
      </c>
      <c r="AY11" s="294">
        <v>214.64599999999999</v>
      </c>
      <c r="AZ11" s="294">
        <v>136.90600000000001</v>
      </c>
      <c r="BA11" s="294">
        <v>71.912999999999997</v>
      </c>
      <c r="BB11" s="294">
        <v>211.553</v>
      </c>
      <c r="BC11" s="294">
        <v>21.061</v>
      </c>
      <c r="BD11" s="294">
        <v>52.433999999999997</v>
      </c>
      <c r="BE11" s="294">
        <v>104.038</v>
      </c>
      <c r="BF11" s="294">
        <v>96.302000000000007</v>
      </c>
      <c r="BG11" s="294">
        <v>41.247999999999998</v>
      </c>
      <c r="BH11" s="294"/>
      <c r="BI11" s="294"/>
      <c r="BJ11" s="294"/>
      <c r="BK11" s="294"/>
      <c r="BL11" s="294"/>
      <c r="BM11" s="294"/>
      <c r="BN11" s="294"/>
      <c r="BO11" s="294"/>
      <c r="BP11" s="294"/>
      <c r="BQ11" s="294"/>
      <c r="BR11" s="294"/>
      <c r="BS11" s="294"/>
      <c r="BT11" s="294"/>
      <c r="BU11" s="294"/>
      <c r="BV11" s="294"/>
      <c r="BW11" s="294"/>
      <c r="BX11" s="294"/>
      <c r="BY11" s="294"/>
      <c r="BZ11" s="294"/>
      <c r="CA11" s="294"/>
      <c r="CB11" s="294"/>
      <c r="CC11" s="294"/>
      <c r="CD11" s="294"/>
      <c r="CE11" s="294"/>
      <c r="CF11" s="294"/>
      <c r="CG11" s="294"/>
      <c r="CH11" s="294"/>
      <c r="CI11" s="294"/>
      <c r="CJ11" s="294"/>
      <c r="CK11" s="294"/>
      <c r="CL11" s="294"/>
      <c r="CM11" s="294"/>
      <c r="CN11" s="294"/>
      <c r="CO11" s="294"/>
      <c r="CP11" s="294"/>
      <c r="CQ11" s="294"/>
      <c r="CR11" s="294"/>
      <c r="CS11" s="294"/>
      <c r="CT11" s="294"/>
      <c r="CU11" s="294"/>
      <c r="CV11" s="294"/>
      <c r="CW11" s="294"/>
      <c r="CX11" s="294"/>
      <c r="CY11" s="294"/>
      <c r="CZ11" s="294"/>
      <c r="DA11" s="294"/>
      <c r="DB11" s="294"/>
      <c r="DC11" s="294"/>
      <c r="DD11" s="294"/>
      <c r="DE11" s="294"/>
      <c r="DF11" s="294"/>
      <c r="DG11" s="294"/>
      <c r="DH11" s="294"/>
      <c r="DI11" s="294"/>
      <c r="DJ11" s="294"/>
      <c r="DK11" s="294"/>
      <c r="DL11" s="294"/>
      <c r="DM11" s="294"/>
      <c r="DN11" s="294"/>
      <c r="DO11" s="294"/>
      <c r="DP11" s="294"/>
      <c r="DQ11" s="294"/>
      <c r="DR11" s="294"/>
      <c r="DS11" s="294"/>
      <c r="DT11" s="294"/>
      <c r="DU11" s="294"/>
      <c r="DV11" s="294"/>
      <c r="DW11" s="294"/>
      <c r="DX11" s="294"/>
      <c r="DY11" s="294"/>
      <c r="DZ11" s="294"/>
      <c r="EA11" s="294"/>
      <c r="EB11" s="287"/>
      <c r="EC11" s="287"/>
      <c r="ED11" s="287"/>
    </row>
    <row r="12" spans="1:134" ht="15" x14ac:dyDescent="0.25">
      <c r="A12" s="295"/>
      <c r="B12" s="274"/>
      <c r="C12" s="274"/>
      <c r="D12" s="274"/>
      <c r="E12" s="274"/>
      <c r="F12" s="274"/>
      <c r="G12" s="274"/>
      <c r="H12" s="274"/>
      <c r="I12" s="274"/>
      <c r="J12" s="274"/>
      <c r="K12" s="274"/>
      <c r="L12" s="274"/>
      <c r="M12" s="274"/>
      <c r="N12" s="274"/>
      <c r="O12" s="274"/>
      <c r="P12" s="274"/>
      <c r="Q12" s="274"/>
      <c r="R12" s="274"/>
      <c r="S12" s="274"/>
      <c r="T12" s="275"/>
      <c r="U12" s="289">
        <f t="shared" si="0"/>
        <v>44409</v>
      </c>
      <c r="V12" s="290" t="s">
        <v>229</v>
      </c>
      <c r="W12" s="291" t="s">
        <v>229</v>
      </c>
      <c r="X12" s="292">
        <v>46</v>
      </c>
      <c r="Y12" s="293">
        <v>24.78</v>
      </c>
      <c r="Z12" s="294">
        <v>78.59</v>
      </c>
      <c r="AA12" s="294">
        <v>73.95</v>
      </c>
      <c r="AB12" s="294">
        <v>120.211</v>
      </c>
      <c r="AC12" s="294">
        <v>42.817999999999998</v>
      </c>
      <c r="AD12" s="294">
        <v>56.920999999999999</v>
      </c>
      <c r="AE12" s="294">
        <v>38.762</v>
      </c>
      <c r="AF12" s="294">
        <v>36.517000000000003</v>
      </c>
      <c r="AG12" s="294">
        <v>47.176000000000002</v>
      </c>
      <c r="AH12" s="294">
        <v>34.593000000000004</v>
      </c>
      <c r="AI12" s="294">
        <v>46.784999999999997</v>
      </c>
      <c r="AJ12" s="294">
        <v>44</v>
      </c>
      <c r="AK12" s="294">
        <v>60.033999999999999</v>
      </c>
      <c r="AL12" s="294">
        <v>32.591000000000001</v>
      </c>
      <c r="AM12" s="294">
        <v>127.755</v>
      </c>
      <c r="AN12" s="294">
        <v>78.59</v>
      </c>
      <c r="AO12" s="294">
        <v>42.21</v>
      </c>
      <c r="AP12" s="294">
        <v>82.23</v>
      </c>
      <c r="AQ12" s="294">
        <v>37.406999999999996</v>
      </c>
      <c r="AR12" s="294">
        <v>43.704999999999998</v>
      </c>
      <c r="AS12" s="294">
        <v>16.248999999999999</v>
      </c>
      <c r="AT12" s="294">
        <v>40.554000000000002</v>
      </c>
      <c r="AU12" s="294">
        <v>33.591000000000001</v>
      </c>
      <c r="AV12" s="294">
        <v>54.578000000000003</v>
      </c>
      <c r="AW12" s="294">
        <v>50.45</v>
      </c>
      <c r="AX12" s="294">
        <v>43.003</v>
      </c>
      <c r="AY12" s="294">
        <v>76.561999999999998</v>
      </c>
      <c r="AZ12" s="294">
        <v>51.347000000000001</v>
      </c>
      <c r="BA12" s="294">
        <v>42.432000000000002</v>
      </c>
      <c r="BB12" s="294">
        <v>65.724000000000004</v>
      </c>
      <c r="BC12" s="294">
        <v>20.748999999999999</v>
      </c>
      <c r="BD12" s="294">
        <v>37.703000000000003</v>
      </c>
      <c r="BE12" s="294">
        <v>52.478000000000002</v>
      </c>
      <c r="BF12" s="294">
        <v>41.530999999999999</v>
      </c>
      <c r="BG12" s="294">
        <v>27.414999999999999</v>
      </c>
      <c r="BH12" s="294"/>
      <c r="BI12" s="294"/>
      <c r="BJ12" s="294"/>
      <c r="BK12" s="294"/>
      <c r="BL12" s="294"/>
      <c r="BM12" s="294"/>
      <c r="BN12" s="294"/>
      <c r="BO12" s="294"/>
      <c r="BP12" s="294"/>
      <c r="BQ12" s="294"/>
      <c r="BR12" s="294"/>
      <c r="BS12" s="294"/>
      <c r="BT12" s="294"/>
      <c r="BU12" s="294"/>
      <c r="BV12" s="294"/>
      <c r="BW12" s="294"/>
      <c r="BX12" s="294"/>
      <c r="BY12" s="294"/>
      <c r="BZ12" s="294"/>
      <c r="CA12" s="294"/>
      <c r="CB12" s="294"/>
      <c r="CC12" s="294"/>
      <c r="CD12" s="294"/>
      <c r="CE12" s="294"/>
      <c r="CF12" s="294"/>
      <c r="CG12" s="294"/>
      <c r="CH12" s="294"/>
      <c r="CI12" s="294"/>
      <c r="CJ12" s="294"/>
      <c r="CK12" s="294"/>
      <c r="CL12" s="294"/>
      <c r="CM12" s="294"/>
      <c r="CN12" s="294"/>
      <c r="CO12" s="294"/>
      <c r="CP12" s="294"/>
      <c r="CQ12" s="294"/>
      <c r="CR12" s="294"/>
      <c r="CS12" s="294"/>
      <c r="CT12" s="294"/>
      <c r="CU12" s="294"/>
      <c r="CV12" s="294"/>
      <c r="CW12" s="294"/>
      <c r="CX12" s="294"/>
      <c r="CY12" s="294"/>
      <c r="CZ12" s="294"/>
      <c r="DA12" s="294"/>
      <c r="DB12" s="294"/>
      <c r="DC12" s="294"/>
      <c r="DD12" s="294"/>
      <c r="DE12" s="294"/>
      <c r="DF12" s="294"/>
      <c r="DG12" s="294"/>
      <c r="DH12" s="294"/>
      <c r="DI12" s="294"/>
      <c r="DJ12" s="294"/>
      <c r="DK12" s="294"/>
      <c r="DL12" s="294"/>
      <c r="DM12" s="294"/>
      <c r="DN12" s="294"/>
      <c r="DO12" s="294"/>
      <c r="DP12" s="294"/>
      <c r="DQ12" s="294"/>
      <c r="DR12" s="294"/>
      <c r="DS12" s="294"/>
      <c r="DT12" s="294"/>
      <c r="DU12" s="294"/>
      <c r="DV12" s="294"/>
      <c r="DW12" s="294"/>
      <c r="DX12" s="294"/>
      <c r="DY12" s="294"/>
      <c r="DZ12" s="294"/>
      <c r="EA12" s="294"/>
      <c r="EB12" s="287"/>
      <c r="EC12" s="287"/>
      <c r="ED12" s="287"/>
    </row>
    <row r="13" spans="1:134" ht="15" x14ac:dyDescent="0.25">
      <c r="A13" s="295"/>
      <c r="B13" s="274"/>
      <c r="C13" s="274"/>
      <c r="D13" s="274"/>
      <c r="E13" s="274"/>
      <c r="F13" s="274"/>
      <c r="G13" s="274"/>
      <c r="H13" s="274"/>
      <c r="I13" s="274"/>
      <c r="J13" s="274"/>
      <c r="K13" s="274"/>
      <c r="L13" s="274"/>
      <c r="M13" s="274"/>
      <c r="N13" s="274"/>
      <c r="O13" s="274"/>
      <c r="P13" s="274"/>
      <c r="Q13" s="274"/>
      <c r="R13" s="274"/>
      <c r="S13" s="274"/>
      <c r="T13" s="275"/>
      <c r="U13" s="289">
        <f t="shared" si="0"/>
        <v>44440</v>
      </c>
      <c r="V13" s="290" t="s">
        <v>229</v>
      </c>
      <c r="W13" s="291" t="s">
        <v>229</v>
      </c>
      <c r="X13" s="292">
        <v>25</v>
      </c>
      <c r="Y13" s="293">
        <v>15.714</v>
      </c>
      <c r="Z13" s="294">
        <v>49.573999999999998</v>
      </c>
      <c r="AA13" s="294">
        <v>26.805</v>
      </c>
      <c r="AB13" s="294">
        <v>48.646999999999998</v>
      </c>
      <c r="AC13" s="294">
        <v>32.250999999999998</v>
      </c>
      <c r="AD13" s="294">
        <v>40.531999999999996</v>
      </c>
      <c r="AE13" s="294">
        <v>23.411000000000001</v>
      </c>
      <c r="AF13" s="294">
        <v>25.933</v>
      </c>
      <c r="AG13" s="294">
        <v>22.96</v>
      </c>
      <c r="AH13" s="294">
        <v>20.969000000000001</v>
      </c>
      <c r="AI13" s="294">
        <v>21.751999999999999</v>
      </c>
      <c r="AJ13" s="294">
        <v>27.829000000000001</v>
      </c>
      <c r="AK13" s="294">
        <v>37.451999999999998</v>
      </c>
      <c r="AL13" s="294">
        <v>21.818999999999999</v>
      </c>
      <c r="AM13" s="294">
        <v>44.006999999999998</v>
      </c>
      <c r="AN13" s="294">
        <v>48.972999999999999</v>
      </c>
      <c r="AO13" s="294">
        <v>25.52</v>
      </c>
      <c r="AP13" s="294">
        <v>39.405999999999999</v>
      </c>
      <c r="AQ13" s="294">
        <v>27.547000000000001</v>
      </c>
      <c r="AR13" s="294">
        <v>26.443000000000001</v>
      </c>
      <c r="AS13" s="294">
        <v>15.967000000000001</v>
      </c>
      <c r="AT13" s="294">
        <v>49.747</v>
      </c>
      <c r="AU13" s="294">
        <v>28.96</v>
      </c>
      <c r="AV13" s="294">
        <v>31.85</v>
      </c>
      <c r="AW13" s="294">
        <v>33</v>
      </c>
      <c r="AX13" s="294">
        <v>35.408000000000001</v>
      </c>
      <c r="AY13" s="294">
        <v>40.091000000000001</v>
      </c>
      <c r="AZ13" s="294">
        <v>31.314</v>
      </c>
      <c r="BA13" s="294">
        <v>24.167999999999999</v>
      </c>
      <c r="BB13" s="294">
        <v>34.506</v>
      </c>
      <c r="BC13" s="294">
        <v>16.774999999999999</v>
      </c>
      <c r="BD13" s="294">
        <v>48.801000000000002</v>
      </c>
      <c r="BE13" s="294">
        <v>41.25</v>
      </c>
      <c r="BF13" s="294">
        <v>29.733000000000001</v>
      </c>
      <c r="BG13" s="294">
        <v>20.738</v>
      </c>
      <c r="BH13" s="294"/>
      <c r="BI13" s="294"/>
      <c r="BJ13" s="294"/>
      <c r="BK13" s="294"/>
      <c r="BL13" s="294"/>
      <c r="BM13" s="294"/>
      <c r="BN13" s="294"/>
      <c r="BO13" s="294"/>
      <c r="BP13" s="294"/>
      <c r="BQ13" s="294"/>
      <c r="BR13" s="294"/>
      <c r="BS13" s="294"/>
      <c r="BT13" s="294"/>
      <c r="BU13" s="294"/>
      <c r="BV13" s="294"/>
      <c r="BW13" s="294"/>
      <c r="BX13" s="294"/>
      <c r="BY13" s="294"/>
      <c r="BZ13" s="294"/>
      <c r="CA13" s="294"/>
      <c r="CB13" s="294"/>
      <c r="CC13" s="294"/>
      <c r="CD13" s="294"/>
      <c r="CE13" s="294"/>
      <c r="CF13" s="294"/>
      <c r="CG13" s="294"/>
      <c r="CH13" s="294"/>
      <c r="CI13" s="294"/>
      <c r="CJ13" s="294"/>
      <c r="CK13" s="294"/>
      <c r="CL13" s="294"/>
      <c r="CM13" s="294"/>
      <c r="CN13" s="294"/>
      <c r="CO13" s="294"/>
      <c r="CP13" s="294"/>
      <c r="CQ13" s="294"/>
      <c r="CR13" s="294"/>
      <c r="CS13" s="294"/>
      <c r="CT13" s="294"/>
      <c r="CU13" s="294"/>
      <c r="CV13" s="294"/>
      <c r="CW13" s="294"/>
      <c r="CX13" s="294"/>
      <c r="CY13" s="294"/>
      <c r="CZ13" s="294"/>
      <c r="DA13" s="294"/>
      <c r="DB13" s="294"/>
      <c r="DC13" s="294"/>
      <c r="DD13" s="294"/>
      <c r="DE13" s="294"/>
      <c r="DF13" s="294"/>
      <c r="DG13" s="294"/>
      <c r="DH13" s="294"/>
      <c r="DI13" s="294"/>
      <c r="DJ13" s="294"/>
      <c r="DK13" s="294"/>
      <c r="DL13" s="294"/>
      <c r="DM13" s="294"/>
      <c r="DN13" s="294"/>
      <c r="DO13" s="294"/>
      <c r="DP13" s="294"/>
      <c r="DQ13" s="294"/>
      <c r="DR13" s="294"/>
      <c r="DS13" s="294"/>
      <c r="DT13" s="294"/>
      <c r="DU13" s="294"/>
      <c r="DV13" s="294"/>
      <c r="DW13" s="294"/>
      <c r="DX13" s="294"/>
      <c r="DY13" s="294"/>
      <c r="DZ13" s="294"/>
      <c r="EA13" s="294"/>
      <c r="EB13" s="287"/>
      <c r="EC13" s="287"/>
      <c r="ED13" s="287"/>
    </row>
    <row r="14" spans="1:134" ht="15" x14ac:dyDescent="0.25">
      <c r="A14" s="295"/>
      <c r="B14" s="274"/>
      <c r="C14" s="274"/>
      <c r="D14" s="274"/>
      <c r="E14" s="274"/>
      <c r="F14" s="274"/>
      <c r="G14" s="274"/>
      <c r="H14" s="274"/>
      <c r="I14" s="274"/>
      <c r="J14" s="274"/>
      <c r="K14" s="274"/>
      <c r="L14" s="274"/>
      <c r="M14" s="274"/>
      <c r="N14" s="274"/>
      <c r="O14" s="274"/>
      <c r="P14" s="274"/>
      <c r="Q14" s="274"/>
      <c r="R14" s="274"/>
      <c r="S14" s="274"/>
      <c r="T14" s="275"/>
      <c r="U14" s="289">
        <f t="shared" si="0"/>
        <v>44470</v>
      </c>
      <c r="V14" s="290" t="s">
        <v>229</v>
      </c>
      <c r="W14" s="291" t="s">
        <v>229</v>
      </c>
      <c r="X14" s="292">
        <v>29.48</v>
      </c>
      <c r="Y14" s="293">
        <v>21.922999999999998</v>
      </c>
      <c r="Z14" s="294">
        <v>43.965000000000003</v>
      </c>
      <c r="AA14" s="294">
        <v>30.978000000000002</v>
      </c>
      <c r="AB14" s="294">
        <v>56.37</v>
      </c>
      <c r="AC14" s="294">
        <v>73.138999999999996</v>
      </c>
      <c r="AD14" s="294">
        <v>62.845999999999997</v>
      </c>
      <c r="AE14" s="294">
        <v>25.338000000000001</v>
      </c>
      <c r="AF14" s="294">
        <v>27.884</v>
      </c>
      <c r="AG14" s="294">
        <v>29.757999999999999</v>
      </c>
      <c r="AH14" s="294">
        <v>44.84</v>
      </c>
      <c r="AI14" s="294">
        <v>25.539000000000001</v>
      </c>
      <c r="AJ14" s="294">
        <v>25.466000000000001</v>
      </c>
      <c r="AK14" s="294">
        <v>44.460999999999999</v>
      </c>
      <c r="AL14" s="294">
        <v>27.285</v>
      </c>
      <c r="AM14" s="294">
        <v>54.881</v>
      </c>
      <c r="AN14" s="294">
        <v>56.381</v>
      </c>
      <c r="AO14" s="294">
        <v>33.770000000000003</v>
      </c>
      <c r="AP14" s="294">
        <v>35.091999999999999</v>
      </c>
      <c r="AQ14" s="294">
        <v>25.806999999999999</v>
      </c>
      <c r="AR14" s="294">
        <v>25.998000000000001</v>
      </c>
      <c r="AS14" s="294">
        <v>25.097999999999999</v>
      </c>
      <c r="AT14" s="294">
        <v>35.927999999999997</v>
      </c>
      <c r="AU14" s="294">
        <v>30.997</v>
      </c>
      <c r="AV14" s="294">
        <v>48.002000000000002</v>
      </c>
      <c r="AW14" s="294">
        <v>57.097000000000001</v>
      </c>
      <c r="AX14" s="294">
        <v>36.457000000000001</v>
      </c>
      <c r="AY14" s="294">
        <v>38.645000000000003</v>
      </c>
      <c r="AZ14" s="294">
        <v>34.206000000000003</v>
      </c>
      <c r="BA14" s="294">
        <v>27.01</v>
      </c>
      <c r="BB14" s="294">
        <v>36.625</v>
      </c>
      <c r="BC14" s="294">
        <v>17.431000000000001</v>
      </c>
      <c r="BD14" s="294">
        <v>48.645000000000003</v>
      </c>
      <c r="BE14" s="294">
        <v>56.816000000000003</v>
      </c>
      <c r="BF14" s="294">
        <v>27.995000000000001</v>
      </c>
      <c r="BG14" s="294">
        <v>22.913</v>
      </c>
      <c r="BH14" s="294"/>
      <c r="BI14" s="294"/>
      <c r="BJ14" s="294"/>
      <c r="BK14" s="294"/>
      <c r="BL14" s="294"/>
      <c r="BM14" s="294"/>
      <c r="BN14" s="294"/>
      <c r="BO14" s="294"/>
      <c r="BP14" s="294"/>
      <c r="BQ14" s="294"/>
      <c r="BR14" s="294"/>
      <c r="BS14" s="294"/>
      <c r="BT14" s="294"/>
      <c r="BU14" s="294"/>
      <c r="BV14" s="294"/>
      <c r="BW14" s="294"/>
      <c r="BX14" s="294"/>
      <c r="BY14" s="294"/>
      <c r="BZ14" s="294"/>
      <c r="CA14" s="294"/>
      <c r="CB14" s="294"/>
      <c r="CC14" s="294"/>
      <c r="CD14" s="294"/>
      <c r="CE14" s="294"/>
      <c r="CF14" s="294"/>
      <c r="CG14" s="294"/>
      <c r="CH14" s="294"/>
      <c r="CI14" s="294"/>
      <c r="CJ14" s="294"/>
      <c r="CK14" s="294"/>
      <c r="CL14" s="294"/>
      <c r="CM14" s="294"/>
      <c r="CN14" s="294"/>
      <c r="CO14" s="294"/>
      <c r="CP14" s="294"/>
      <c r="CQ14" s="294"/>
      <c r="CR14" s="294"/>
      <c r="CS14" s="294"/>
      <c r="CT14" s="294"/>
      <c r="CU14" s="294"/>
      <c r="CV14" s="294"/>
      <c r="CW14" s="294"/>
      <c r="CX14" s="294"/>
      <c r="CY14" s="294"/>
      <c r="CZ14" s="294"/>
      <c r="DA14" s="294"/>
      <c r="DB14" s="294"/>
      <c r="DC14" s="294"/>
      <c r="DD14" s="294"/>
      <c r="DE14" s="294"/>
      <c r="DF14" s="294"/>
      <c r="DG14" s="294"/>
      <c r="DH14" s="294"/>
      <c r="DI14" s="294"/>
      <c r="DJ14" s="294"/>
      <c r="DK14" s="294"/>
      <c r="DL14" s="294"/>
      <c r="DM14" s="294"/>
      <c r="DN14" s="294"/>
      <c r="DO14" s="294"/>
      <c r="DP14" s="294"/>
      <c r="DQ14" s="294"/>
      <c r="DR14" s="294"/>
      <c r="DS14" s="294"/>
      <c r="DT14" s="294"/>
      <c r="DU14" s="294"/>
      <c r="DV14" s="294"/>
      <c r="DW14" s="294"/>
      <c r="DX14" s="294"/>
      <c r="DY14" s="294"/>
      <c r="DZ14" s="294"/>
      <c r="EA14" s="294"/>
      <c r="EB14" s="287"/>
      <c r="EC14" s="287"/>
      <c r="ED14" s="287"/>
    </row>
    <row r="15" spans="1:134" ht="15" x14ac:dyDescent="0.25">
      <c r="A15" s="295"/>
      <c r="B15" s="273" t="b">
        <v>1</v>
      </c>
      <c r="C15" s="273" t="b">
        <v>1</v>
      </c>
      <c r="D15" s="273" t="b">
        <v>1</v>
      </c>
      <c r="E15" s="274"/>
      <c r="F15" s="274"/>
      <c r="G15" s="274"/>
      <c r="H15" s="274"/>
      <c r="I15" s="274"/>
      <c r="J15" s="274"/>
      <c r="K15" s="274"/>
      <c r="L15" s="274"/>
      <c r="M15" s="274"/>
      <c r="N15" s="274"/>
      <c r="O15" s="274"/>
      <c r="P15" s="274"/>
      <c r="Q15" s="274"/>
      <c r="R15" s="274"/>
      <c r="S15" s="274"/>
      <c r="T15" s="275"/>
      <c r="U15" s="289">
        <f t="shared" si="0"/>
        <v>44501</v>
      </c>
      <c r="V15" s="290" t="s">
        <v>229</v>
      </c>
      <c r="W15" s="291" t="s">
        <v>229</v>
      </c>
      <c r="X15" s="292">
        <v>27.73</v>
      </c>
      <c r="Y15" s="293">
        <v>20.300999999999998</v>
      </c>
      <c r="Z15" s="294">
        <v>30.251999999999999</v>
      </c>
      <c r="AA15" s="294">
        <v>26.515000000000001</v>
      </c>
      <c r="AB15" s="294">
        <v>45.466000000000001</v>
      </c>
      <c r="AC15" s="294">
        <v>41.658000000000001</v>
      </c>
      <c r="AD15" s="294">
        <v>42.771000000000001</v>
      </c>
      <c r="AE15" s="294">
        <v>24.399000000000001</v>
      </c>
      <c r="AF15" s="294">
        <v>21.359000000000002</v>
      </c>
      <c r="AG15" s="294">
        <v>23.977</v>
      </c>
      <c r="AH15" s="294">
        <v>37.737000000000002</v>
      </c>
      <c r="AI15" s="294">
        <v>23.651</v>
      </c>
      <c r="AJ15" s="294">
        <v>21.3</v>
      </c>
      <c r="AK15" s="294">
        <v>34.325000000000003</v>
      </c>
      <c r="AL15" s="294">
        <v>25.143000000000001</v>
      </c>
      <c r="AM15" s="294">
        <v>41.545999999999999</v>
      </c>
      <c r="AN15" s="294">
        <v>39.677999999999997</v>
      </c>
      <c r="AO15" s="294">
        <v>27.754000000000001</v>
      </c>
      <c r="AP15" s="294">
        <v>27.97</v>
      </c>
      <c r="AQ15" s="294">
        <v>22.446999999999999</v>
      </c>
      <c r="AR15" s="294">
        <v>25.866</v>
      </c>
      <c r="AS15" s="294">
        <v>15.398999999999999</v>
      </c>
      <c r="AT15" s="294">
        <v>25.568000000000001</v>
      </c>
      <c r="AU15" s="294">
        <v>25.957000000000001</v>
      </c>
      <c r="AV15" s="294">
        <v>36.267000000000003</v>
      </c>
      <c r="AW15" s="294">
        <v>38.198</v>
      </c>
      <c r="AX15" s="294">
        <v>27.523</v>
      </c>
      <c r="AY15" s="294">
        <v>33.371000000000002</v>
      </c>
      <c r="AZ15" s="294">
        <v>31.33</v>
      </c>
      <c r="BA15" s="294">
        <v>26.803999999999998</v>
      </c>
      <c r="BB15" s="294">
        <v>30.353000000000002</v>
      </c>
      <c r="BC15" s="294">
        <v>14.596</v>
      </c>
      <c r="BD15" s="294">
        <v>28.390999999999998</v>
      </c>
      <c r="BE15" s="294">
        <v>35.125999999999998</v>
      </c>
      <c r="BF15" s="294">
        <v>26.210999999999999</v>
      </c>
      <c r="BG15" s="294">
        <v>21.321999999999999</v>
      </c>
      <c r="BH15" s="294"/>
      <c r="BI15" s="294"/>
      <c r="BJ15" s="294"/>
      <c r="BK15" s="294"/>
      <c r="BL15" s="294"/>
      <c r="BM15" s="294"/>
      <c r="BN15" s="294"/>
      <c r="BO15" s="294"/>
      <c r="BP15" s="294"/>
      <c r="BQ15" s="294"/>
      <c r="BR15" s="294"/>
      <c r="BS15" s="294"/>
      <c r="BT15" s="294"/>
      <c r="BU15" s="294"/>
      <c r="BV15" s="294"/>
      <c r="BW15" s="294"/>
      <c r="BX15" s="294"/>
      <c r="BY15" s="294"/>
      <c r="BZ15" s="294"/>
      <c r="CA15" s="294"/>
      <c r="CB15" s="294"/>
      <c r="CC15" s="294"/>
      <c r="CD15" s="294"/>
      <c r="CE15" s="294"/>
      <c r="CF15" s="294"/>
      <c r="CG15" s="294"/>
      <c r="CH15" s="294"/>
      <c r="CI15" s="294"/>
      <c r="CJ15" s="294"/>
      <c r="CK15" s="294"/>
      <c r="CL15" s="294"/>
      <c r="CM15" s="294"/>
      <c r="CN15" s="294"/>
      <c r="CO15" s="294"/>
      <c r="CP15" s="294"/>
      <c r="CQ15" s="294"/>
      <c r="CR15" s="294"/>
      <c r="CS15" s="294"/>
      <c r="CT15" s="294"/>
      <c r="CU15" s="294"/>
      <c r="CV15" s="294"/>
      <c r="CW15" s="294"/>
      <c r="CX15" s="294"/>
      <c r="CY15" s="294"/>
      <c r="CZ15" s="294"/>
      <c r="DA15" s="294"/>
      <c r="DB15" s="294"/>
      <c r="DC15" s="294"/>
      <c r="DD15" s="294"/>
      <c r="DE15" s="294"/>
      <c r="DF15" s="294"/>
      <c r="DG15" s="294"/>
      <c r="DH15" s="294"/>
      <c r="DI15" s="294"/>
      <c r="DJ15" s="294"/>
      <c r="DK15" s="294"/>
      <c r="DL15" s="294"/>
      <c r="DM15" s="294"/>
      <c r="DN15" s="294"/>
      <c r="DO15" s="294"/>
      <c r="DP15" s="294"/>
      <c r="DQ15" s="294"/>
      <c r="DR15" s="294"/>
      <c r="DS15" s="294"/>
      <c r="DT15" s="294"/>
      <c r="DU15" s="294"/>
      <c r="DV15" s="294"/>
      <c r="DW15" s="294"/>
      <c r="DX15" s="294"/>
      <c r="DY15" s="294"/>
      <c r="DZ15" s="294"/>
      <c r="EA15" s="294"/>
      <c r="EB15" s="287"/>
      <c r="EC15" s="287"/>
      <c r="ED15" s="287"/>
    </row>
    <row r="16" spans="1:134" ht="15" x14ac:dyDescent="0.25">
      <c r="A16" s="295"/>
      <c r="B16" s="273" t="b">
        <v>1</v>
      </c>
      <c r="C16" s="273" t="b">
        <v>1</v>
      </c>
      <c r="D16" s="273" t="b">
        <v>1</v>
      </c>
      <c r="E16" s="274"/>
      <c r="F16" s="274"/>
      <c r="G16" s="274"/>
      <c r="H16" s="274"/>
      <c r="I16" s="274"/>
      <c r="J16" s="274"/>
      <c r="K16" s="274"/>
      <c r="L16" s="274"/>
      <c r="M16" s="274"/>
      <c r="N16" s="274"/>
      <c r="O16" s="274"/>
      <c r="P16" s="274"/>
      <c r="Q16" s="274"/>
      <c r="R16" s="274"/>
      <c r="S16" s="274"/>
      <c r="T16" s="275"/>
      <c r="U16" s="289">
        <f t="shared" si="0"/>
        <v>44531</v>
      </c>
      <c r="V16" s="290" t="s">
        <v>229</v>
      </c>
      <c r="W16" s="291" t="s">
        <v>229</v>
      </c>
      <c r="X16" s="292">
        <v>26.5</v>
      </c>
      <c r="Y16" s="293">
        <v>16.425000000000001</v>
      </c>
      <c r="Z16" s="294">
        <v>26.596</v>
      </c>
      <c r="AA16" s="294">
        <v>25.253</v>
      </c>
      <c r="AB16" s="294">
        <v>39.874000000000002</v>
      </c>
      <c r="AC16" s="294">
        <v>28.869</v>
      </c>
      <c r="AD16" s="294">
        <v>32.375</v>
      </c>
      <c r="AE16" s="294">
        <v>21.645</v>
      </c>
      <c r="AF16" s="294">
        <v>19.475999999999999</v>
      </c>
      <c r="AG16" s="294">
        <v>21.626000000000001</v>
      </c>
      <c r="AH16" s="294">
        <v>26.597000000000001</v>
      </c>
      <c r="AI16" s="294">
        <v>21.542000000000002</v>
      </c>
      <c r="AJ16" s="294">
        <v>19.661000000000001</v>
      </c>
      <c r="AK16" s="294">
        <v>29.693000000000001</v>
      </c>
      <c r="AL16" s="294">
        <v>21.248000000000001</v>
      </c>
      <c r="AM16" s="294">
        <v>37.622</v>
      </c>
      <c r="AN16" s="294">
        <v>32.939</v>
      </c>
      <c r="AO16" s="294">
        <v>25.756</v>
      </c>
      <c r="AP16" s="294">
        <v>25.709</v>
      </c>
      <c r="AQ16" s="294">
        <v>20.062999999999999</v>
      </c>
      <c r="AR16" s="294">
        <v>22.157</v>
      </c>
      <c r="AS16" s="294">
        <v>13.006</v>
      </c>
      <c r="AT16" s="294">
        <v>23.768000000000001</v>
      </c>
      <c r="AU16" s="294">
        <v>21.975000000000001</v>
      </c>
      <c r="AV16" s="294">
        <v>27.489000000000001</v>
      </c>
      <c r="AW16" s="294">
        <v>27.38</v>
      </c>
      <c r="AX16" s="294">
        <v>21.669</v>
      </c>
      <c r="AY16" s="294">
        <v>30.599</v>
      </c>
      <c r="AZ16" s="294">
        <v>26.181000000000001</v>
      </c>
      <c r="BA16" s="294">
        <v>22.457999999999998</v>
      </c>
      <c r="BB16" s="294">
        <v>27.3</v>
      </c>
      <c r="BC16" s="294">
        <v>13.593999999999999</v>
      </c>
      <c r="BD16" s="294">
        <v>22.56</v>
      </c>
      <c r="BE16" s="294">
        <v>27.463999999999999</v>
      </c>
      <c r="BF16" s="294">
        <v>24.594000000000001</v>
      </c>
      <c r="BG16" s="294">
        <v>17.308</v>
      </c>
      <c r="BH16" s="294"/>
      <c r="BI16" s="294"/>
      <c r="BJ16" s="294"/>
      <c r="BK16" s="294"/>
      <c r="BL16" s="294"/>
      <c r="BM16" s="294"/>
      <c r="BN16" s="294"/>
      <c r="BO16" s="294"/>
      <c r="BP16" s="294"/>
      <c r="BQ16" s="294"/>
      <c r="BR16" s="294"/>
      <c r="BS16" s="294"/>
      <c r="BT16" s="294"/>
      <c r="BU16" s="294"/>
      <c r="BV16" s="294"/>
      <c r="BW16" s="294"/>
      <c r="BX16" s="294"/>
      <c r="BY16" s="294"/>
      <c r="BZ16" s="294"/>
      <c r="CA16" s="294"/>
      <c r="CB16" s="294"/>
      <c r="CC16" s="294"/>
      <c r="CD16" s="294"/>
      <c r="CE16" s="294"/>
      <c r="CF16" s="294"/>
      <c r="CG16" s="294"/>
      <c r="CH16" s="294"/>
      <c r="CI16" s="294"/>
      <c r="CJ16" s="294"/>
      <c r="CK16" s="294"/>
      <c r="CL16" s="294"/>
      <c r="CM16" s="294"/>
      <c r="CN16" s="294"/>
      <c r="CO16" s="294"/>
      <c r="CP16" s="294"/>
      <c r="CQ16" s="294"/>
      <c r="CR16" s="294"/>
      <c r="CS16" s="294"/>
      <c r="CT16" s="294"/>
      <c r="CU16" s="294"/>
      <c r="CV16" s="294"/>
      <c r="CW16" s="294"/>
      <c r="CX16" s="294"/>
      <c r="CY16" s="294"/>
      <c r="CZ16" s="294"/>
      <c r="DA16" s="294"/>
      <c r="DB16" s="294"/>
      <c r="DC16" s="294"/>
      <c r="DD16" s="294"/>
      <c r="DE16" s="294"/>
      <c r="DF16" s="294"/>
      <c r="DG16" s="294"/>
      <c r="DH16" s="294"/>
      <c r="DI16" s="294"/>
      <c r="DJ16" s="294"/>
      <c r="DK16" s="294"/>
      <c r="DL16" s="294"/>
      <c r="DM16" s="294"/>
      <c r="DN16" s="294"/>
      <c r="DO16" s="294"/>
      <c r="DP16" s="294"/>
      <c r="DQ16" s="294"/>
      <c r="DR16" s="294"/>
      <c r="DS16" s="294"/>
      <c r="DT16" s="294"/>
      <c r="DU16" s="294"/>
      <c r="DV16" s="294"/>
      <c r="DW16" s="294"/>
      <c r="DX16" s="294"/>
      <c r="DY16" s="294"/>
      <c r="DZ16" s="294"/>
      <c r="EA16" s="294"/>
      <c r="EB16" s="287"/>
      <c r="EC16" s="287"/>
      <c r="ED16" s="287"/>
    </row>
    <row r="17" spans="1:134" ht="15" x14ac:dyDescent="0.25">
      <c r="A17" s="295"/>
      <c r="B17" s="273" t="b">
        <v>1</v>
      </c>
      <c r="C17" s="273" t="b">
        <v>1</v>
      </c>
      <c r="D17" s="273" t="b">
        <v>1</v>
      </c>
      <c r="E17" s="274"/>
      <c r="F17" s="274"/>
      <c r="G17" s="274"/>
      <c r="H17" s="274"/>
      <c r="I17" s="274"/>
      <c r="J17" s="274"/>
      <c r="K17" s="274"/>
      <c r="L17" s="274"/>
      <c r="M17" s="274"/>
      <c r="N17" s="274"/>
      <c r="O17" s="274"/>
      <c r="P17" s="274"/>
      <c r="Q17" s="274"/>
      <c r="R17" s="274"/>
      <c r="S17" s="274"/>
      <c r="T17" s="275"/>
      <c r="U17" s="289">
        <f t="shared" si="0"/>
        <v>44562</v>
      </c>
      <c r="V17" s="290" t="s">
        <v>229</v>
      </c>
      <c r="W17" s="291" t="s">
        <v>229</v>
      </c>
      <c r="X17" s="292">
        <v>24.9</v>
      </c>
      <c r="Y17" s="293">
        <v>14.228</v>
      </c>
      <c r="Z17" s="294">
        <v>23.777000000000001</v>
      </c>
      <c r="AA17" s="294">
        <v>24.606999999999999</v>
      </c>
      <c r="AB17" s="294">
        <v>35.713000000000001</v>
      </c>
      <c r="AC17" s="294">
        <v>24.762</v>
      </c>
      <c r="AD17" s="294">
        <v>27.108000000000001</v>
      </c>
      <c r="AE17" s="294">
        <v>19.151</v>
      </c>
      <c r="AF17" s="294">
        <v>17.445</v>
      </c>
      <c r="AG17" s="294">
        <v>19.384</v>
      </c>
      <c r="AH17" s="294">
        <v>20.986999999999998</v>
      </c>
      <c r="AI17" s="294">
        <v>18.797000000000001</v>
      </c>
      <c r="AJ17" s="294">
        <v>17.925999999999998</v>
      </c>
      <c r="AK17" s="294">
        <v>26.565999999999999</v>
      </c>
      <c r="AL17" s="294">
        <v>18.844999999999999</v>
      </c>
      <c r="AM17" s="294">
        <v>32.779000000000003</v>
      </c>
      <c r="AN17" s="294">
        <v>29.559000000000001</v>
      </c>
      <c r="AO17" s="294">
        <v>22.097000000000001</v>
      </c>
      <c r="AP17" s="294">
        <v>24.934999999999999</v>
      </c>
      <c r="AQ17" s="294">
        <v>17.933</v>
      </c>
      <c r="AR17" s="294">
        <v>19.567</v>
      </c>
      <c r="AS17" s="294">
        <v>11.76</v>
      </c>
      <c r="AT17" s="294">
        <v>21.129000000000001</v>
      </c>
      <c r="AU17" s="294">
        <v>22.844999999999999</v>
      </c>
      <c r="AV17" s="294">
        <v>23.765999999999998</v>
      </c>
      <c r="AW17" s="294">
        <v>24.565000000000001</v>
      </c>
      <c r="AX17" s="294">
        <v>18.742000000000001</v>
      </c>
      <c r="AY17" s="294">
        <v>27.559000000000001</v>
      </c>
      <c r="AZ17" s="294">
        <v>22.983000000000001</v>
      </c>
      <c r="BA17" s="294">
        <v>19.952999999999999</v>
      </c>
      <c r="BB17" s="294">
        <v>24.684000000000001</v>
      </c>
      <c r="BC17" s="294">
        <v>12.231999999999999</v>
      </c>
      <c r="BD17" s="294">
        <v>19.875</v>
      </c>
      <c r="BE17" s="294">
        <v>24.170999999999999</v>
      </c>
      <c r="BF17" s="294">
        <v>22.77</v>
      </c>
      <c r="BG17" s="294">
        <v>14.978999999999999</v>
      </c>
      <c r="BH17" s="294"/>
      <c r="BI17" s="294"/>
      <c r="BJ17" s="294"/>
      <c r="BK17" s="294"/>
      <c r="BL17" s="294"/>
      <c r="BM17" s="294"/>
      <c r="BN17" s="294"/>
      <c r="BO17" s="294"/>
      <c r="BP17" s="294"/>
      <c r="BQ17" s="294"/>
      <c r="BR17" s="294"/>
      <c r="BS17" s="294"/>
      <c r="BT17" s="294"/>
      <c r="BU17" s="294"/>
      <c r="BV17" s="294"/>
      <c r="BW17" s="294"/>
      <c r="BX17" s="294"/>
      <c r="BY17" s="294"/>
      <c r="BZ17" s="294"/>
      <c r="CA17" s="294"/>
      <c r="CB17" s="294"/>
      <c r="CC17" s="294"/>
      <c r="CD17" s="294"/>
      <c r="CE17" s="294"/>
      <c r="CF17" s="294"/>
      <c r="CG17" s="294"/>
      <c r="CH17" s="294"/>
      <c r="CI17" s="294"/>
      <c r="CJ17" s="294"/>
      <c r="CK17" s="294"/>
      <c r="CL17" s="294"/>
      <c r="CM17" s="294"/>
      <c r="CN17" s="294"/>
      <c r="CO17" s="294"/>
      <c r="CP17" s="294"/>
      <c r="CQ17" s="294"/>
      <c r="CR17" s="294"/>
      <c r="CS17" s="294"/>
      <c r="CT17" s="294"/>
      <c r="CU17" s="294"/>
      <c r="CV17" s="294"/>
      <c r="CW17" s="294"/>
      <c r="CX17" s="294"/>
      <c r="CY17" s="294"/>
      <c r="CZ17" s="294"/>
      <c r="DA17" s="294"/>
      <c r="DB17" s="294"/>
      <c r="DC17" s="294"/>
      <c r="DD17" s="294"/>
      <c r="DE17" s="294"/>
      <c r="DF17" s="294"/>
      <c r="DG17" s="294"/>
      <c r="DH17" s="294"/>
      <c r="DI17" s="294"/>
      <c r="DJ17" s="294"/>
      <c r="DK17" s="294"/>
      <c r="DL17" s="294"/>
      <c r="DM17" s="294"/>
      <c r="DN17" s="294"/>
      <c r="DO17" s="294"/>
      <c r="DP17" s="294"/>
      <c r="DQ17" s="294"/>
      <c r="DR17" s="294"/>
      <c r="DS17" s="294"/>
      <c r="DT17" s="294"/>
      <c r="DU17" s="294"/>
      <c r="DV17" s="294"/>
      <c r="DW17" s="294"/>
      <c r="DX17" s="294"/>
      <c r="DY17" s="294"/>
      <c r="DZ17" s="294"/>
      <c r="EA17" s="294"/>
      <c r="EB17" s="287"/>
      <c r="EC17" s="287"/>
      <c r="ED17" s="287"/>
    </row>
    <row r="18" spans="1:134" ht="15" x14ac:dyDescent="0.25">
      <c r="A18" s="295"/>
      <c r="B18" s="273" t="b">
        <v>1</v>
      </c>
      <c r="C18" s="273" t="b">
        <v>1</v>
      </c>
      <c r="D18" s="273" t="b">
        <v>1</v>
      </c>
      <c r="E18" s="274"/>
      <c r="F18" s="274"/>
      <c r="G18" s="274"/>
      <c r="H18" s="274"/>
      <c r="I18" s="274"/>
      <c r="J18" s="274"/>
      <c r="K18" s="274"/>
      <c r="L18" s="274"/>
      <c r="M18" s="274"/>
      <c r="N18" s="274"/>
      <c r="O18" s="274"/>
      <c r="P18" s="274"/>
      <c r="Q18" s="274"/>
      <c r="R18" s="274"/>
      <c r="S18" s="274"/>
      <c r="T18" s="275"/>
      <c r="U18" s="289">
        <f t="shared" si="0"/>
        <v>44593</v>
      </c>
      <c r="V18" s="290" t="s">
        <v>229</v>
      </c>
      <c r="W18" s="291" t="s">
        <v>229</v>
      </c>
      <c r="X18" s="292">
        <v>22.8</v>
      </c>
      <c r="Y18" s="293">
        <v>11.851000000000001</v>
      </c>
      <c r="Z18" s="294">
        <v>19.905999999999999</v>
      </c>
      <c r="AA18" s="294">
        <v>18.774000000000001</v>
      </c>
      <c r="AB18" s="294">
        <v>29.606999999999999</v>
      </c>
      <c r="AC18" s="294">
        <v>33.926000000000002</v>
      </c>
      <c r="AD18" s="294">
        <v>25.035</v>
      </c>
      <c r="AE18" s="294">
        <v>15.727</v>
      </c>
      <c r="AF18" s="294">
        <v>14.294</v>
      </c>
      <c r="AG18" s="294">
        <v>16.446999999999999</v>
      </c>
      <c r="AH18" s="294">
        <v>18.187999999999999</v>
      </c>
      <c r="AI18" s="294">
        <v>16.149999999999999</v>
      </c>
      <c r="AJ18" s="294">
        <v>16.62</v>
      </c>
      <c r="AK18" s="294">
        <v>21.64</v>
      </c>
      <c r="AL18" s="294">
        <v>19.513999999999999</v>
      </c>
      <c r="AM18" s="294">
        <v>29.242000000000001</v>
      </c>
      <c r="AN18" s="294">
        <v>25.446999999999999</v>
      </c>
      <c r="AO18" s="294">
        <v>21.725999999999999</v>
      </c>
      <c r="AP18" s="294">
        <v>25.03</v>
      </c>
      <c r="AQ18" s="294">
        <v>17.768999999999998</v>
      </c>
      <c r="AR18" s="294">
        <v>16.036000000000001</v>
      </c>
      <c r="AS18" s="294">
        <v>14.913</v>
      </c>
      <c r="AT18" s="294">
        <v>17.509</v>
      </c>
      <c r="AU18" s="294">
        <v>19.504999999999999</v>
      </c>
      <c r="AV18" s="294">
        <v>19.149999999999999</v>
      </c>
      <c r="AW18" s="294">
        <v>22.559000000000001</v>
      </c>
      <c r="AX18" s="294">
        <v>15.294</v>
      </c>
      <c r="AY18" s="294">
        <v>23.071999999999999</v>
      </c>
      <c r="AZ18" s="294">
        <v>18.86</v>
      </c>
      <c r="BA18" s="294">
        <v>16.414000000000001</v>
      </c>
      <c r="BB18" s="294">
        <v>20.391999999999999</v>
      </c>
      <c r="BC18" s="294">
        <v>10.199999999999999</v>
      </c>
      <c r="BD18" s="294">
        <v>18.742000000000001</v>
      </c>
      <c r="BE18" s="294">
        <v>22.861000000000001</v>
      </c>
      <c r="BF18" s="294">
        <v>18.707000000000001</v>
      </c>
      <c r="BG18" s="294">
        <v>12.48</v>
      </c>
      <c r="BH18" s="294"/>
      <c r="BI18" s="294"/>
      <c r="BJ18" s="294"/>
      <c r="BK18" s="294"/>
      <c r="BL18" s="294"/>
      <c r="BM18" s="294"/>
      <c r="BN18" s="294"/>
      <c r="BO18" s="294"/>
      <c r="BP18" s="294"/>
      <c r="BQ18" s="294"/>
      <c r="BR18" s="294"/>
      <c r="BS18" s="294"/>
      <c r="BT18" s="294"/>
      <c r="BU18" s="294"/>
      <c r="BV18" s="294"/>
      <c r="BW18" s="294"/>
      <c r="BX18" s="294"/>
      <c r="BY18" s="294"/>
      <c r="BZ18" s="294"/>
      <c r="CA18" s="294"/>
      <c r="CB18" s="294"/>
      <c r="CC18" s="294"/>
      <c r="CD18" s="294"/>
      <c r="CE18" s="294"/>
      <c r="CF18" s="294"/>
      <c r="CG18" s="294"/>
      <c r="CH18" s="294"/>
      <c r="CI18" s="294"/>
      <c r="CJ18" s="294"/>
      <c r="CK18" s="294"/>
      <c r="CL18" s="294"/>
      <c r="CM18" s="294"/>
      <c r="CN18" s="294"/>
      <c r="CO18" s="294"/>
      <c r="CP18" s="294"/>
      <c r="CQ18" s="294"/>
      <c r="CR18" s="294"/>
      <c r="CS18" s="294"/>
      <c r="CT18" s="294"/>
      <c r="CU18" s="294"/>
      <c r="CV18" s="294"/>
      <c r="CW18" s="294"/>
      <c r="CX18" s="294"/>
      <c r="CY18" s="294"/>
      <c r="CZ18" s="294"/>
      <c r="DA18" s="294"/>
      <c r="DB18" s="294"/>
      <c r="DC18" s="294"/>
      <c r="DD18" s="294"/>
      <c r="DE18" s="294"/>
      <c r="DF18" s="294"/>
      <c r="DG18" s="294"/>
      <c r="DH18" s="294"/>
      <c r="DI18" s="294"/>
      <c r="DJ18" s="294"/>
      <c r="DK18" s="294"/>
      <c r="DL18" s="294"/>
      <c r="DM18" s="294"/>
      <c r="DN18" s="294"/>
      <c r="DO18" s="294"/>
      <c r="DP18" s="294"/>
      <c r="DQ18" s="294"/>
      <c r="DR18" s="294"/>
      <c r="DS18" s="294"/>
      <c r="DT18" s="294"/>
      <c r="DU18" s="294"/>
      <c r="DV18" s="294"/>
      <c r="DW18" s="294"/>
      <c r="DX18" s="294"/>
      <c r="DY18" s="294"/>
      <c r="DZ18" s="294"/>
      <c r="EA18" s="294"/>
      <c r="EB18" s="287"/>
      <c r="EC18" s="287"/>
      <c r="ED18" s="287"/>
    </row>
    <row r="19" spans="1:134" ht="15" x14ac:dyDescent="0.25">
      <c r="A19" s="295"/>
      <c r="B19" s="273" t="b">
        <v>1</v>
      </c>
      <c r="C19" s="273" t="b">
        <v>1</v>
      </c>
      <c r="D19" s="273" t="b">
        <v>1</v>
      </c>
      <c r="E19" s="274"/>
      <c r="F19" s="274"/>
      <c r="G19" s="274"/>
      <c r="H19" s="274"/>
      <c r="I19" s="274"/>
      <c r="J19" s="274"/>
      <c r="K19" s="274"/>
      <c r="L19" s="274"/>
      <c r="M19" s="274"/>
      <c r="N19" s="274"/>
      <c r="O19" s="274"/>
      <c r="P19" s="274"/>
      <c r="Q19" s="274"/>
      <c r="R19" s="274"/>
      <c r="S19" s="274"/>
      <c r="T19" s="275"/>
      <c r="U19" s="289">
        <f t="shared" si="0"/>
        <v>44621</v>
      </c>
      <c r="V19" s="290" t="s">
        <v>229</v>
      </c>
      <c r="W19" s="291" t="s">
        <v>229</v>
      </c>
      <c r="X19" s="292">
        <v>37.299999999999997</v>
      </c>
      <c r="Y19" s="293">
        <v>22.032</v>
      </c>
      <c r="Z19" s="294">
        <v>31.655999999999999</v>
      </c>
      <c r="AA19" s="294">
        <v>19.102</v>
      </c>
      <c r="AB19" s="294">
        <v>42.996000000000002</v>
      </c>
      <c r="AC19" s="294">
        <v>63.631999999999998</v>
      </c>
      <c r="AD19" s="294">
        <v>29.681999999999999</v>
      </c>
      <c r="AE19" s="294">
        <v>23.738</v>
      </c>
      <c r="AF19" s="294">
        <v>39.372999999999998</v>
      </c>
      <c r="AG19" s="294">
        <v>26.297999999999998</v>
      </c>
      <c r="AH19" s="294">
        <v>26.606999999999999</v>
      </c>
      <c r="AI19" s="294">
        <v>25.85</v>
      </c>
      <c r="AJ19" s="294">
        <v>29.117000000000001</v>
      </c>
      <c r="AK19" s="294">
        <v>39.137</v>
      </c>
      <c r="AL19" s="294">
        <v>45.063000000000002</v>
      </c>
      <c r="AM19" s="294">
        <v>39.039000000000001</v>
      </c>
      <c r="AN19" s="294">
        <v>38.371000000000002</v>
      </c>
      <c r="AO19" s="294">
        <v>30.077999999999999</v>
      </c>
      <c r="AP19" s="294">
        <v>28.306000000000001</v>
      </c>
      <c r="AQ19" s="294">
        <v>27.651</v>
      </c>
      <c r="AR19" s="294">
        <v>19.643999999999998</v>
      </c>
      <c r="AS19" s="294">
        <v>24.234999999999999</v>
      </c>
      <c r="AT19" s="294">
        <v>45.363</v>
      </c>
      <c r="AU19" s="294">
        <v>22.564</v>
      </c>
      <c r="AV19" s="294">
        <v>26.401</v>
      </c>
      <c r="AW19" s="294">
        <v>54.850999999999999</v>
      </c>
      <c r="AX19" s="294">
        <v>15.603999999999999</v>
      </c>
      <c r="AY19" s="294">
        <v>42.353999999999999</v>
      </c>
      <c r="AZ19" s="294">
        <v>22.221</v>
      </c>
      <c r="BA19" s="294">
        <v>29.53</v>
      </c>
      <c r="BB19" s="294">
        <v>37.326999999999998</v>
      </c>
      <c r="BC19" s="294">
        <v>16.341999999999999</v>
      </c>
      <c r="BD19" s="294">
        <v>20.64</v>
      </c>
      <c r="BE19" s="294">
        <v>40.097999999999999</v>
      </c>
      <c r="BF19" s="294">
        <v>20.716000000000001</v>
      </c>
      <c r="BG19" s="294">
        <v>22.216000000000001</v>
      </c>
      <c r="BH19" s="294"/>
      <c r="BI19" s="294"/>
      <c r="BJ19" s="294"/>
      <c r="BK19" s="294"/>
      <c r="BL19" s="294"/>
      <c r="BM19" s="294"/>
      <c r="BN19" s="294"/>
      <c r="BO19" s="294"/>
      <c r="BP19" s="294"/>
      <c r="BQ19" s="294"/>
      <c r="BR19" s="294"/>
      <c r="BS19" s="294"/>
      <c r="BT19" s="294"/>
      <c r="BU19" s="294"/>
      <c r="BV19" s="294"/>
      <c r="BW19" s="294"/>
      <c r="BX19" s="294"/>
      <c r="BY19" s="294"/>
      <c r="BZ19" s="294"/>
      <c r="CA19" s="294"/>
      <c r="CB19" s="294"/>
      <c r="CC19" s="294"/>
      <c r="CD19" s="294"/>
      <c r="CE19" s="294"/>
      <c r="CF19" s="294"/>
      <c r="CG19" s="294"/>
      <c r="CH19" s="294"/>
      <c r="CI19" s="294"/>
      <c r="CJ19" s="294"/>
      <c r="CK19" s="294"/>
      <c r="CL19" s="294"/>
      <c r="CM19" s="294"/>
      <c r="CN19" s="294"/>
      <c r="CO19" s="294"/>
      <c r="CP19" s="294"/>
      <c r="CQ19" s="294"/>
      <c r="CR19" s="294"/>
      <c r="CS19" s="294"/>
      <c r="CT19" s="294"/>
      <c r="CU19" s="294"/>
      <c r="CV19" s="294"/>
      <c r="CW19" s="294"/>
      <c r="CX19" s="294"/>
      <c r="CY19" s="294"/>
      <c r="CZ19" s="294"/>
      <c r="DA19" s="294"/>
      <c r="DB19" s="294"/>
      <c r="DC19" s="294"/>
      <c r="DD19" s="294"/>
      <c r="DE19" s="294"/>
      <c r="DF19" s="294"/>
      <c r="DG19" s="294"/>
      <c r="DH19" s="294"/>
      <c r="DI19" s="294"/>
      <c r="DJ19" s="294"/>
      <c r="DK19" s="294"/>
      <c r="DL19" s="294"/>
      <c r="DM19" s="294"/>
      <c r="DN19" s="294"/>
      <c r="DO19" s="294"/>
      <c r="DP19" s="294"/>
      <c r="DQ19" s="294"/>
      <c r="DR19" s="294"/>
      <c r="DS19" s="294"/>
      <c r="DT19" s="294"/>
      <c r="DU19" s="294"/>
      <c r="DV19" s="294"/>
      <c r="DW19" s="294"/>
      <c r="DX19" s="294"/>
      <c r="DY19" s="294"/>
      <c r="DZ19" s="294"/>
      <c r="EA19" s="294"/>
      <c r="EB19" s="287"/>
      <c r="EC19" s="287"/>
      <c r="ED19" s="287"/>
    </row>
    <row r="20" spans="1:134" ht="15" x14ac:dyDescent="0.25">
      <c r="A20" s="295"/>
      <c r="B20" s="273" t="b">
        <v>1</v>
      </c>
      <c r="C20" s="273" t="b">
        <v>1</v>
      </c>
      <c r="D20" s="273" t="b">
        <v>1</v>
      </c>
      <c r="E20" s="274"/>
      <c r="F20" s="274"/>
      <c r="G20" s="274"/>
      <c r="H20" s="274"/>
      <c r="I20" s="274"/>
      <c r="J20" s="274"/>
      <c r="K20" s="274"/>
      <c r="L20" s="274"/>
      <c r="M20" s="274"/>
      <c r="N20" s="274"/>
      <c r="O20" s="274"/>
      <c r="P20" s="274"/>
      <c r="Q20" s="274"/>
      <c r="R20" s="274"/>
      <c r="S20" s="274"/>
      <c r="T20" s="275"/>
      <c r="U20" s="289">
        <f t="shared" si="0"/>
        <v>44652</v>
      </c>
      <c r="V20" s="290" t="s">
        <v>229</v>
      </c>
      <c r="W20" s="291" t="s">
        <v>229</v>
      </c>
      <c r="X20" s="292">
        <v>78.099999999999994</v>
      </c>
      <c r="Y20" s="293">
        <v>39.552999999999997</v>
      </c>
      <c r="Z20" s="294">
        <v>38.341000000000001</v>
      </c>
      <c r="AA20" s="294">
        <v>41.533000000000001</v>
      </c>
      <c r="AB20" s="294">
        <v>92.706000000000003</v>
      </c>
      <c r="AC20" s="294">
        <v>112.473</v>
      </c>
      <c r="AD20" s="294">
        <v>79.713999999999999</v>
      </c>
      <c r="AE20" s="294">
        <v>58.457999999999998</v>
      </c>
      <c r="AF20" s="294">
        <v>99.525999999999996</v>
      </c>
      <c r="AG20" s="294">
        <v>57.015000000000001</v>
      </c>
      <c r="AH20" s="294">
        <v>50.792999999999999</v>
      </c>
      <c r="AI20" s="294">
        <v>67.418000000000006</v>
      </c>
      <c r="AJ20" s="294">
        <v>88.537999999999997</v>
      </c>
      <c r="AK20" s="294">
        <v>75.677000000000007</v>
      </c>
      <c r="AL20" s="294">
        <v>56.640999999999998</v>
      </c>
      <c r="AM20" s="294">
        <v>86.456000000000003</v>
      </c>
      <c r="AN20" s="294">
        <v>56.256</v>
      </c>
      <c r="AO20" s="294">
        <v>40.244999999999997</v>
      </c>
      <c r="AP20" s="294">
        <v>69.828000000000003</v>
      </c>
      <c r="AQ20" s="294">
        <v>52.744999999999997</v>
      </c>
      <c r="AR20" s="294">
        <v>50.484999999999999</v>
      </c>
      <c r="AS20" s="294">
        <v>48.484000000000002</v>
      </c>
      <c r="AT20" s="294">
        <v>90.962999999999994</v>
      </c>
      <c r="AU20" s="294">
        <v>55.439</v>
      </c>
      <c r="AV20" s="294">
        <v>81.039000000000001</v>
      </c>
      <c r="AW20" s="294">
        <v>76.313999999999993</v>
      </c>
      <c r="AX20" s="294">
        <v>48.918999999999997</v>
      </c>
      <c r="AY20" s="294">
        <v>65.876000000000005</v>
      </c>
      <c r="AZ20" s="294">
        <v>53.59</v>
      </c>
      <c r="BA20" s="294">
        <v>66.088999999999999</v>
      </c>
      <c r="BB20" s="294">
        <v>79.721000000000004</v>
      </c>
      <c r="BC20" s="294">
        <v>37.985999999999997</v>
      </c>
      <c r="BD20" s="294">
        <v>50.104999999999997</v>
      </c>
      <c r="BE20" s="294">
        <v>74.751999999999995</v>
      </c>
      <c r="BF20" s="294">
        <v>45.613999999999997</v>
      </c>
      <c r="BG20" s="294">
        <v>38.957999999999998</v>
      </c>
      <c r="BH20" s="294"/>
      <c r="BI20" s="294"/>
      <c r="BJ20" s="294"/>
      <c r="BK20" s="294"/>
      <c r="BL20" s="294"/>
      <c r="BM20" s="294"/>
      <c r="BN20" s="294"/>
      <c r="BO20" s="294"/>
      <c r="BP20" s="294"/>
      <c r="BQ20" s="294"/>
      <c r="BR20" s="294"/>
      <c r="BS20" s="294"/>
      <c r="BT20" s="294"/>
      <c r="BU20" s="294"/>
      <c r="BV20" s="294"/>
      <c r="BW20" s="294"/>
      <c r="BX20" s="294"/>
      <c r="BY20" s="294"/>
      <c r="BZ20" s="294"/>
      <c r="CA20" s="294"/>
      <c r="CB20" s="294"/>
      <c r="CC20" s="294"/>
      <c r="CD20" s="294"/>
      <c r="CE20" s="294"/>
      <c r="CF20" s="294"/>
      <c r="CG20" s="294"/>
      <c r="CH20" s="294"/>
      <c r="CI20" s="294"/>
      <c r="CJ20" s="294"/>
      <c r="CK20" s="294"/>
      <c r="CL20" s="294"/>
      <c r="CM20" s="294"/>
      <c r="CN20" s="294"/>
      <c r="CO20" s="294"/>
      <c r="CP20" s="294"/>
      <c r="CQ20" s="294"/>
      <c r="CR20" s="294"/>
      <c r="CS20" s="294"/>
      <c r="CT20" s="294"/>
      <c r="CU20" s="294"/>
      <c r="CV20" s="294"/>
      <c r="CW20" s="294"/>
      <c r="CX20" s="294"/>
      <c r="CY20" s="294"/>
      <c r="CZ20" s="294"/>
      <c r="DA20" s="294"/>
      <c r="DB20" s="294"/>
      <c r="DC20" s="294"/>
      <c r="DD20" s="294"/>
      <c r="DE20" s="294"/>
      <c r="DF20" s="294"/>
      <c r="DG20" s="294"/>
      <c r="DH20" s="294"/>
      <c r="DI20" s="294"/>
      <c r="DJ20" s="294"/>
      <c r="DK20" s="294"/>
      <c r="DL20" s="294"/>
      <c r="DM20" s="294"/>
      <c r="DN20" s="294"/>
      <c r="DO20" s="294"/>
      <c r="DP20" s="294"/>
      <c r="DQ20" s="294"/>
      <c r="DR20" s="294"/>
      <c r="DS20" s="294"/>
      <c r="DT20" s="294"/>
      <c r="DU20" s="294"/>
      <c r="DV20" s="294"/>
      <c r="DW20" s="294"/>
      <c r="DX20" s="294"/>
      <c r="DY20" s="294"/>
      <c r="DZ20" s="294"/>
      <c r="EA20" s="294"/>
      <c r="EB20" s="287"/>
      <c r="EC20" s="287"/>
      <c r="ED20" s="287"/>
    </row>
    <row r="21" spans="1:134" ht="15" x14ac:dyDescent="0.25">
      <c r="A21" s="295"/>
      <c r="B21" s="273" t="b">
        <v>1</v>
      </c>
      <c r="C21" s="273" t="b">
        <v>1</v>
      </c>
      <c r="D21" s="273" t="b">
        <v>1</v>
      </c>
      <c r="E21" s="274"/>
      <c r="F21" s="274"/>
      <c r="G21" s="274"/>
      <c r="H21" s="274"/>
      <c r="I21" s="274"/>
      <c r="J21" s="274"/>
      <c r="K21" s="274"/>
      <c r="L21" s="274"/>
      <c r="M21" s="274"/>
      <c r="N21" s="274"/>
      <c r="O21" s="274"/>
      <c r="P21" s="274"/>
      <c r="Q21" s="274"/>
      <c r="R21" s="274"/>
      <c r="S21" s="274"/>
      <c r="T21" s="275"/>
      <c r="U21" s="289">
        <f t="shared" si="0"/>
        <v>44682</v>
      </c>
      <c r="V21" s="290" t="s">
        <v>229</v>
      </c>
      <c r="W21" s="291" t="s">
        <v>229</v>
      </c>
      <c r="X21" s="292">
        <v>198.9</v>
      </c>
      <c r="Y21" s="293">
        <v>142.50800000000001</v>
      </c>
      <c r="Z21" s="294">
        <v>133.24</v>
      </c>
      <c r="AA21" s="294">
        <v>413.68700000000001</v>
      </c>
      <c r="AB21" s="294">
        <v>367.25599999999997</v>
      </c>
      <c r="AC21" s="294">
        <v>310.45299999999997</v>
      </c>
      <c r="AD21" s="294">
        <v>285.476</v>
      </c>
      <c r="AE21" s="294">
        <v>132.95400000000001</v>
      </c>
      <c r="AF21" s="294">
        <v>174.11199999999999</v>
      </c>
      <c r="AG21" s="294">
        <v>113.492</v>
      </c>
      <c r="AH21" s="294">
        <v>157.077</v>
      </c>
      <c r="AI21" s="294">
        <v>191.48</v>
      </c>
      <c r="AJ21" s="294">
        <v>255.602</v>
      </c>
      <c r="AK21" s="294">
        <v>209.774</v>
      </c>
      <c r="AL21" s="294">
        <v>179.93600000000001</v>
      </c>
      <c r="AM21" s="294">
        <v>342.19900000000001</v>
      </c>
      <c r="AN21" s="294">
        <v>188.143</v>
      </c>
      <c r="AO21" s="294">
        <v>184.654</v>
      </c>
      <c r="AP21" s="294">
        <v>218.16</v>
      </c>
      <c r="AQ21" s="294">
        <v>229.10400000000001</v>
      </c>
      <c r="AR21" s="294">
        <v>72.278999999999996</v>
      </c>
      <c r="AS21" s="294">
        <v>145.453</v>
      </c>
      <c r="AT21" s="294">
        <v>210.215</v>
      </c>
      <c r="AU21" s="294">
        <v>232.40299999999999</v>
      </c>
      <c r="AV21" s="294">
        <v>205.58</v>
      </c>
      <c r="AW21" s="294">
        <v>213.08199999999999</v>
      </c>
      <c r="AX21" s="294">
        <v>233.90799999999999</v>
      </c>
      <c r="AY21" s="294">
        <v>265.24299999999999</v>
      </c>
      <c r="AZ21" s="294">
        <v>106.423</v>
      </c>
      <c r="BA21" s="294">
        <v>139.61199999999999</v>
      </c>
      <c r="BB21" s="294">
        <v>119.31100000000001</v>
      </c>
      <c r="BC21" s="294">
        <v>98.486999999999995</v>
      </c>
      <c r="BD21" s="294">
        <v>223.57400000000001</v>
      </c>
      <c r="BE21" s="294">
        <v>181.16200000000001</v>
      </c>
      <c r="BF21" s="294">
        <v>104.574</v>
      </c>
      <c r="BG21" s="294">
        <v>136.75399999999999</v>
      </c>
      <c r="BH21" s="294"/>
      <c r="BI21" s="294"/>
      <c r="BJ21" s="294"/>
      <c r="BK21" s="294"/>
      <c r="BL21" s="294"/>
      <c r="BM21" s="294"/>
      <c r="BN21" s="294"/>
      <c r="BO21" s="294"/>
      <c r="BP21" s="294"/>
      <c r="BQ21" s="294"/>
      <c r="BR21" s="294"/>
      <c r="BS21" s="294"/>
      <c r="BT21" s="294"/>
      <c r="BU21" s="294"/>
      <c r="BV21" s="294"/>
      <c r="BW21" s="294"/>
      <c r="BX21" s="294"/>
      <c r="BY21" s="294"/>
      <c r="BZ21" s="294"/>
      <c r="CA21" s="294"/>
      <c r="CB21" s="294"/>
      <c r="CC21" s="294"/>
      <c r="CD21" s="294"/>
      <c r="CE21" s="294"/>
      <c r="CF21" s="294"/>
      <c r="CG21" s="294"/>
      <c r="CH21" s="294"/>
      <c r="CI21" s="294"/>
      <c r="CJ21" s="294"/>
      <c r="CK21" s="294"/>
      <c r="CL21" s="294"/>
      <c r="CM21" s="294"/>
      <c r="CN21" s="294"/>
      <c r="CO21" s="294"/>
      <c r="CP21" s="294"/>
      <c r="CQ21" s="294"/>
      <c r="CR21" s="294"/>
      <c r="CS21" s="294"/>
      <c r="CT21" s="294"/>
      <c r="CU21" s="294"/>
      <c r="CV21" s="294"/>
      <c r="CW21" s="294"/>
      <c r="CX21" s="294"/>
      <c r="CY21" s="294"/>
      <c r="CZ21" s="294"/>
      <c r="DA21" s="294"/>
      <c r="DB21" s="294"/>
      <c r="DC21" s="294"/>
      <c r="DD21" s="294"/>
      <c r="DE21" s="294"/>
      <c r="DF21" s="294"/>
      <c r="DG21" s="294"/>
      <c r="DH21" s="294"/>
      <c r="DI21" s="294"/>
      <c r="DJ21" s="294"/>
      <c r="DK21" s="294"/>
      <c r="DL21" s="294"/>
      <c r="DM21" s="294"/>
      <c r="DN21" s="294"/>
      <c r="DO21" s="294"/>
      <c r="DP21" s="294"/>
      <c r="DQ21" s="294"/>
      <c r="DR21" s="294"/>
      <c r="DS21" s="294"/>
      <c r="DT21" s="294"/>
      <c r="DU21" s="294"/>
      <c r="DV21" s="294"/>
      <c r="DW21" s="294"/>
      <c r="DX21" s="294"/>
      <c r="DY21" s="294"/>
      <c r="DZ21" s="294"/>
      <c r="EA21" s="294"/>
      <c r="EB21" s="287"/>
      <c r="EC21" s="287"/>
      <c r="ED21" s="287"/>
    </row>
    <row r="22" spans="1:134" ht="15" x14ac:dyDescent="0.25">
      <c r="A22" s="295"/>
      <c r="B22" s="273" t="b">
        <v>1</v>
      </c>
      <c r="C22" s="273" t="b">
        <v>1</v>
      </c>
      <c r="D22" s="273" t="b">
        <v>1</v>
      </c>
      <c r="E22" s="274"/>
      <c r="F22" s="274"/>
      <c r="G22" s="274"/>
      <c r="H22" s="274"/>
      <c r="I22" s="274"/>
      <c r="J22" s="274"/>
      <c r="K22" s="274"/>
      <c r="L22" s="274"/>
      <c r="M22" s="274"/>
      <c r="N22" s="274"/>
      <c r="O22" s="274"/>
      <c r="P22" s="274"/>
      <c r="Q22" s="274"/>
      <c r="R22" s="274"/>
      <c r="S22" s="274"/>
      <c r="T22" s="275"/>
      <c r="U22" s="289">
        <f t="shared" si="0"/>
        <v>44713</v>
      </c>
      <c r="V22" s="290" t="s">
        <v>229</v>
      </c>
      <c r="W22" s="291" t="s">
        <v>229</v>
      </c>
      <c r="X22" s="292">
        <v>261.7</v>
      </c>
      <c r="Y22" s="293">
        <v>286.92099999999999</v>
      </c>
      <c r="Z22" s="294">
        <v>363.93700000000001</v>
      </c>
      <c r="AA22" s="294">
        <v>677.38300000000004</v>
      </c>
      <c r="AB22" s="294">
        <v>404.995</v>
      </c>
      <c r="AC22" s="294">
        <v>394.29700000000003</v>
      </c>
      <c r="AD22" s="294">
        <v>274.05</v>
      </c>
      <c r="AE22" s="294">
        <v>169.041</v>
      </c>
      <c r="AF22" s="294">
        <v>151.84899999999999</v>
      </c>
      <c r="AG22" s="294">
        <v>173.803</v>
      </c>
      <c r="AH22" s="294">
        <v>273.93</v>
      </c>
      <c r="AI22" s="294">
        <v>168.70500000000001</v>
      </c>
      <c r="AJ22" s="294">
        <v>410.25400000000002</v>
      </c>
      <c r="AK22" s="294">
        <v>221.63</v>
      </c>
      <c r="AL22" s="294">
        <v>530.17899999999997</v>
      </c>
      <c r="AM22" s="294">
        <v>313.24099999999999</v>
      </c>
      <c r="AN22" s="294">
        <v>197.369</v>
      </c>
      <c r="AO22" s="294">
        <v>333.714</v>
      </c>
      <c r="AP22" s="294">
        <v>160.99</v>
      </c>
      <c r="AQ22" s="294">
        <v>199.67400000000001</v>
      </c>
      <c r="AR22" s="294">
        <v>54.033000000000001</v>
      </c>
      <c r="AS22" s="294">
        <v>220.26</v>
      </c>
      <c r="AT22" s="294">
        <v>143.315</v>
      </c>
      <c r="AU22" s="294">
        <v>286.94600000000003</v>
      </c>
      <c r="AV22" s="294">
        <v>197.07400000000001</v>
      </c>
      <c r="AW22" s="294">
        <v>172.97800000000001</v>
      </c>
      <c r="AX22" s="294">
        <v>478.18599999999998</v>
      </c>
      <c r="AY22" s="294">
        <v>275.64100000000002</v>
      </c>
      <c r="AZ22" s="294">
        <v>247.78700000000001</v>
      </c>
      <c r="BA22" s="294">
        <v>423.00400000000002</v>
      </c>
      <c r="BB22" s="294">
        <v>48.96</v>
      </c>
      <c r="BC22" s="294">
        <v>144.44999999999999</v>
      </c>
      <c r="BD22" s="294">
        <v>333.50099999999998</v>
      </c>
      <c r="BE22" s="294">
        <v>322.19200000000001</v>
      </c>
      <c r="BF22" s="294">
        <v>112.696</v>
      </c>
      <c r="BG22" s="294">
        <v>286.209</v>
      </c>
      <c r="BH22" s="294"/>
      <c r="BI22" s="294"/>
      <c r="BJ22" s="294"/>
      <c r="BK22" s="294"/>
      <c r="BL22" s="294"/>
      <c r="BM22" s="294"/>
      <c r="BN22" s="294"/>
      <c r="BO22" s="294"/>
      <c r="BP22" s="294"/>
      <c r="BQ22" s="294"/>
      <c r="BR22" s="294"/>
      <c r="BS22" s="294"/>
      <c r="BT22" s="294"/>
      <c r="BU22" s="294"/>
      <c r="BV22" s="294"/>
      <c r="BW22" s="294"/>
      <c r="BX22" s="294"/>
      <c r="BY22" s="294"/>
      <c r="BZ22" s="294"/>
      <c r="CA22" s="294"/>
      <c r="CB22" s="294"/>
      <c r="CC22" s="294"/>
      <c r="CD22" s="294"/>
      <c r="CE22" s="294"/>
      <c r="CF22" s="294"/>
      <c r="CG22" s="294"/>
      <c r="CH22" s="294"/>
      <c r="CI22" s="294"/>
      <c r="CJ22" s="294"/>
      <c r="CK22" s="294"/>
      <c r="CL22" s="294"/>
      <c r="CM22" s="294"/>
      <c r="CN22" s="294"/>
      <c r="CO22" s="294"/>
      <c r="CP22" s="294"/>
      <c r="CQ22" s="294"/>
      <c r="CR22" s="294"/>
      <c r="CS22" s="294"/>
      <c r="CT22" s="294"/>
      <c r="CU22" s="294"/>
      <c r="CV22" s="294"/>
      <c r="CW22" s="294"/>
      <c r="CX22" s="294"/>
      <c r="CY22" s="294"/>
      <c r="CZ22" s="294"/>
      <c r="DA22" s="294"/>
      <c r="DB22" s="294"/>
      <c r="DC22" s="294"/>
      <c r="DD22" s="294"/>
      <c r="DE22" s="294"/>
      <c r="DF22" s="294"/>
      <c r="DG22" s="294"/>
      <c r="DH22" s="294"/>
      <c r="DI22" s="294"/>
      <c r="DJ22" s="294"/>
      <c r="DK22" s="294"/>
      <c r="DL22" s="294"/>
      <c r="DM22" s="294"/>
      <c r="DN22" s="294"/>
      <c r="DO22" s="294"/>
      <c r="DP22" s="294"/>
      <c r="DQ22" s="294"/>
      <c r="DR22" s="294"/>
      <c r="DS22" s="294"/>
      <c r="DT22" s="294"/>
      <c r="DU22" s="294"/>
      <c r="DV22" s="294"/>
      <c r="DW22" s="294"/>
      <c r="DX22" s="294"/>
      <c r="DY22" s="294"/>
      <c r="DZ22" s="294"/>
      <c r="EA22" s="294"/>
      <c r="EB22" s="287"/>
      <c r="EC22" s="287"/>
      <c r="ED22" s="287"/>
    </row>
    <row r="23" spans="1:134" ht="15" x14ac:dyDescent="0.25">
      <c r="A23" s="295"/>
      <c r="B23" s="273" t="b">
        <v>1</v>
      </c>
      <c r="C23" s="273" t="b">
        <v>1</v>
      </c>
      <c r="D23" s="273" t="b">
        <v>1</v>
      </c>
      <c r="E23" s="274"/>
      <c r="F23" s="274"/>
      <c r="G23" s="274"/>
      <c r="H23" s="274"/>
      <c r="I23" s="274"/>
      <c r="J23" s="274"/>
      <c r="K23" s="274"/>
      <c r="L23" s="274"/>
      <c r="M23" s="274"/>
      <c r="N23" s="274"/>
      <c r="O23" s="274"/>
      <c r="P23" s="274"/>
      <c r="Q23" s="274"/>
      <c r="R23" s="274"/>
      <c r="S23" s="274"/>
      <c r="T23" s="275"/>
      <c r="U23" s="289">
        <f t="shared" si="0"/>
        <v>44743</v>
      </c>
      <c r="V23" s="290" t="s">
        <v>229</v>
      </c>
      <c r="W23" s="291" t="s">
        <v>229</v>
      </c>
      <c r="X23" s="292">
        <v>98.2</v>
      </c>
      <c r="Y23" s="293">
        <v>170.95099999999999</v>
      </c>
      <c r="Z23" s="294">
        <v>216.05</v>
      </c>
      <c r="AA23" s="294">
        <v>331.41199999999998</v>
      </c>
      <c r="AB23" s="294">
        <v>131.595</v>
      </c>
      <c r="AC23" s="294">
        <v>166.12899999999999</v>
      </c>
      <c r="AD23" s="294">
        <v>94.846000000000004</v>
      </c>
      <c r="AE23" s="294">
        <v>69.152000000000001</v>
      </c>
      <c r="AF23" s="294">
        <v>64.992000000000004</v>
      </c>
      <c r="AG23" s="294">
        <v>72.078999999999994</v>
      </c>
      <c r="AH23" s="294">
        <v>132.072</v>
      </c>
      <c r="AI23" s="294">
        <v>66.433000000000007</v>
      </c>
      <c r="AJ23" s="294">
        <v>204.12299999999999</v>
      </c>
      <c r="AK23" s="294">
        <v>71.001999999999995</v>
      </c>
      <c r="AL23" s="294">
        <v>497.49700000000001</v>
      </c>
      <c r="AM23" s="294">
        <v>126.345</v>
      </c>
      <c r="AN23" s="294">
        <v>98.433999999999997</v>
      </c>
      <c r="AO23" s="294">
        <v>213.42699999999999</v>
      </c>
      <c r="AP23" s="294">
        <v>50.32</v>
      </c>
      <c r="AQ23" s="294">
        <v>59.155000000000001</v>
      </c>
      <c r="AR23" s="294">
        <v>21.6</v>
      </c>
      <c r="AS23" s="294">
        <v>64.587999999999994</v>
      </c>
      <c r="AT23" s="294">
        <v>54.058</v>
      </c>
      <c r="AU23" s="294">
        <v>121.236</v>
      </c>
      <c r="AV23" s="294">
        <v>75.346999999999994</v>
      </c>
      <c r="AW23" s="294">
        <v>63.722000000000001</v>
      </c>
      <c r="AX23" s="294">
        <v>219.71199999999999</v>
      </c>
      <c r="AY23" s="294">
        <v>151.708</v>
      </c>
      <c r="AZ23" s="294">
        <v>75.561999999999998</v>
      </c>
      <c r="BA23" s="294">
        <v>216.28399999999999</v>
      </c>
      <c r="BB23" s="294">
        <v>24.632999999999999</v>
      </c>
      <c r="BC23" s="294">
        <v>51.31</v>
      </c>
      <c r="BD23" s="294">
        <v>106.605</v>
      </c>
      <c r="BE23" s="294">
        <v>100.34399999999999</v>
      </c>
      <c r="BF23" s="294">
        <v>43.378999999999998</v>
      </c>
      <c r="BG23" s="294">
        <v>176.96700000000001</v>
      </c>
      <c r="BH23" s="294"/>
      <c r="BI23" s="294"/>
      <c r="BJ23" s="294"/>
      <c r="BK23" s="294"/>
      <c r="BL23" s="294"/>
      <c r="BM23" s="294"/>
      <c r="BN23" s="294"/>
      <c r="BO23" s="294"/>
      <c r="BP23" s="294"/>
      <c r="BQ23" s="294"/>
      <c r="BR23" s="294"/>
      <c r="BS23" s="294"/>
      <c r="BT23" s="294"/>
      <c r="BU23" s="294"/>
      <c r="BV23" s="294"/>
      <c r="BW23" s="294"/>
      <c r="BX23" s="294"/>
      <c r="BY23" s="294"/>
      <c r="BZ23" s="294"/>
      <c r="CA23" s="294"/>
      <c r="CB23" s="294"/>
      <c r="CC23" s="294"/>
      <c r="CD23" s="294"/>
      <c r="CE23" s="294"/>
      <c r="CF23" s="294"/>
      <c r="CG23" s="294"/>
      <c r="CH23" s="294"/>
      <c r="CI23" s="294"/>
      <c r="CJ23" s="294"/>
      <c r="CK23" s="294"/>
      <c r="CL23" s="294"/>
      <c r="CM23" s="294"/>
      <c r="CN23" s="294"/>
      <c r="CO23" s="294"/>
      <c r="CP23" s="294"/>
      <c r="CQ23" s="294"/>
      <c r="CR23" s="294"/>
      <c r="CS23" s="294"/>
      <c r="CT23" s="294"/>
      <c r="CU23" s="294"/>
      <c r="CV23" s="294"/>
      <c r="CW23" s="294"/>
      <c r="CX23" s="294"/>
      <c r="CY23" s="294"/>
      <c r="CZ23" s="294"/>
      <c r="DA23" s="294"/>
      <c r="DB23" s="294"/>
      <c r="DC23" s="294"/>
      <c r="DD23" s="294"/>
      <c r="DE23" s="294"/>
      <c r="DF23" s="294"/>
      <c r="DG23" s="294"/>
      <c r="DH23" s="294"/>
      <c r="DI23" s="294"/>
      <c r="DJ23" s="294"/>
      <c r="DK23" s="294"/>
      <c r="DL23" s="294"/>
      <c r="DM23" s="294"/>
      <c r="DN23" s="294"/>
      <c r="DO23" s="294"/>
      <c r="DP23" s="294"/>
      <c r="DQ23" s="294"/>
      <c r="DR23" s="294"/>
      <c r="DS23" s="294"/>
      <c r="DT23" s="294"/>
      <c r="DU23" s="294"/>
      <c r="DV23" s="294"/>
      <c r="DW23" s="294"/>
      <c r="DX23" s="294"/>
      <c r="DY23" s="294"/>
      <c r="DZ23" s="294"/>
      <c r="EA23" s="294"/>
      <c r="EB23" s="287"/>
      <c r="EC23" s="287"/>
      <c r="ED23" s="287"/>
    </row>
    <row r="24" spans="1:134" ht="15" x14ac:dyDescent="0.25">
      <c r="A24" s="295"/>
      <c r="B24" s="273" t="b">
        <v>1</v>
      </c>
      <c r="C24" s="273" t="b">
        <v>1</v>
      </c>
      <c r="D24" s="273" t="b">
        <v>1</v>
      </c>
      <c r="E24" s="274"/>
      <c r="F24" s="274"/>
      <c r="G24" s="274"/>
      <c r="H24" s="274"/>
      <c r="I24" s="274"/>
      <c r="J24" s="274"/>
      <c r="K24" s="274"/>
      <c r="L24" s="274"/>
      <c r="M24" s="274"/>
      <c r="N24" s="274"/>
      <c r="O24" s="274"/>
      <c r="P24" s="274"/>
      <c r="Q24" s="274"/>
      <c r="R24" s="274"/>
      <c r="S24" s="274"/>
      <c r="T24" s="275"/>
      <c r="U24" s="289">
        <f t="shared" si="0"/>
        <v>44774</v>
      </c>
      <c r="V24" s="290" t="s">
        <v>229</v>
      </c>
      <c r="W24" s="291" t="s">
        <v>229</v>
      </c>
      <c r="X24" s="292">
        <v>59.3</v>
      </c>
      <c r="Y24" s="293">
        <v>87.376999999999995</v>
      </c>
      <c r="Z24" s="294">
        <v>82.515000000000001</v>
      </c>
      <c r="AA24" s="294">
        <v>122.434</v>
      </c>
      <c r="AB24" s="294">
        <v>59.767000000000003</v>
      </c>
      <c r="AC24" s="294">
        <v>62.540999999999997</v>
      </c>
      <c r="AD24" s="294">
        <v>52.006999999999998</v>
      </c>
      <c r="AE24" s="294">
        <v>38.692</v>
      </c>
      <c r="AF24" s="294">
        <v>48.47</v>
      </c>
      <c r="AG24" s="294">
        <v>37.436</v>
      </c>
      <c r="AH24" s="294">
        <v>55.691000000000003</v>
      </c>
      <c r="AI24" s="294">
        <v>49.862000000000002</v>
      </c>
      <c r="AJ24" s="294">
        <v>66.843000000000004</v>
      </c>
      <c r="AK24" s="294">
        <v>40.392000000000003</v>
      </c>
      <c r="AL24" s="294">
        <v>134.83099999999999</v>
      </c>
      <c r="AM24" s="294">
        <v>52.222999999999999</v>
      </c>
      <c r="AN24" s="294">
        <v>46.323</v>
      </c>
      <c r="AO24" s="294">
        <v>81.656000000000006</v>
      </c>
      <c r="AP24" s="294">
        <v>39.856000000000002</v>
      </c>
      <c r="AQ24" s="294">
        <v>44.033999999999999</v>
      </c>
      <c r="AR24" s="294">
        <v>17.103999999999999</v>
      </c>
      <c r="AS24" s="294">
        <v>37.295000000000002</v>
      </c>
      <c r="AT24" s="294">
        <v>33.911999999999999</v>
      </c>
      <c r="AU24" s="294">
        <v>54.878</v>
      </c>
      <c r="AV24" s="294">
        <v>51.378999999999998</v>
      </c>
      <c r="AW24" s="294">
        <v>43.884999999999998</v>
      </c>
      <c r="AX24" s="294">
        <v>75.837000000000003</v>
      </c>
      <c r="AY24" s="294">
        <v>55.276000000000003</v>
      </c>
      <c r="AZ24" s="294">
        <v>43.692999999999998</v>
      </c>
      <c r="BA24" s="294">
        <v>65.024000000000001</v>
      </c>
      <c r="BB24" s="294">
        <v>23.436</v>
      </c>
      <c r="BC24" s="294">
        <v>36.058999999999997</v>
      </c>
      <c r="BD24" s="294">
        <v>52.106999999999999</v>
      </c>
      <c r="BE24" s="294">
        <v>42.350999999999999</v>
      </c>
      <c r="BF24" s="294">
        <v>28.003</v>
      </c>
      <c r="BG24" s="294">
        <v>89.287999999999997</v>
      </c>
      <c r="BH24" s="294"/>
      <c r="BI24" s="294"/>
      <c r="BJ24" s="294"/>
      <c r="BK24" s="294"/>
      <c r="BL24" s="294"/>
      <c r="BM24" s="294"/>
      <c r="BN24" s="294"/>
      <c r="BO24" s="294"/>
      <c r="BP24" s="294"/>
      <c r="BQ24" s="294"/>
      <c r="BR24" s="294"/>
      <c r="BS24" s="294"/>
      <c r="BT24" s="294"/>
      <c r="BU24" s="294"/>
      <c r="BV24" s="294"/>
      <c r="BW24" s="294"/>
      <c r="BX24" s="294"/>
      <c r="BY24" s="294"/>
      <c r="BZ24" s="294"/>
      <c r="CA24" s="294"/>
      <c r="CB24" s="294"/>
      <c r="CC24" s="294"/>
      <c r="CD24" s="294"/>
      <c r="CE24" s="294"/>
      <c r="CF24" s="294"/>
      <c r="CG24" s="294"/>
      <c r="CH24" s="294"/>
      <c r="CI24" s="294"/>
      <c r="CJ24" s="294"/>
      <c r="CK24" s="294"/>
      <c r="CL24" s="294"/>
      <c r="CM24" s="294"/>
      <c r="CN24" s="294"/>
      <c r="CO24" s="294"/>
      <c r="CP24" s="294"/>
      <c r="CQ24" s="294"/>
      <c r="CR24" s="294"/>
      <c r="CS24" s="294"/>
      <c r="CT24" s="294"/>
      <c r="CU24" s="294"/>
      <c r="CV24" s="294"/>
      <c r="CW24" s="294"/>
      <c r="CX24" s="294"/>
      <c r="CY24" s="294"/>
      <c r="CZ24" s="294"/>
      <c r="DA24" s="294"/>
      <c r="DB24" s="294"/>
      <c r="DC24" s="294"/>
      <c r="DD24" s="294"/>
      <c r="DE24" s="294"/>
      <c r="DF24" s="294"/>
      <c r="DG24" s="294"/>
      <c r="DH24" s="294"/>
      <c r="DI24" s="294"/>
      <c r="DJ24" s="294"/>
      <c r="DK24" s="294"/>
      <c r="DL24" s="294"/>
      <c r="DM24" s="294"/>
      <c r="DN24" s="294"/>
      <c r="DO24" s="294"/>
      <c r="DP24" s="294"/>
      <c r="DQ24" s="294"/>
      <c r="DR24" s="294"/>
      <c r="DS24" s="294"/>
      <c r="DT24" s="294"/>
      <c r="DU24" s="294"/>
      <c r="DV24" s="294"/>
      <c r="DW24" s="294"/>
      <c r="DX24" s="294"/>
      <c r="DY24" s="294"/>
      <c r="DZ24" s="294"/>
      <c r="EA24" s="294"/>
      <c r="EB24" s="287"/>
      <c r="EC24" s="287"/>
      <c r="ED24" s="287"/>
    </row>
    <row r="25" spans="1:134" ht="15" x14ac:dyDescent="0.25">
      <c r="A25" s="295"/>
      <c r="B25" s="273" t="b">
        <v>1</v>
      </c>
      <c r="C25" s="273" t="b">
        <v>1</v>
      </c>
      <c r="D25" s="273" t="b">
        <v>1</v>
      </c>
      <c r="E25" s="274"/>
      <c r="F25" s="274"/>
      <c r="G25" s="274"/>
      <c r="H25" s="274"/>
      <c r="I25" s="274"/>
      <c r="J25" s="274"/>
      <c r="K25" s="274"/>
      <c r="L25" s="274"/>
      <c r="M25" s="274"/>
      <c r="N25" s="274"/>
      <c r="O25" s="274"/>
      <c r="P25" s="274"/>
      <c r="Q25" s="274"/>
      <c r="R25" s="274"/>
      <c r="S25" s="274"/>
      <c r="T25" s="275"/>
      <c r="U25" s="289">
        <f t="shared" si="0"/>
        <v>44805</v>
      </c>
      <c r="V25" s="290" t="s">
        <v>229</v>
      </c>
      <c r="W25" s="291" t="s">
        <v>229</v>
      </c>
      <c r="X25" s="292">
        <v>37.5</v>
      </c>
      <c r="Y25" s="293">
        <v>71.451999999999998</v>
      </c>
      <c r="Z25" s="294">
        <v>41.188000000000002</v>
      </c>
      <c r="AA25" s="294">
        <v>68.421999999999997</v>
      </c>
      <c r="AB25" s="294">
        <v>55.451999999999998</v>
      </c>
      <c r="AC25" s="294">
        <v>60.268000000000001</v>
      </c>
      <c r="AD25" s="294">
        <v>40.448999999999998</v>
      </c>
      <c r="AE25" s="294">
        <v>37.314999999999998</v>
      </c>
      <c r="AF25" s="294">
        <v>32.093000000000004</v>
      </c>
      <c r="AG25" s="294">
        <v>30.879000000000001</v>
      </c>
      <c r="AH25" s="294">
        <v>34.515000000000001</v>
      </c>
      <c r="AI25" s="294">
        <v>41.648000000000003</v>
      </c>
      <c r="AJ25" s="294">
        <v>55.576999999999998</v>
      </c>
      <c r="AK25" s="294">
        <v>36.009</v>
      </c>
      <c r="AL25" s="294">
        <v>62.857999999999997</v>
      </c>
      <c r="AM25" s="294">
        <v>40.043999999999997</v>
      </c>
      <c r="AN25" s="294">
        <v>32.209000000000003</v>
      </c>
      <c r="AO25" s="294">
        <v>44.198999999999998</v>
      </c>
      <c r="AP25" s="294">
        <v>32.936999999999998</v>
      </c>
      <c r="AQ25" s="294">
        <v>30.178000000000001</v>
      </c>
      <c r="AR25" s="294">
        <v>18.895</v>
      </c>
      <c r="AS25" s="294">
        <v>52.59</v>
      </c>
      <c r="AT25" s="294">
        <v>32.847999999999999</v>
      </c>
      <c r="AU25" s="294">
        <v>35.215000000000003</v>
      </c>
      <c r="AV25" s="294">
        <v>38.036999999999999</v>
      </c>
      <c r="AW25" s="294">
        <v>40.588999999999999</v>
      </c>
      <c r="AX25" s="294">
        <v>44.725999999999999</v>
      </c>
      <c r="AY25" s="294">
        <v>37.893000000000001</v>
      </c>
      <c r="AZ25" s="294">
        <v>28.314</v>
      </c>
      <c r="BA25" s="294">
        <v>38.46</v>
      </c>
      <c r="BB25" s="294">
        <v>21.221</v>
      </c>
      <c r="BC25" s="294">
        <v>51</v>
      </c>
      <c r="BD25" s="294">
        <v>46.165999999999997</v>
      </c>
      <c r="BE25" s="294">
        <v>34.234999999999999</v>
      </c>
      <c r="BF25" s="294">
        <v>23.823</v>
      </c>
      <c r="BG25" s="294">
        <v>72.983000000000004</v>
      </c>
      <c r="BH25" s="294"/>
      <c r="BI25" s="294"/>
      <c r="BJ25" s="294"/>
      <c r="BK25" s="294"/>
      <c r="BL25" s="294"/>
      <c r="BM25" s="294"/>
      <c r="BN25" s="294"/>
      <c r="BO25" s="294"/>
      <c r="BP25" s="294"/>
      <c r="BQ25" s="294"/>
      <c r="BR25" s="294"/>
      <c r="BS25" s="294"/>
      <c r="BT25" s="294"/>
      <c r="BU25" s="294"/>
      <c r="BV25" s="294"/>
      <c r="BW25" s="294"/>
      <c r="BX25" s="294"/>
      <c r="BY25" s="294"/>
      <c r="BZ25" s="294"/>
      <c r="CA25" s="294"/>
      <c r="CB25" s="294"/>
      <c r="CC25" s="294"/>
      <c r="CD25" s="294"/>
      <c r="CE25" s="294"/>
      <c r="CF25" s="294"/>
      <c r="CG25" s="294"/>
      <c r="CH25" s="294"/>
      <c r="CI25" s="294"/>
      <c r="CJ25" s="294"/>
      <c r="CK25" s="294"/>
      <c r="CL25" s="294"/>
      <c r="CM25" s="294"/>
      <c r="CN25" s="294"/>
      <c r="CO25" s="294"/>
      <c r="CP25" s="294"/>
      <c r="CQ25" s="294"/>
      <c r="CR25" s="294"/>
      <c r="CS25" s="294"/>
      <c r="CT25" s="294"/>
      <c r="CU25" s="294"/>
      <c r="CV25" s="294"/>
      <c r="CW25" s="294"/>
      <c r="CX25" s="294"/>
      <c r="CY25" s="294"/>
      <c r="CZ25" s="294"/>
      <c r="DA25" s="294"/>
      <c r="DB25" s="294"/>
      <c r="DC25" s="294"/>
      <c r="DD25" s="294"/>
      <c r="DE25" s="294"/>
      <c r="DF25" s="294"/>
      <c r="DG25" s="294"/>
      <c r="DH25" s="294"/>
      <c r="DI25" s="294"/>
      <c r="DJ25" s="294"/>
      <c r="DK25" s="294"/>
      <c r="DL25" s="294"/>
      <c r="DM25" s="294"/>
      <c r="DN25" s="294"/>
      <c r="DO25" s="294"/>
      <c r="DP25" s="294"/>
      <c r="DQ25" s="294"/>
      <c r="DR25" s="294"/>
      <c r="DS25" s="294"/>
      <c r="DT25" s="294"/>
      <c r="DU25" s="294"/>
      <c r="DV25" s="294"/>
      <c r="DW25" s="294"/>
      <c r="DX25" s="294"/>
      <c r="DY25" s="294"/>
      <c r="DZ25" s="294"/>
      <c r="EA25" s="294"/>
      <c r="EB25" s="287"/>
      <c r="EC25" s="287"/>
      <c r="ED25" s="287"/>
    </row>
    <row r="26" spans="1:134" ht="15" x14ac:dyDescent="0.25">
      <c r="A26" s="295"/>
      <c r="B26" s="273" t="b">
        <v>1</v>
      </c>
      <c r="C26" s="273" t="b">
        <v>1</v>
      </c>
      <c r="D26" s="273" t="b">
        <v>1</v>
      </c>
      <c r="E26" s="274"/>
      <c r="F26" s="274"/>
      <c r="G26" s="274"/>
      <c r="H26" s="274"/>
      <c r="I26" s="274"/>
      <c r="J26" s="274"/>
      <c r="K26" s="274"/>
      <c r="L26" s="274"/>
      <c r="M26" s="274"/>
      <c r="N26" s="274"/>
      <c r="O26" s="274"/>
      <c r="P26" s="274"/>
      <c r="Q26" s="274"/>
      <c r="R26" s="274"/>
      <c r="S26" s="274"/>
      <c r="T26" s="275"/>
      <c r="U26" s="289">
        <f t="shared" si="0"/>
        <v>44835</v>
      </c>
      <c r="V26" s="290" t="s">
        <v>229</v>
      </c>
      <c r="W26" s="291" t="s">
        <v>229</v>
      </c>
      <c r="X26" s="292">
        <v>37.9</v>
      </c>
      <c r="Y26" s="293">
        <v>44.679000000000002</v>
      </c>
      <c r="Z26" s="294">
        <v>34.168999999999997</v>
      </c>
      <c r="AA26" s="294">
        <v>57.33</v>
      </c>
      <c r="AB26" s="294">
        <v>86.188999999999993</v>
      </c>
      <c r="AC26" s="294">
        <v>66.460999999999999</v>
      </c>
      <c r="AD26" s="294">
        <v>31.763000000000002</v>
      </c>
      <c r="AE26" s="294">
        <v>28.963000000000001</v>
      </c>
      <c r="AF26" s="294">
        <v>30.376999999999999</v>
      </c>
      <c r="AG26" s="294">
        <v>46.715000000000003</v>
      </c>
      <c r="AH26" s="294">
        <v>28.957000000000001</v>
      </c>
      <c r="AI26" s="294">
        <v>27.800999999999998</v>
      </c>
      <c r="AJ26" s="294">
        <v>47.463999999999999</v>
      </c>
      <c r="AK26" s="294">
        <v>32.271000000000001</v>
      </c>
      <c r="AL26" s="294">
        <v>55.973999999999997</v>
      </c>
      <c r="AM26" s="294">
        <v>44.984000000000002</v>
      </c>
      <c r="AN26" s="294">
        <v>37.409999999999997</v>
      </c>
      <c r="AO26" s="294">
        <v>35.417000000000002</v>
      </c>
      <c r="AP26" s="294">
        <v>27.757000000000001</v>
      </c>
      <c r="AQ26" s="294">
        <v>26.420999999999999</v>
      </c>
      <c r="AR26" s="294">
        <v>26.222000000000001</v>
      </c>
      <c r="AS26" s="294">
        <v>33.889000000000003</v>
      </c>
      <c r="AT26" s="294">
        <v>31.564</v>
      </c>
      <c r="AU26" s="294">
        <v>48.868000000000002</v>
      </c>
      <c r="AV26" s="294">
        <v>58.457999999999998</v>
      </c>
      <c r="AW26" s="294">
        <v>37.454999999999998</v>
      </c>
      <c r="AX26" s="294">
        <v>38.752000000000002</v>
      </c>
      <c r="AY26" s="294">
        <v>37.082000000000001</v>
      </c>
      <c r="AZ26" s="294">
        <v>28.373000000000001</v>
      </c>
      <c r="BA26" s="294">
        <v>36.700000000000003</v>
      </c>
      <c r="BB26" s="294">
        <v>19.783000000000001</v>
      </c>
      <c r="BC26" s="294">
        <v>48.622999999999998</v>
      </c>
      <c r="BD26" s="294">
        <v>57.082000000000001</v>
      </c>
      <c r="BE26" s="294">
        <v>28.937000000000001</v>
      </c>
      <c r="BF26" s="294">
        <v>23.663</v>
      </c>
      <c r="BG26" s="294">
        <v>46.023000000000003</v>
      </c>
      <c r="BH26" s="294"/>
      <c r="BI26" s="294"/>
      <c r="BJ26" s="294"/>
      <c r="BK26" s="294"/>
      <c r="BL26" s="294"/>
      <c r="BM26" s="294"/>
      <c r="BN26" s="294"/>
      <c r="BO26" s="294"/>
      <c r="BP26" s="294"/>
      <c r="BQ26" s="294"/>
      <c r="BR26" s="294"/>
      <c r="BS26" s="294"/>
      <c r="BT26" s="294"/>
      <c r="BU26" s="294"/>
      <c r="BV26" s="294"/>
      <c r="BW26" s="294"/>
      <c r="BX26" s="294"/>
      <c r="BY26" s="294"/>
      <c r="BZ26" s="294"/>
      <c r="CA26" s="294"/>
      <c r="CB26" s="294"/>
      <c r="CC26" s="294"/>
      <c r="CD26" s="294"/>
      <c r="CE26" s="294"/>
      <c r="CF26" s="294"/>
      <c r="CG26" s="294"/>
      <c r="CH26" s="294"/>
      <c r="CI26" s="294"/>
      <c r="CJ26" s="294"/>
      <c r="CK26" s="294"/>
      <c r="CL26" s="294"/>
      <c r="CM26" s="294"/>
      <c r="CN26" s="294"/>
      <c r="CO26" s="294"/>
      <c r="CP26" s="294"/>
      <c r="CQ26" s="294"/>
      <c r="CR26" s="294"/>
      <c r="CS26" s="294"/>
      <c r="CT26" s="294"/>
      <c r="CU26" s="294"/>
      <c r="CV26" s="294"/>
      <c r="CW26" s="294"/>
      <c r="CX26" s="294"/>
      <c r="CY26" s="294"/>
      <c r="CZ26" s="294"/>
      <c r="DA26" s="294"/>
      <c r="DB26" s="294"/>
      <c r="DC26" s="294"/>
      <c r="DD26" s="294"/>
      <c r="DE26" s="294"/>
      <c r="DF26" s="294"/>
      <c r="DG26" s="294"/>
      <c r="DH26" s="294"/>
      <c r="DI26" s="294"/>
      <c r="DJ26" s="294"/>
      <c r="DK26" s="294"/>
      <c r="DL26" s="294"/>
      <c r="DM26" s="294"/>
      <c r="DN26" s="294"/>
      <c r="DO26" s="294"/>
      <c r="DP26" s="294"/>
      <c r="DQ26" s="294"/>
      <c r="DR26" s="294"/>
      <c r="DS26" s="294"/>
      <c r="DT26" s="294"/>
      <c r="DU26" s="294"/>
      <c r="DV26" s="294"/>
      <c r="DW26" s="294"/>
      <c r="DX26" s="294"/>
      <c r="DY26" s="294"/>
      <c r="DZ26" s="294"/>
      <c r="EA26" s="294"/>
      <c r="EB26" s="287"/>
      <c r="EC26" s="287"/>
      <c r="ED26" s="287"/>
    </row>
    <row r="27" spans="1:134" ht="15" x14ac:dyDescent="0.25">
      <c r="A27" s="295"/>
      <c r="B27" s="296" t="b">
        <v>1</v>
      </c>
      <c r="C27" s="296" t="b">
        <v>1</v>
      </c>
      <c r="D27" s="273" t="b">
        <v>1</v>
      </c>
      <c r="E27" s="274"/>
      <c r="F27" s="274"/>
      <c r="G27" s="274"/>
      <c r="H27" s="274"/>
      <c r="I27" s="274"/>
      <c r="J27" s="274"/>
      <c r="K27" s="274"/>
      <c r="L27" s="274"/>
      <c r="M27" s="274"/>
      <c r="N27" s="274"/>
      <c r="O27" s="274"/>
      <c r="P27" s="274"/>
      <c r="Q27" s="274"/>
      <c r="R27" s="274"/>
      <c r="S27" s="274"/>
      <c r="T27" s="275"/>
      <c r="U27" s="289">
        <f t="shared" si="0"/>
        <v>44866</v>
      </c>
      <c r="V27" s="290" t="s">
        <v>229</v>
      </c>
      <c r="W27" s="291" t="s">
        <v>229</v>
      </c>
      <c r="X27" s="292">
        <v>31.2</v>
      </c>
      <c r="Y27" s="293">
        <v>30.63</v>
      </c>
      <c r="Z27" s="294">
        <v>29.122</v>
      </c>
      <c r="AA27" s="294">
        <v>46.253</v>
      </c>
      <c r="AB27" s="294">
        <v>51.207999999999998</v>
      </c>
      <c r="AC27" s="294">
        <v>45.515000000000001</v>
      </c>
      <c r="AD27" s="294">
        <v>29.812999999999999</v>
      </c>
      <c r="AE27" s="294">
        <v>22.239000000000001</v>
      </c>
      <c r="AF27" s="294">
        <v>24.344999999999999</v>
      </c>
      <c r="AG27" s="294">
        <v>39.098999999999997</v>
      </c>
      <c r="AH27" s="294">
        <v>26.556000000000001</v>
      </c>
      <c r="AI27" s="294">
        <v>23.244</v>
      </c>
      <c r="AJ27" s="294">
        <v>36.823</v>
      </c>
      <c r="AK27" s="294">
        <v>29.39</v>
      </c>
      <c r="AL27" s="294">
        <v>42.463000000000001</v>
      </c>
      <c r="AM27" s="294">
        <v>35.201000000000001</v>
      </c>
      <c r="AN27" s="294">
        <v>30.689</v>
      </c>
      <c r="AO27" s="294">
        <v>28.222999999999999</v>
      </c>
      <c r="AP27" s="294">
        <v>24.193000000000001</v>
      </c>
      <c r="AQ27" s="294">
        <v>26.346</v>
      </c>
      <c r="AR27" s="294">
        <v>16.244</v>
      </c>
      <c r="AS27" s="294">
        <v>23.92</v>
      </c>
      <c r="AT27" s="294">
        <v>26.431000000000001</v>
      </c>
      <c r="AU27" s="294">
        <v>37.03</v>
      </c>
      <c r="AV27" s="294">
        <v>39.274000000000001</v>
      </c>
      <c r="AW27" s="294">
        <v>28.382000000000001</v>
      </c>
      <c r="AX27" s="294">
        <v>33.456000000000003</v>
      </c>
      <c r="AY27" s="294">
        <v>33.988999999999997</v>
      </c>
      <c r="AZ27" s="294">
        <v>27.936</v>
      </c>
      <c r="BA27" s="294">
        <v>30.423999999999999</v>
      </c>
      <c r="BB27" s="294">
        <v>16.628</v>
      </c>
      <c r="BC27" s="294">
        <v>27.706</v>
      </c>
      <c r="BD27" s="294">
        <v>35.308999999999997</v>
      </c>
      <c r="BE27" s="294">
        <v>27.023</v>
      </c>
      <c r="BF27" s="294">
        <v>21.983000000000001</v>
      </c>
      <c r="BG27" s="294">
        <v>30.981999999999999</v>
      </c>
      <c r="BH27" s="294"/>
      <c r="BI27" s="294"/>
      <c r="BJ27" s="294"/>
      <c r="BK27" s="294"/>
      <c r="BL27" s="294"/>
      <c r="BM27" s="294"/>
      <c r="BN27" s="294"/>
      <c r="BO27" s="294"/>
      <c r="BP27" s="294"/>
      <c r="BQ27" s="294"/>
      <c r="BR27" s="294"/>
      <c r="BS27" s="294"/>
      <c r="BT27" s="294"/>
      <c r="BU27" s="294"/>
      <c r="BV27" s="294"/>
      <c r="BW27" s="294"/>
      <c r="BX27" s="294"/>
      <c r="BY27" s="294"/>
      <c r="BZ27" s="294"/>
      <c r="CA27" s="294"/>
      <c r="CB27" s="294"/>
      <c r="CC27" s="294"/>
      <c r="CD27" s="294"/>
      <c r="CE27" s="294"/>
      <c r="CF27" s="294"/>
      <c r="CG27" s="294"/>
      <c r="CH27" s="294"/>
      <c r="CI27" s="294"/>
      <c r="CJ27" s="294"/>
      <c r="CK27" s="294"/>
      <c r="CL27" s="294"/>
      <c r="CM27" s="294"/>
      <c r="CN27" s="294"/>
      <c r="CO27" s="294"/>
      <c r="CP27" s="294"/>
      <c r="CQ27" s="294"/>
      <c r="CR27" s="294"/>
      <c r="CS27" s="294"/>
      <c r="CT27" s="294"/>
      <c r="CU27" s="294"/>
      <c r="CV27" s="294"/>
      <c r="CW27" s="294"/>
      <c r="CX27" s="294"/>
      <c r="CY27" s="294"/>
      <c r="CZ27" s="294"/>
      <c r="DA27" s="294"/>
      <c r="DB27" s="294"/>
      <c r="DC27" s="294"/>
      <c r="DD27" s="294"/>
      <c r="DE27" s="294"/>
      <c r="DF27" s="294"/>
      <c r="DG27" s="294"/>
      <c r="DH27" s="294"/>
      <c r="DI27" s="294"/>
      <c r="DJ27" s="294"/>
      <c r="DK27" s="294"/>
      <c r="DL27" s="294"/>
      <c r="DM27" s="294"/>
      <c r="DN27" s="294"/>
      <c r="DO27" s="294"/>
      <c r="DP27" s="294"/>
      <c r="DQ27" s="294"/>
      <c r="DR27" s="294"/>
      <c r="DS27" s="294"/>
      <c r="DT27" s="294"/>
      <c r="DU27" s="294"/>
      <c r="DV27" s="294"/>
      <c r="DW27" s="294"/>
      <c r="DX27" s="294"/>
      <c r="DY27" s="294"/>
      <c r="DZ27" s="294"/>
      <c r="EA27" s="294"/>
      <c r="EB27" s="287"/>
      <c r="EC27" s="287"/>
      <c r="ED27" s="287"/>
    </row>
    <row r="28" spans="1:134" ht="15" x14ac:dyDescent="0.25">
      <c r="A28" s="295"/>
      <c r="B28" s="296" t="b">
        <v>1</v>
      </c>
      <c r="C28" s="296" t="b">
        <v>1</v>
      </c>
      <c r="D28" s="273" t="b">
        <v>1</v>
      </c>
      <c r="E28" s="274"/>
      <c r="F28" s="274"/>
      <c r="G28" s="274"/>
      <c r="H28" s="274"/>
      <c r="I28" s="274"/>
      <c r="J28" s="274"/>
      <c r="K28" s="274"/>
      <c r="L28" s="274"/>
      <c r="M28" s="274"/>
      <c r="N28" s="274"/>
      <c r="O28" s="274"/>
      <c r="P28" s="274"/>
      <c r="Q28" s="274"/>
      <c r="R28" s="274"/>
      <c r="S28" s="274"/>
      <c r="T28" s="275"/>
      <c r="U28" s="289">
        <f t="shared" si="0"/>
        <v>44896</v>
      </c>
      <c r="V28" s="290" t="s">
        <v>229</v>
      </c>
      <c r="W28" s="291" t="s">
        <v>229</v>
      </c>
      <c r="X28" s="292">
        <v>26.5</v>
      </c>
      <c r="Y28" s="293">
        <v>26.823</v>
      </c>
      <c r="Z28" s="294">
        <v>27.783000000000001</v>
      </c>
      <c r="AA28" s="294">
        <v>40.582000000000001</v>
      </c>
      <c r="AB28" s="294">
        <v>36.308</v>
      </c>
      <c r="AC28" s="294">
        <v>34.765000000000001</v>
      </c>
      <c r="AD28" s="294">
        <v>26.824000000000002</v>
      </c>
      <c r="AE28" s="294">
        <v>20.282</v>
      </c>
      <c r="AF28" s="294">
        <v>21.893000000000001</v>
      </c>
      <c r="AG28" s="294">
        <v>27.748000000000001</v>
      </c>
      <c r="AH28" s="294">
        <v>24.227</v>
      </c>
      <c r="AI28" s="294">
        <v>21.431000000000001</v>
      </c>
      <c r="AJ28" s="294">
        <v>31.721</v>
      </c>
      <c r="AK28" s="294">
        <v>25.302</v>
      </c>
      <c r="AL28" s="294">
        <v>38.334000000000003</v>
      </c>
      <c r="AM28" s="294">
        <v>31.552</v>
      </c>
      <c r="AN28" s="294">
        <v>28.728999999999999</v>
      </c>
      <c r="AO28" s="294">
        <v>25.957999999999998</v>
      </c>
      <c r="AP28" s="294">
        <v>21.693000000000001</v>
      </c>
      <c r="AQ28" s="294">
        <v>22.599</v>
      </c>
      <c r="AR28" s="294">
        <v>13.76</v>
      </c>
      <c r="AS28" s="294">
        <v>22.177</v>
      </c>
      <c r="AT28" s="294">
        <v>22.437000000000001</v>
      </c>
      <c r="AU28" s="294">
        <v>27.887</v>
      </c>
      <c r="AV28" s="294">
        <v>28.285</v>
      </c>
      <c r="AW28" s="294">
        <v>22.456</v>
      </c>
      <c r="AX28" s="294">
        <v>30.670999999999999</v>
      </c>
      <c r="AY28" s="294">
        <v>28.603000000000002</v>
      </c>
      <c r="AZ28" s="294">
        <v>23.576000000000001</v>
      </c>
      <c r="BA28" s="294">
        <v>27.331</v>
      </c>
      <c r="BB28" s="294">
        <v>15.486000000000001</v>
      </c>
      <c r="BC28" s="294">
        <v>21.594999999999999</v>
      </c>
      <c r="BD28" s="294">
        <v>27.617999999999999</v>
      </c>
      <c r="BE28" s="294">
        <v>25.449000000000002</v>
      </c>
      <c r="BF28" s="294">
        <v>17.867000000000001</v>
      </c>
      <c r="BG28" s="294">
        <v>27.055</v>
      </c>
      <c r="BH28" s="294"/>
      <c r="BI28" s="294"/>
      <c r="BJ28" s="294"/>
      <c r="BK28" s="294"/>
      <c r="BL28" s="294"/>
      <c r="BM28" s="294"/>
      <c r="BN28" s="294"/>
      <c r="BO28" s="294"/>
      <c r="BP28" s="294"/>
      <c r="BQ28" s="294"/>
      <c r="BR28" s="294"/>
      <c r="BS28" s="294"/>
      <c r="BT28" s="294"/>
      <c r="BU28" s="294"/>
      <c r="BV28" s="294"/>
      <c r="BW28" s="294"/>
      <c r="BX28" s="294"/>
      <c r="BY28" s="294"/>
      <c r="BZ28" s="294"/>
      <c r="CA28" s="294"/>
      <c r="CB28" s="294"/>
      <c r="CC28" s="294"/>
      <c r="CD28" s="294"/>
      <c r="CE28" s="294"/>
      <c r="CF28" s="294"/>
      <c r="CG28" s="294"/>
      <c r="CH28" s="294"/>
      <c r="CI28" s="294"/>
      <c r="CJ28" s="294"/>
      <c r="CK28" s="294"/>
      <c r="CL28" s="294"/>
      <c r="CM28" s="294"/>
      <c r="CN28" s="294"/>
      <c r="CO28" s="294"/>
      <c r="CP28" s="294"/>
      <c r="CQ28" s="294"/>
      <c r="CR28" s="294"/>
      <c r="CS28" s="294"/>
      <c r="CT28" s="294"/>
      <c r="CU28" s="294"/>
      <c r="CV28" s="294"/>
      <c r="CW28" s="294"/>
      <c r="CX28" s="294"/>
      <c r="CY28" s="294"/>
      <c r="CZ28" s="294"/>
      <c r="DA28" s="294"/>
      <c r="DB28" s="294"/>
      <c r="DC28" s="294"/>
      <c r="DD28" s="294"/>
      <c r="DE28" s="294"/>
      <c r="DF28" s="294"/>
      <c r="DG28" s="294"/>
      <c r="DH28" s="294"/>
      <c r="DI28" s="294"/>
      <c r="DJ28" s="294"/>
      <c r="DK28" s="294"/>
      <c r="DL28" s="294"/>
      <c r="DM28" s="294"/>
      <c r="DN28" s="294"/>
      <c r="DO28" s="294"/>
      <c r="DP28" s="294"/>
      <c r="DQ28" s="294"/>
      <c r="DR28" s="294"/>
      <c r="DS28" s="294"/>
      <c r="DT28" s="294"/>
      <c r="DU28" s="294"/>
      <c r="DV28" s="294"/>
      <c r="DW28" s="294"/>
      <c r="DX28" s="294"/>
      <c r="DY28" s="294"/>
      <c r="DZ28" s="294"/>
      <c r="EA28" s="294"/>
      <c r="EB28" s="287"/>
      <c r="EC28" s="287"/>
      <c r="ED28" s="287"/>
    </row>
    <row r="29" spans="1:134" ht="15" x14ac:dyDescent="0.25">
      <c r="A29" s="295"/>
      <c r="B29" s="296" t="b">
        <v>1</v>
      </c>
      <c r="C29" s="296" t="b">
        <v>1</v>
      </c>
      <c r="D29" s="273"/>
      <c r="E29" s="274"/>
      <c r="F29" s="274"/>
      <c r="G29" s="274"/>
      <c r="H29" s="274"/>
      <c r="I29" s="274"/>
      <c r="J29" s="274"/>
      <c r="K29" s="274"/>
      <c r="L29" s="274"/>
      <c r="M29" s="274"/>
      <c r="N29" s="274"/>
      <c r="O29" s="274"/>
      <c r="P29" s="274"/>
      <c r="Q29" s="274"/>
      <c r="R29" s="274"/>
      <c r="S29" s="274"/>
      <c r="T29" s="275"/>
      <c r="U29" s="289">
        <f t="shared" si="0"/>
        <v>44927</v>
      </c>
      <c r="V29" s="290" t="s">
        <v>229</v>
      </c>
      <c r="W29" s="291" t="s">
        <v>229</v>
      </c>
      <c r="X29" s="292">
        <v>24.9</v>
      </c>
      <c r="Y29" s="293">
        <v>23.931999999999999</v>
      </c>
      <c r="Z29" s="294">
        <v>26.917999999999999</v>
      </c>
      <c r="AA29" s="294">
        <v>36.332999999999998</v>
      </c>
      <c r="AB29" s="294">
        <v>31.265000000000001</v>
      </c>
      <c r="AC29" s="294">
        <v>29.248000000000001</v>
      </c>
      <c r="AD29" s="294">
        <v>23.823</v>
      </c>
      <c r="AE29" s="294">
        <v>18.166</v>
      </c>
      <c r="AF29" s="294">
        <v>19.588999999999999</v>
      </c>
      <c r="AG29" s="294">
        <v>21.998999999999999</v>
      </c>
      <c r="AH29" s="294">
        <v>21.213999999999999</v>
      </c>
      <c r="AI29" s="294">
        <v>19.498000000000001</v>
      </c>
      <c r="AJ29" s="294">
        <v>28.347999999999999</v>
      </c>
      <c r="AK29" s="294">
        <v>22.513999999999999</v>
      </c>
      <c r="AL29" s="294">
        <v>33.392000000000003</v>
      </c>
      <c r="AM29" s="294">
        <v>27.015999999999998</v>
      </c>
      <c r="AN29" s="294">
        <v>24.75</v>
      </c>
      <c r="AO29" s="294">
        <v>25.163</v>
      </c>
      <c r="AP29" s="294">
        <v>19.402999999999999</v>
      </c>
      <c r="AQ29" s="294">
        <v>19.908999999999999</v>
      </c>
      <c r="AR29" s="294">
        <v>12.426</v>
      </c>
      <c r="AS29" s="294">
        <v>19.667999999999999</v>
      </c>
      <c r="AT29" s="294">
        <v>23.259</v>
      </c>
      <c r="AU29" s="294">
        <v>24.018000000000001</v>
      </c>
      <c r="AV29" s="294">
        <v>25.341999999999999</v>
      </c>
      <c r="AW29" s="294">
        <v>19.443999999999999</v>
      </c>
      <c r="AX29" s="294">
        <v>27.622</v>
      </c>
      <c r="AY29" s="294">
        <v>25.117999999999999</v>
      </c>
      <c r="AZ29" s="294">
        <v>20.954000000000001</v>
      </c>
      <c r="BA29" s="294">
        <v>24.702999999999999</v>
      </c>
      <c r="BB29" s="294">
        <v>13.938000000000001</v>
      </c>
      <c r="BC29" s="294">
        <v>18.893000000000001</v>
      </c>
      <c r="BD29" s="294">
        <v>24.303000000000001</v>
      </c>
      <c r="BE29" s="294">
        <v>23.547999999999998</v>
      </c>
      <c r="BF29" s="294">
        <v>15.468</v>
      </c>
      <c r="BG29" s="294">
        <v>24.12</v>
      </c>
      <c r="BH29" s="294"/>
      <c r="BI29" s="294"/>
      <c r="BJ29" s="294"/>
      <c r="BK29" s="294"/>
      <c r="BL29" s="294"/>
      <c r="BM29" s="294"/>
      <c r="BN29" s="294"/>
      <c r="BO29" s="294"/>
      <c r="BP29" s="294"/>
      <c r="BQ29" s="294"/>
      <c r="BR29" s="294"/>
      <c r="BS29" s="294"/>
      <c r="BT29" s="294"/>
      <c r="BU29" s="294"/>
      <c r="BV29" s="294"/>
      <c r="BW29" s="294"/>
      <c r="BX29" s="294"/>
      <c r="BY29" s="294"/>
      <c r="BZ29" s="294"/>
      <c r="CA29" s="294"/>
      <c r="CB29" s="294"/>
      <c r="CC29" s="294"/>
      <c r="CD29" s="294"/>
      <c r="CE29" s="294"/>
      <c r="CF29" s="294"/>
      <c r="CG29" s="294"/>
      <c r="CH29" s="294"/>
      <c r="CI29" s="294"/>
      <c r="CJ29" s="294"/>
      <c r="CK29" s="294"/>
      <c r="CL29" s="294"/>
      <c r="CM29" s="294"/>
      <c r="CN29" s="294"/>
      <c r="CO29" s="294"/>
      <c r="CP29" s="294"/>
      <c r="CQ29" s="294"/>
      <c r="CR29" s="294"/>
      <c r="CS29" s="294"/>
      <c r="CT29" s="294"/>
      <c r="CU29" s="294"/>
      <c r="CV29" s="294"/>
      <c r="CW29" s="294"/>
      <c r="CX29" s="294"/>
      <c r="CY29" s="294"/>
      <c r="CZ29" s="294"/>
      <c r="DA29" s="294"/>
      <c r="DB29" s="294"/>
      <c r="DC29" s="294"/>
      <c r="DD29" s="294"/>
      <c r="DE29" s="294"/>
      <c r="DF29" s="294"/>
      <c r="DG29" s="294"/>
      <c r="DH29" s="294"/>
      <c r="DI29" s="294"/>
      <c r="DJ29" s="294"/>
      <c r="DK29" s="294"/>
      <c r="DL29" s="294"/>
      <c r="DM29" s="294"/>
      <c r="DN29" s="294"/>
      <c r="DO29" s="294"/>
      <c r="DP29" s="294"/>
      <c r="DQ29" s="294"/>
      <c r="DR29" s="294"/>
      <c r="DS29" s="294"/>
      <c r="DT29" s="294"/>
      <c r="DU29" s="294"/>
      <c r="DV29" s="294"/>
      <c r="DW29" s="294"/>
      <c r="DX29" s="294"/>
      <c r="DY29" s="294"/>
      <c r="DZ29" s="294"/>
      <c r="EA29" s="294"/>
      <c r="EB29" s="287"/>
      <c r="EC29" s="287"/>
      <c r="ED29" s="287"/>
    </row>
    <row r="30" spans="1:134" ht="15" x14ac:dyDescent="0.25">
      <c r="A30" s="295"/>
      <c r="B30" s="273" t="b">
        <v>1</v>
      </c>
      <c r="C30" s="273"/>
      <c r="D30" s="273"/>
      <c r="E30" s="274"/>
      <c r="F30" s="274"/>
      <c r="G30" s="274"/>
      <c r="H30" s="274"/>
      <c r="I30" s="274"/>
      <c r="J30" s="274"/>
      <c r="K30" s="274"/>
      <c r="L30" s="274"/>
      <c r="M30" s="274"/>
      <c r="N30" s="274"/>
      <c r="O30" s="274"/>
      <c r="P30" s="274"/>
      <c r="Q30" s="274"/>
      <c r="R30" s="274"/>
      <c r="S30" s="274"/>
      <c r="T30" s="275"/>
      <c r="U30" s="289">
        <f t="shared" si="0"/>
        <v>44958</v>
      </c>
      <c r="V30" s="290" t="s">
        <v>229</v>
      </c>
      <c r="W30" s="291" t="s">
        <v>229</v>
      </c>
      <c r="X30" s="292">
        <v>22.8</v>
      </c>
      <c r="Y30" s="293">
        <v>20.05</v>
      </c>
      <c r="Z30" s="294">
        <v>20.637</v>
      </c>
      <c r="AA30" s="294">
        <v>30.105</v>
      </c>
      <c r="AB30" s="294">
        <v>38.902999999999999</v>
      </c>
      <c r="AC30" s="294">
        <v>26.795999999999999</v>
      </c>
      <c r="AD30" s="294">
        <v>19.521999999999998</v>
      </c>
      <c r="AE30" s="294">
        <v>14.881</v>
      </c>
      <c r="AF30" s="294">
        <v>16.532</v>
      </c>
      <c r="AG30" s="294">
        <v>19.013000000000002</v>
      </c>
      <c r="AH30" s="294">
        <v>18.123000000000001</v>
      </c>
      <c r="AI30" s="294">
        <v>17.882999999999999</v>
      </c>
      <c r="AJ30" s="294">
        <v>23.085999999999999</v>
      </c>
      <c r="AK30" s="294">
        <v>22.443000000000001</v>
      </c>
      <c r="AL30" s="294">
        <v>29.731999999999999</v>
      </c>
      <c r="AM30" s="294">
        <v>22.064</v>
      </c>
      <c r="AN30" s="294">
        <v>23.913</v>
      </c>
      <c r="AO30" s="294">
        <v>25.216999999999999</v>
      </c>
      <c r="AP30" s="294">
        <v>18.968</v>
      </c>
      <c r="AQ30" s="294">
        <v>16.291</v>
      </c>
      <c r="AR30" s="294">
        <v>15.436</v>
      </c>
      <c r="AS30" s="294">
        <v>16.3</v>
      </c>
      <c r="AT30" s="294">
        <v>19.821000000000002</v>
      </c>
      <c r="AU30" s="294">
        <v>19.344999999999999</v>
      </c>
      <c r="AV30" s="294">
        <v>23.155000000000001</v>
      </c>
      <c r="AW30" s="294">
        <v>15.866</v>
      </c>
      <c r="AX30" s="294">
        <v>23.119</v>
      </c>
      <c r="AY30" s="294">
        <v>20.524000000000001</v>
      </c>
      <c r="AZ30" s="294">
        <v>17.234000000000002</v>
      </c>
      <c r="BA30" s="294">
        <v>20.420999999999999</v>
      </c>
      <c r="BB30" s="294">
        <v>11.601000000000001</v>
      </c>
      <c r="BC30" s="294">
        <v>17.78</v>
      </c>
      <c r="BD30" s="294">
        <v>22.957000000000001</v>
      </c>
      <c r="BE30" s="294">
        <v>19.314</v>
      </c>
      <c r="BF30" s="294">
        <v>12.874000000000001</v>
      </c>
      <c r="BG30" s="294">
        <v>20.117000000000001</v>
      </c>
      <c r="BH30" s="294"/>
      <c r="BI30" s="294"/>
      <c r="BJ30" s="294"/>
      <c r="BK30" s="294"/>
      <c r="BL30" s="294"/>
      <c r="BM30" s="294"/>
      <c r="BN30" s="294"/>
      <c r="BO30" s="294"/>
      <c r="BP30" s="294"/>
      <c r="BQ30" s="294"/>
      <c r="BR30" s="294"/>
      <c r="BS30" s="294"/>
      <c r="BT30" s="294"/>
      <c r="BU30" s="294"/>
      <c r="BV30" s="294"/>
      <c r="BW30" s="294"/>
      <c r="BX30" s="294"/>
      <c r="BY30" s="294"/>
      <c r="BZ30" s="294"/>
      <c r="CA30" s="294"/>
      <c r="CB30" s="294"/>
      <c r="CC30" s="294"/>
      <c r="CD30" s="294"/>
      <c r="CE30" s="294"/>
      <c r="CF30" s="294"/>
      <c r="CG30" s="294"/>
      <c r="CH30" s="294"/>
      <c r="CI30" s="294"/>
      <c r="CJ30" s="294"/>
      <c r="CK30" s="294"/>
      <c r="CL30" s="294"/>
      <c r="CM30" s="294"/>
      <c r="CN30" s="294"/>
      <c r="CO30" s="294"/>
      <c r="CP30" s="294"/>
      <c r="CQ30" s="294"/>
      <c r="CR30" s="294"/>
      <c r="CS30" s="294"/>
      <c r="CT30" s="294"/>
      <c r="CU30" s="294"/>
      <c r="CV30" s="294"/>
      <c r="CW30" s="294"/>
      <c r="CX30" s="294"/>
      <c r="CY30" s="294"/>
      <c r="CZ30" s="294"/>
      <c r="DA30" s="294"/>
      <c r="DB30" s="294"/>
      <c r="DC30" s="294"/>
      <c r="DD30" s="294"/>
      <c r="DE30" s="294"/>
      <c r="DF30" s="294"/>
      <c r="DG30" s="294"/>
      <c r="DH30" s="294"/>
      <c r="DI30" s="294"/>
      <c r="DJ30" s="294"/>
      <c r="DK30" s="294"/>
      <c r="DL30" s="294"/>
      <c r="DM30" s="294"/>
      <c r="DN30" s="294"/>
      <c r="DO30" s="294"/>
      <c r="DP30" s="294"/>
      <c r="DQ30" s="294"/>
      <c r="DR30" s="294"/>
      <c r="DS30" s="294"/>
      <c r="DT30" s="294"/>
      <c r="DU30" s="294"/>
      <c r="DV30" s="294"/>
      <c r="DW30" s="294"/>
      <c r="DX30" s="294"/>
      <c r="DY30" s="294"/>
      <c r="DZ30" s="294"/>
      <c r="EA30" s="294"/>
      <c r="EB30" s="287"/>
      <c r="EC30" s="287"/>
      <c r="ED30" s="287"/>
    </row>
    <row r="31" spans="1:134" ht="15" x14ac:dyDescent="0.25">
      <c r="A31" s="295"/>
      <c r="B31" s="273"/>
      <c r="C31" s="273"/>
      <c r="D31" s="273"/>
      <c r="E31" s="274"/>
      <c r="F31" s="274"/>
      <c r="G31" s="274"/>
      <c r="H31" s="274"/>
      <c r="I31" s="274"/>
      <c r="J31" s="274"/>
      <c r="K31" s="274"/>
      <c r="L31" s="274"/>
      <c r="M31" s="274"/>
      <c r="N31" s="274"/>
      <c r="O31" s="274"/>
      <c r="P31" s="274"/>
      <c r="Q31" s="274"/>
      <c r="R31" s="274"/>
      <c r="S31" s="274"/>
      <c r="T31" s="275"/>
      <c r="U31" s="289">
        <f t="shared" si="0"/>
        <v>44986</v>
      </c>
      <c r="V31" s="290" t="s">
        <v>229</v>
      </c>
      <c r="W31" s="291" t="s">
        <v>229</v>
      </c>
      <c r="X31" s="292">
        <v>37.299999999999997</v>
      </c>
      <c r="Y31" s="293">
        <v>31.658999999999999</v>
      </c>
      <c r="Z31" s="294">
        <v>20.994</v>
      </c>
      <c r="AA31" s="294">
        <v>43.463000000000001</v>
      </c>
      <c r="AB31" s="294">
        <v>69.712000000000003</v>
      </c>
      <c r="AC31" s="294">
        <v>31.486999999999998</v>
      </c>
      <c r="AD31" s="294">
        <v>27.608000000000001</v>
      </c>
      <c r="AE31" s="294">
        <v>40.046999999999997</v>
      </c>
      <c r="AF31" s="294">
        <v>25.742000000000001</v>
      </c>
      <c r="AG31" s="294">
        <v>27.49</v>
      </c>
      <c r="AH31" s="294">
        <v>27.956</v>
      </c>
      <c r="AI31" s="294">
        <v>30.417000000000002</v>
      </c>
      <c r="AJ31" s="294">
        <v>40.204999999999998</v>
      </c>
      <c r="AK31" s="294">
        <v>48.923000000000002</v>
      </c>
      <c r="AL31" s="294">
        <v>39.517000000000003</v>
      </c>
      <c r="AM31" s="294">
        <v>37.841000000000001</v>
      </c>
      <c r="AN31" s="294">
        <v>32.530999999999999</v>
      </c>
      <c r="AO31" s="294">
        <v>28.504999999999999</v>
      </c>
      <c r="AP31" s="294">
        <v>28.882000000000001</v>
      </c>
      <c r="AQ31" s="294">
        <v>19.513000000000002</v>
      </c>
      <c r="AR31" s="294">
        <v>24.734000000000002</v>
      </c>
      <c r="AS31" s="294">
        <v>43.762</v>
      </c>
      <c r="AT31" s="294">
        <v>22.901</v>
      </c>
      <c r="AU31" s="294">
        <v>26.292999999999999</v>
      </c>
      <c r="AV31" s="294">
        <v>55.674999999999997</v>
      </c>
      <c r="AW31" s="294">
        <v>16.177</v>
      </c>
      <c r="AX31" s="294">
        <v>42.390999999999998</v>
      </c>
      <c r="AY31" s="294">
        <v>23.687000000000001</v>
      </c>
      <c r="AZ31" s="294">
        <v>30.416</v>
      </c>
      <c r="BA31" s="294">
        <v>37.268000000000001</v>
      </c>
      <c r="BB31" s="294">
        <v>17.779</v>
      </c>
      <c r="BC31" s="294">
        <v>19.824000000000002</v>
      </c>
      <c r="BD31" s="294">
        <v>40.192999999999998</v>
      </c>
      <c r="BE31" s="294">
        <v>21.34</v>
      </c>
      <c r="BF31" s="294">
        <v>22.504000000000001</v>
      </c>
      <c r="BG31" s="294">
        <v>31.608000000000001</v>
      </c>
      <c r="BH31" s="294"/>
      <c r="BI31" s="294"/>
      <c r="BJ31" s="294"/>
      <c r="BK31" s="294"/>
      <c r="BL31" s="294"/>
      <c r="BM31" s="294"/>
      <c r="BN31" s="294"/>
      <c r="BO31" s="294"/>
      <c r="BP31" s="294"/>
      <c r="BQ31" s="294"/>
      <c r="BR31" s="294"/>
      <c r="BS31" s="294"/>
      <c r="BT31" s="294"/>
      <c r="BU31" s="294"/>
      <c r="BV31" s="294"/>
      <c r="BW31" s="294"/>
      <c r="BX31" s="294"/>
      <c r="BY31" s="294"/>
      <c r="BZ31" s="294"/>
      <c r="CA31" s="294"/>
      <c r="CB31" s="294"/>
      <c r="CC31" s="294"/>
      <c r="CD31" s="294"/>
      <c r="CE31" s="294"/>
      <c r="CF31" s="294"/>
      <c r="CG31" s="294"/>
      <c r="CH31" s="294"/>
      <c r="CI31" s="294"/>
      <c r="CJ31" s="294"/>
      <c r="CK31" s="294"/>
      <c r="CL31" s="294"/>
      <c r="CM31" s="294"/>
      <c r="CN31" s="294"/>
      <c r="CO31" s="294"/>
      <c r="CP31" s="294"/>
      <c r="CQ31" s="294"/>
      <c r="CR31" s="294"/>
      <c r="CS31" s="294"/>
      <c r="CT31" s="294"/>
      <c r="CU31" s="294"/>
      <c r="CV31" s="294"/>
      <c r="CW31" s="294"/>
      <c r="CX31" s="294"/>
      <c r="CY31" s="294"/>
      <c r="CZ31" s="294"/>
      <c r="DA31" s="294"/>
      <c r="DB31" s="294"/>
      <c r="DC31" s="294"/>
      <c r="DD31" s="294"/>
      <c r="DE31" s="294"/>
      <c r="DF31" s="294"/>
      <c r="DG31" s="294"/>
      <c r="DH31" s="294"/>
      <c r="DI31" s="294"/>
      <c r="DJ31" s="294"/>
      <c r="DK31" s="294"/>
      <c r="DL31" s="294"/>
      <c r="DM31" s="294"/>
      <c r="DN31" s="294"/>
      <c r="DO31" s="294"/>
      <c r="DP31" s="294"/>
      <c r="DQ31" s="294"/>
      <c r="DR31" s="294"/>
      <c r="DS31" s="294"/>
      <c r="DT31" s="294"/>
      <c r="DU31" s="294"/>
      <c r="DV31" s="294"/>
      <c r="DW31" s="294"/>
      <c r="DX31" s="294"/>
      <c r="DY31" s="294"/>
      <c r="DZ31" s="294"/>
      <c r="EA31" s="294"/>
      <c r="EB31" s="287"/>
      <c r="EC31" s="287"/>
      <c r="ED31" s="287"/>
    </row>
    <row r="32" spans="1:134" ht="15" x14ac:dyDescent="0.25">
      <c r="A32" s="295"/>
      <c r="B32" s="274"/>
      <c r="C32" s="274"/>
      <c r="D32" s="274"/>
      <c r="E32" s="274"/>
      <c r="F32" s="274"/>
      <c r="G32" s="274"/>
      <c r="H32" s="274"/>
      <c r="I32" s="274"/>
      <c r="J32" s="274"/>
      <c r="K32" s="274"/>
      <c r="L32" s="274"/>
      <c r="M32" s="274"/>
      <c r="N32" s="274"/>
      <c r="O32" s="274"/>
      <c r="P32" s="274"/>
      <c r="Q32" s="274"/>
      <c r="R32" s="274"/>
      <c r="S32" s="274"/>
      <c r="T32" s="275"/>
      <c r="U32" s="289">
        <f t="shared" si="0"/>
        <v>45017</v>
      </c>
      <c r="V32" s="290" t="s">
        <v>229</v>
      </c>
      <c r="W32" s="291" t="s">
        <v>229</v>
      </c>
      <c r="X32" s="292">
        <v>78.099999999999994</v>
      </c>
      <c r="Y32" s="293">
        <v>38.273000000000003</v>
      </c>
      <c r="Z32" s="294">
        <v>43.508000000000003</v>
      </c>
      <c r="AA32" s="294">
        <v>93.341999999999999</v>
      </c>
      <c r="AB32" s="294">
        <v>121.75700000000001</v>
      </c>
      <c r="AC32" s="294">
        <v>82.453000000000003</v>
      </c>
      <c r="AD32" s="294">
        <v>63.353999999999999</v>
      </c>
      <c r="AE32" s="294">
        <v>100.562</v>
      </c>
      <c r="AF32" s="294">
        <v>55.844000000000001</v>
      </c>
      <c r="AG32" s="294">
        <v>51.718000000000004</v>
      </c>
      <c r="AH32" s="294">
        <v>70.289000000000001</v>
      </c>
      <c r="AI32" s="294">
        <v>90.117999999999995</v>
      </c>
      <c r="AJ32" s="294">
        <v>76.567999999999998</v>
      </c>
      <c r="AK32" s="294">
        <v>60.445999999999998</v>
      </c>
      <c r="AL32" s="294">
        <v>87.096000000000004</v>
      </c>
      <c r="AM32" s="294">
        <v>77.578000000000003</v>
      </c>
      <c r="AN32" s="294">
        <v>42.624000000000002</v>
      </c>
      <c r="AO32" s="294">
        <v>70.137</v>
      </c>
      <c r="AP32" s="294">
        <v>54.3</v>
      </c>
      <c r="AQ32" s="294">
        <v>50.036000000000001</v>
      </c>
      <c r="AR32" s="294">
        <v>49.08</v>
      </c>
      <c r="AS32" s="294">
        <v>89.028999999999996</v>
      </c>
      <c r="AT32" s="294">
        <v>55.835000000000001</v>
      </c>
      <c r="AU32" s="294">
        <v>78.772000000000006</v>
      </c>
      <c r="AV32" s="294">
        <v>77.272999999999996</v>
      </c>
      <c r="AW32" s="294">
        <v>49.491</v>
      </c>
      <c r="AX32" s="294">
        <v>65.861999999999995</v>
      </c>
      <c r="AY32" s="294">
        <v>53.945</v>
      </c>
      <c r="AZ32" s="294">
        <v>67.233000000000004</v>
      </c>
      <c r="BA32" s="294">
        <v>79.762</v>
      </c>
      <c r="BB32" s="294">
        <v>39.476999999999997</v>
      </c>
      <c r="BC32" s="294">
        <v>47.819000000000003</v>
      </c>
      <c r="BD32" s="294">
        <v>74.924999999999997</v>
      </c>
      <c r="BE32" s="294">
        <v>46.4</v>
      </c>
      <c r="BF32" s="294">
        <v>39.173000000000002</v>
      </c>
      <c r="BG32" s="294">
        <v>36.963999999999999</v>
      </c>
      <c r="BH32" s="294"/>
      <c r="BI32" s="294"/>
      <c r="BJ32" s="294"/>
      <c r="BK32" s="294"/>
      <c r="BL32" s="294"/>
      <c r="BM32" s="294"/>
      <c r="BN32" s="294"/>
      <c r="BO32" s="294"/>
      <c r="BP32" s="294"/>
      <c r="BQ32" s="294"/>
      <c r="BR32" s="294"/>
      <c r="BS32" s="294"/>
      <c r="BT32" s="294"/>
      <c r="BU32" s="294"/>
      <c r="BV32" s="294"/>
      <c r="BW32" s="294"/>
      <c r="BX32" s="294"/>
      <c r="BY32" s="294"/>
      <c r="BZ32" s="294"/>
      <c r="CA32" s="294"/>
      <c r="CB32" s="294"/>
      <c r="CC32" s="294"/>
      <c r="CD32" s="294"/>
      <c r="CE32" s="294"/>
      <c r="CF32" s="294"/>
      <c r="CG32" s="294"/>
      <c r="CH32" s="294"/>
      <c r="CI32" s="294"/>
      <c r="CJ32" s="294"/>
      <c r="CK32" s="294"/>
      <c r="CL32" s="294"/>
      <c r="CM32" s="294"/>
      <c r="CN32" s="294"/>
      <c r="CO32" s="294"/>
      <c r="CP32" s="294"/>
      <c r="CQ32" s="294"/>
      <c r="CR32" s="294"/>
      <c r="CS32" s="294"/>
      <c r="CT32" s="294"/>
      <c r="CU32" s="294"/>
      <c r="CV32" s="294"/>
      <c r="CW32" s="294"/>
      <c r="CX32" s="294"/>
      <c r="CY32" s="294"/>
      <c r="CZ32" s="294"/>
      <c r="DA32" s="294"/>
      <c r="DB32" s="294"/>
      <c r="DC32" s="294"/>
      <c r="DD32" s="294"/>
      <c r="DE32" s="294"/>
      <c r="DF32" s="294"/>
      <c r="DG32" s="294"/>
      <c r="DH32" s="294"/>
      <c r="DI32" s="294"/>
      <c r="DJ32" s="294"/>
      <c r="DK32" s="294"/>
      <c r="DL32" s="294"/>
      <c r="DM32" s="294"/>
      <c r="DN32" s="294"/>
      <c r="DO32" s="294"/>
      <c r="DP32" s="294"/>
      <c r="DQ32" s="294"/>
      <c r="DR32" s="294"/>
      <c r="DS32" s="294"/>
      <c r="DT32" s="294"/>
      <c r="DU32" s="294"/>
      <c r="DV32" s="294"/>
      <c r="DW32" s="294"/>
      <c r="DX32" s="294"/>
      <c r="DY32" s="294"/>
      <c r="DZ32" s="294"/>
      <c r="EA32" s="294"/>
      <c r="EB32" s="287"/>
      <c r="EC32" s="287"/>
      <c r="ED32" s="287"/>
    </row>
    <row r="33" spans="1:134" ht="15" x14ac:dyDescent="0.25">
      <c r="A33" s="295"/>
      <c r="B33" s="274"/>
      <c r="C33" s="274"/>
      <c r="D33" s="274"/>
      <c r="E33" s="274"/>
      <c r="F33" s="274"/>
      <c r="G33" s="274"/>
      <c r="H33" s="274"/>
      <c r="I33" s="274"/>
      <c r="J33" s="274"/>
      <c r="K33" s="274"/>
      <c r="L33" s="274"/>
      <c r="M33" s="274"/>
      <c r="N33" s="274"/>
      <c r="O33" s="274"/>
      <c r="P33" s="274"/>
      <c r="Q33" s="274"/>
      <c r="R33" s="274"/>
      <c r="S33" s="274"/>
      <c r="T33" s="275"/>
      <c r="U33" s="289">
        <f t="shared" si="0"/>
        <v>45047</v>
      </c>
      <c r="V33" s="290" t="s">
        <v>229</v>
      </c>
      <c r="W33" s="291" t="s">
        <v>229</v>
      </c>
      <c r="X33" s="292">
        <v>198.9</v>
      </c>
      <c r="Y33" s="293">
        <v>133.643</v>
      </c>
      <c r="Z33" s="294">
        <v>423.35199999999998</v>
      </c>
      <c r="AA33" s="294">
        <v>368.79</v>
      </c>
      <c r="AB33" s="294">
        <v>318.66300000000001</v>
      </c>
      <c r="AC33" s="294">
        <v>290.39699999999999</v>
      </c>
      <c r="AD33" s="294">
        <v>140.72800000000001</v>
      </c>
      <c r="AE33" s="294">
        <v>175.51900000000001</v>
      </c>
      <c r="AF33" s="294">
        <v>110.38500000000001</v>
      </c>
      <c r="AG33" s="294">
        <v>158.65199999999999</v>
      </c>
      <c r="AH33" s="294">
        <v>196.78</v>
      </c>
      <c r="AI33" s="294">
        <v>261.33499999999998</v>
      </c>
      <c r="AJ33" s="294">
        <v>206.22399999999999</v>
      </c>
      <c r="AK33" s="294">
        <v>187.14599999999999</v>
      </c>
      <c r="AL33" s="294">
        <v>344.22699999999998</v>
      </c>
      <c r="AM33" s="294">
        <v>301.21899999999999</v>
      </c>
      <c r="AN33" s="294">
        <v>189.648</v>
      </c>
      <c r="AO33" s="294">
        <v>218.65100000000001</v>
      </c>
      <c r="AP33" s="294">
        <v>232.42400000000001</v>
      </c>
      <c r="AQ33" s="294">
        <v>70.593999999999994</v>
      </c>
      <c r="AR33" s="294">
        <v>146.91999999999999</v>
      </c>
      <c r="AS33" s="294">
        <v>207.78399999999999</v>
      </c>
      <c r="AT33" s="294">
        <v>233.54400000000001</v>
      </c>
      <c r="AU33" s="294">
        <v>201.876</v>
      </c>
      <c r="AV33" s="294">
        <v>214.52500000000001</v>
      </c>
      <c r="AW33" s="294">
        <v>235.578</v>
      </c>
      <c r="AX33" s="294">
        <v>265.65300000000002</v>
      </c>
      <c r="AY33" s="294">
        <v>102.02800000000001</v>
      </c>
      <c r="AZ33" s="294">
        <v>141.31299999999999</v>
      </c>
      <c r="BA33" s="294">
        <v>119.39100000000001</v>
      </c>
      <c r="BB33" s="294">
        <v>100.71899999999999</v>
      </c>
      <c r="BC33" s="294">
        <v>208.76499999999999</v>
      </c>
      <c r="BD33" s="294">
        <v>181.3</v>
      </c>
      <c r="BE33" s="294">
        <v>105.447</v>
      </c>
      <c r="BF33" s="294">
        <v>138.065</v>
      </c>
      <c r="BG33" s="294">
        <v>121.54</v>
      </c>
      <c r="BH33" s="294"/>
      <c r="BI33" s="294"/>
      <c r="BJ33" s="294"/>
      <c r="BK33" s="294"/>
      <c r="BL33" s="294"/>
      <c r="BM33" s="294"/>
      <c r="BN33" s="294"/>
      <c r="BO33" s="294"/>
      <c r="BP33" s="294"/>
      <c r="BQ33" s="294"/>
      <c r="BR33" s="294"/>
      <c r="BS33" s="294"/>
      <c r="BT33" s="294"/>
      <c r="BU33" s="294"/>
      <c r="BV33" s="294"/>
      <c r="BW33" s="294"/>
      <c r="BX33" s="294"/>
      <c r="BY33" s="294"/>
      <c r="BZ33" s="294"/>
      <c r="CA33" s="294"/>
      <c r="CB33" s="294"/>
      <c r="CC33" s="294"/>
      <c r="CD33" s="294"/>
      <c r="CE33" s="294"/>
      <c r="CF33" s="294"/>
      <c r="CG33" s="294"/>
      <c r="CH33" s="294"/>
      <c r="CI33" s="294"/>
      <c r="CJ33" s="294"/>
      <c r="CK33" s="294"/>
      <c r="CL33" s="294"/>
      <c r="CM33" s="294"/>
      <c r="CN33" s="294"/>
      <c r="CO33" s="294"/>
      <c r="CP33" s="294"/>
      <c r="CQ33" s="294"/>
      <c r="CR33" s="294"/>
      <c r="CS33" s="294"/>
      <c r="CT33" s="294"/>
      <c r="CU33" s="294"/>
      <c r="CV33" s="294"/>
      <c r="CW33" s="294"/>
      <c r="CX33" s="294"/>
      <c r="CY33" s="294"/>
      <c r="CZ33" s="294"/>
      <c r="DA33" s="294"/>
      <c r="DB33" s="294"/>
      <c r="DC33" s="294"/>
      <c r="DD33" s="294"/>
      <c r="DE33" s="294"/>
      <c r="DF33" s="294"/>
      <c r="DG33" s="294"/>
      <c r="DH33" s="294"/>
      <c r="DI33" s="294"/>
      <c r="DJ33" s="294"/>
      <c r="DK33" s="294"/>
      <c r="DL33" s="294"/>
      <c r="DM33" s="294"/>
      <c r="DN33" s="294"/>
      <c r="DO33" s="294"/>
      <c r="DP33" s="294"/>
      <c r="DQ33" s="294"/>
      <c r="DR33" s="294"/>
      <c r="DS33" s="294"/>
      <c r="DT33" s="294"/>
      <c r="DU33" s="294"/>
      <c r="DV33" s="294"/>
      <c r="DW33" s="294"/>
      <c r="DX33" s="294"/>
      <c r="DY33" s="294"/>
      <c r="DZ33" s="294"/>
      <c r="EA33" s="294"/>
      <c r="EB33" s="287"/>
      <c r="EC33" s="287"/>
      <c r="ED33" s="287"/>
    </row>
    <row r="34" spans="1:134" ht="15" x14ac:dyDescent="0.25">
      <c r="A34" s="295"/>
      <c r="B34" s="273" t="b">
        <v>0</v>
      </c>
      <c r="C34" s="273" t="b">
        <v>0</v>
      </c>
      <c r="D34" s="273" t="b">
        <v>1</v>
      </c>
      <c r="E34" s="273"/>
      <c r="F34" s="274"/>
      <c r="G34" s="274"/>
      <c r="H34" s="274"/>
      <c r="I34" s="274"/>
      <c r="J34" s="274"/>
      <c r="K34" s="274"/>
      <c r="L34" s="274"/>
      <c r="M34" s="274"/>
      <c r="N34" s="274"/>
      <c r="O34" s="274"/>
      <c r="P34" s="274"/>
      <c r="Q34" s="274"/>
      <c r="R34" s="274"/>
      <c r="S34" s="274"/>
      <c r="T34" s="275"/>
      <c r="U34" s="289">
        <f t="shared" si="0"/>
        <v>45078</v>
      </c>
      <c r="V34" s="290" t="s">
        <v>229</v>
      </c>
      <c r="W34" s="291" t="s">
        <v>229</v>
      </c>
      <c r="X34" s="292">
        <v>261.7</v>
      </c>
      <c r="Y34" s="293">
        <v>365.74099999999999</v>
      </c>
      <c r="Z34" s="294">
        <v>685.46600000000001</v>
      </c>
      <c r="AA34" s="294">
        <v>405.565</v>
      </c>
      <c r="AB34" s="294">
        <v>403.46199999999999</v>
      </c>
      <c r="AC34" s="294">
        <v>276.31</v>
      </c>
      <c r="AD34" s="294">
        <v>174.61199999999999</v>
      </c>
      <c r="AE34" s="294">
        <v>152.60900000000001</v>
      </c>
      <c r="AF34" s="294">
        <v>175.28399999999999</v>
      </c>
      <c r="AG34" s="294">
        <v>275.654</v>
      </c>
      <c r="AH34" s="294">
        <v>171.52799999999999</v>
      </c>
      <c r="AI34" s="294">
        <v>415.00599999999997</v>
      </c>
      <c r="AJ34" s="294">
        <v>228.52699999999999</v>
      </c>
      <c r="AK34" s="294">
        <v>542.64200000000005</v>
      </c>
      <c r="AL34" s="294">
        <v>314.00400000000002</v>
      </c>
      <c r="AM34" s="294">
        <v>511.96100000000001</v>
      </c>
      <c r="AN34" s="294">
        <v>337.74</v>
      </c>
      <c r="AO34" s="294">
        <v>161.19</v>
      </c>
      <c r="AP34" s="294">
        <v>201.42599999999999</v>
      </c>
      <c r="AQ34" s="294">
        <v>56.000999999999998</v>
      </c>
      <c r="AR34" s="294">
        <v>221.518</v>
      </c>
      <c r="AS34" s="294">
        <v>142.10900000000001</v>
      </c>
      <c r="AT34" s="294">
        <v>287.76100000000002</v>
      </c>
      <c r="AU34" s="294">
        <v>200.524</v>
      </c>
      <c r="AV34" s="294">
        <v>173.631</v>
      </c>
      <c r="AW34" s="294">
        <v>480.45499999999998</v>
      </c>
      <c r="AX34" s="294">
        <v>275.90300000000002</v>
      </c>
      <c r="AY34" s="294">
        <v>254.27699999999999</v>
      </c>
      <c r="AZ34" s="294">
        <v>425.24099999999999</v>
      </c>
      <c r="BA34" s="294">
        <v>48.951000000000001</v>
      </c>
      <c r="BB34" s="294">
        <v>146.346</v>
      </c>
      <c r="BC34" s="294">
        <v>340.64400000000001</v>
      </c>
      <c r="BD34" s="294">
        <v>322.31099999999998</v>
      </c>
      <c r="BE34" s="294">
        <v>113.292</v>
      </c>
      <c r="BF34" s="294">
        <v>288.39400000000001</v>
      </c>
      <c r="BG34" s="294">
        <v>367.48899999999998</v>
      </c>
      <c r="BH34" s="294"/>
      <c r="BI34" s="294"/>
      <c r="BJ34" s="294"/>
      <c r="BK34" s="294"/>
      <c r="BL34" s="294"/>
      <c r="BM34" s="294"/>
      <c r="BN34" s="294"/>
      <c r="BO34" s="294"/>
      <c r="BP34" s="294"/>
      <c r="BQ34" s="294"/>
      <c r="BR34" s="294"/>
      <c r="BS34" s="294"/>
      <c r="BT34" s="294"/>
      <c r="BU34" s="294"/>
      <c r="BV34" s="294"/>
      <c r="BW34" s="294"/>
      <c r="BX34" s="294"/>
      <c r="BY34" s="294"/>
      <c r="BZ34" s="294"/>
      <c r="CA34" s="294"/>
      <c r="CB34" s="294"/>
      <c r="CC34" s="294"/>
      <c r="CD34" s="294"/>
      <c r="CE34" s="294"/>
      <c r="CF34" s="294"/>
      <c r="CG34" s="294"/>
      <c r="CH34" s="294"/>
      <c r="CI34" s="294"/>
      <c r="CJ34" s="294"/>
      <c r="CK34" s="294"/>
      <c r="CL34" s="294"/>
      <c r="CM34" s="294"/>
      <c r="CN34" s="294"/>
      <c r="CO34" s="294"/>
      <c r="CP34" s="294"/>
      <c r="CQ34" s="294"/>
      <c r="CR34" s="294"/>
      <c r="CS34" s="294"/>
      <c r="CT34" s="294"/>
      <c r="CU34" s="294"/>
      <c r="CV34" s="294"/>
      <c r="CW34" s="294"/>
      <c r="CX34" s="294"/>
      <c r="CY34" s="294"/>
      <c r="CZ34" s="294"/>
      <c r="DA34" s="294"/>
      <c r="DB34" s="294"/>
      <c r="DC34" s="294"/>
      <c r="DD34" s="294"/>
      <c r="DE34" s="294"/>
      <c r="DF34" s="294"/>
      <c r="DG34" s="294"/>
      <c r="DH34" s="294"/>
      <c r="DI34" s="294"/>
      <c r="DJ34" s="294"/>
      <c r="DK34" s="294"/>
      <c r="DL34" s="294"/>
      <c r="DM34" s="294"/>
      <c r="DN34" s="294"/>
      <c r="DO34" s="294"/>
      <c r="DP34" s="294"/>
      <c r="DQ34" s="294"/>
      <c r="DR34" s="294"/>
      <c r="DS34" s="294"/>
      <c r="DT34" s="294"/>
      <c r="DU34" s="294"/>
      <c r="DV34" s="294"/>
      <c r="DW34" s="294"/>
      <c r="DX34" s="294"/>
      <c r="DY34" s="294"/>
      <c r="DZ34" s="294"/>
      <c r="EA34" s="294"/>
      <c r="EB34" s="287"/>
      <c r="EC34" s="287"/>
      <c r="ED34" s="287"/>
    </row>
    <row r="35" spans="1:134" ht="15" x14ac:dyDescent="0.25">
      <c r="A35" s="297"/>
      <c r="B35" s="298"/>
      <c r="C35" s="298"/>
      <c r="D35" s="298"/>
      <c r="E35" s="298"/>
      <c r="F35" s="298"/>
      <c r="G35" s="298"/>
      <c r="H35" s="298"/>
      <c r="I35" s="298"/>
      <c r="J35" s="298"/>
      <c r="K35" s="298"/>
      <c r="L35" s="298"/>
      <c r="M35" s="298"/>
      <c r="N35" s="298"/>
      <c r="O35" s="298"/>
      <c r="P35" s="298"/>
      <c r="Q35" s="298"/>
      <c r="R35" s="298"/>
      <c r="S35" s="298"/>
      <c r="T35" s="299"/>
      <c r="U35" s="300">
        <f t="shared" si="0"/>
        <v>45108</v>
      </c>
      <c r="V35" s="290" t="s">
        <v>229</v>
      </c>
      <c r="W35" s="291" t="s">
        <v>229</v>
      </c>
      <c r="X35" s="292">
        <v>98.2</v>
      </c>
      <c r="Y35" s="293">
        <v>216.33699999999999</v>
      </c>
      <c r="Z35" s="294">
        <v>333.13200000000001</v>
      </c>
      <c r="AA35" s="294">
        <v>131.852</v>
      </c>
      <c r="AB35" s="294">
        <v>175.636</v>
      </c>
      <c r="AC35" s="294">
        <v>95.820999999999998</v>
      </c>
      <c r="AD35" s="294">
        <v>71.671999999999997</v>
      </c>
      <c r="AE35" s="294">
        <v>65.314999999999998</v>
      </c>
      <c r="AF35" s="294">
        <v>73.813999999999993</v>
      </c>
      <c r="AG35" s="294">
        <v>132.649</v>
      </c>
      <c r="AH35" s="294">
        <v>67.540999999999997</v>
      </c>
      <c r="AI35" s="294">
        <v>205.274</v>
      </c>
      <c r="AJ35" s="294">
        <v>74.308999999999997</v>
      </c>
      <c r="AK35" s="294">
        <v>501.72399999999999</v>
      </c>
      <c r="AL35" s="294">
        <v>126.614</v>
      </c>
      <c r="AM35" s="294">
        <v>196.26</v>
      </c>
      <c r="AN35" s="294">
        <v>215.20099999999999</v>
      </c>
      <c r="AO35" s="294">
        <v>50.402999999999999</v>
      </c>
      <c r="AP35" s="294">
        <v>59.816000000000003</v>
      </c>
      <c r="AQ35" s="294">
        <v>21.893000000000001</v>
      </c>
      <c r="AR35" s="294">
        <v>64.861000000000004</v>
      </c>
      <c r="AS35" s="294">
        <v>53.366999999999997</v>
      </c>
      <c r="AT35" s="294">
        <v>121.43600000000001</v>
      </c>
      <c r="AU35" s="294">
        <v>76.652000000000001</v>
      </c>
      <c r="AV35" s="294">
        <v>64.075000000000003</v>
      </c>
      <c r="AW35" s="294">
        <v>220.26300000000001</v>
      </c>
      <c r="AX35" s="294">
        <v>151.74100000000001</v>
      </c>
      <c r="AY35" s="294">
        <v>79.463999999999999</v>
      </c>
      <c r="AZ35" s="294">
        <v>216.958</v>
      </c>
      <c r="BA35" s="294">
        <v>24.591000000000001</v>
      </c>
      <c r="BB35" s="294">
        <v>52.262</v>
      </c>
      <c r="BC35" s="294">
        <v>108.718</v>
      </c>
      <c r="BD35" s="294">
        <v>100.389</v>
      </c>
      <c r="BE35" s="294">
        <v>43.792000000000002</v>
      </c>
      <c r="BF35" s="294">
        <v>177.53</v>
      </c>
      <c r="BG35" s="294">
        <v>224.27600000000001</v>
      </c>
      <c r="BH35" s="294"/>
      <c r="BI35" s="294"/>
      <c r="BJ35" s="294"/>
      <c r="BK35" s="294"/>
      <c r="BL35" s="294"/>
      <c r="BM35" s="294"/>
      <c r="BN35" s="294"/>
      <c r="BO35" s="294"/>
      <c r="BP35" s="294"/>
      <c r="BQ35" s="294"/>
      <c r="BR35" s="294"/>
      <c r="BS35" s="294"/>
      <c r="BT35" s="294"/>
      <c r="BU35" s="294"/>
      <c r="BV35" s="294"/>
      <c r="BW35" s="294"/>
      <c r="BX35" s="294"/>
      <c r="BY35" s="294"/>
      <c r="BZ35" s="294"/>
      <c r="CA35" s="294"/>
      <c r="CB35" s="294"/>
      <c r="CC35" s="294"/>
      <c r="CD35" s="294"/>
      <c r="CE35" s="294"/>
      <c r="CF35" s="294"/>
      <c r="CG35" s="294"/>
      <c r="CH35" s="294"/>
      <c r="CI35" s="294"/>
      <c r="CJ35" s="294"/>
      <c r="CK35" s="294"/>
      <c r="CL35" s="294"/>
      <c r="CM35" s="294"/>
      <c r="CN35" s="294"/>
      <c r="CO35" s="294"/>
      <c r="CP35" s="294"/>
      <c r="CQ35" s="294"/>
      <c r="CR35" s="294"/>
      <c r="CS35" s="294"/>
      <c r="CT35" s="294"/>
      <c r="CU35" s="294"/>
      <c r="CV35" s="294"/>
      <c r="CW35" s="294"/>
      <c r="CX35" s="294"/>
      <c r="CY35" s="294"/>
      <c r="CZ35" s="294"/>
      <c r="DA35" s="294"/>
      <c r="DB35" s="294"/>
      <c r="DC35" s="294"/>
      <c r="DD35" s="294"/>
      <c r="DE35" s="294"/>
      <c r="DF35" s="294"/>
      <c r="DG35" s="294"/>
      <c r="DH35" s="294"/>
      <c r="DI35" s="294"/>
      <c r="DJ35" s="294"/>
      <c r="DK35" s="294"/>
      <c r="DL35" s="294"/>
      <c r="DM35" s="294"/>
      <c r="DN35" s="294"/>
      <c r="DO35" s="294"/>
      <c r="DP35" s="294"/>
      <c r="DQ35" s="294"/>
      <c r="DR35" s="294"/>
      <c r="DS35" s="294"/>
      <c r="DT35" s="294"/>
      <c r="DU35" s="294"/>
      <c r="DV35" s="294"/>
      <c r="DW35" s="294"/>
      <c r="DX35" s="294"/>
      <c r="DY35" s="294"/>
      <c r="DZ35" s="294"/>
      <c r="EA35" s="294"/>
      <c r="EB35" s="287"/>
      <c r="EC35" s="287"/>
      <c r="ED35" s="287"/>
    </row>
    <row r="36" spans="1:134" ht="15" x14ac:dyDescent="0.25">
      <c r="U36" s="289">
        <f t="shared" si="0"/>
        <v>45139</v>
      </c>
      <c r="V36" s="290" t="s">
        <v>229</v>
      </c>
      <c r="W36" s="291" t="s">
        <v>229</v>
      </c>
      <c r="X36" s="292">
        <v>59.3</v>
      </c>
      <c r="Y36" s="293">
        <v>82.426000000000002</v>
      </c>
      <c r="Z36" s="294">
        <v>123.117</v>
      </c>
      <c r="AA36" s="294">
        <v>59.95</v>
      </c>
      <c r="AB36" s="294">
        <v>65.936999999999998</v>
      </c>
      <c r="AC36" s="294">
        <v>52.752000000000002</v>
      </c>
      <c r="AD36" s="294">
        <v>40.607999999999997</v>
      </c>
      <c r="AE36" s="294">
        <v>48.734999999999999</v>
      </c>
      <c r="AF36" s="294">
        <v>37.85</v>
      </c>
      <c r="AG36" s="294">
        <v>56.023000000000003</v>
      </c>
      <c r="AH36" s="294">
        <v>50.834000000000003</v>
      </c>
      <c r="AI36" s="294">
        <v>67.287000000000006</v>
      </c>
      <c r="AJ36" s="294">
        <v>41.451999999999998</v>
      </c>
      <c r="AK36" s="294">
        <v>135.90799999999999</v>
      </c>
      <c r="AL36" s="294">
        <v>52.415999999999997</v>
      </c>
      <c r="AM36" s="294">
        <v>81.694000000000003</v>
      </c>
      <c r="AN36" s="294">
        <v>82.697000000000003</v>
      </c>
      <c r="AO36" s="294">
        <v>39.948999999999998</v>
      </c>
      <c r="AP36" s="294">
        <v>44.552999999999997</v>
      </c>
      <c r="AQ36" s="294">
        <v>17.341000000000001</v>
      </c>
      <c r="AR36" s="294">
        <v>37.497</v>
      </c>
      <c r="AS36" s="294">
        <v>33.313000000000002</v>
      </c>
      <c r="AT36" s="294">
        <v>54.982999999999997</v>
      </c>
      <c r="AU36" s="294">
        <v>51.719000000000001</v>
      </c>
      <c r="AV36" s="294">
        <v>44.192999999999998</v>
      </c>
      <c r="AW36" s="294">
        <v>76.036000000000001</v>
      </c>
      <c r="AX36" s="294">
        <v>55.261000000000003</v>
      </c>
      <c r="AY36" s="294">
        <v>45.170999999999999</v>
      </c>
      <c r="AZ36" s="294">
        <v>65.397000000000006</v>
      </c>
      <c r="BA36" s="294">
        <v>23.401</v>
      </c>
      <c r="BB36" s="294">
        <v>36.811999999999998</v>
      </c>
      <c r="BC36" s="294">
        <v>52.779000000000003</v>
      </c>
      <c r="BD36" s="294">
        <v>42.381</v>
      </c>
      <c r="BE36" s="294">
        <v>28.359000000000002</v>
      </c>
      <c r="BF36" s="294">
        <v>89.45</v>
      </c>
      <c r="BG36" s="294">
        <v>84.793999999999997</v>
      </c>
      <c r="BH36" s="294"/>
      <c r="BI36" s="294"/>
      <c r="BJ36" s="294"/>
      <c r="BK36" s="294"/>
      <c r="BL36" s="294"/>
      <c r="BM36" s="294"/>
      <c r="BN36" s="294"/>
      <c r="BO36" s="294"/>
      <c r="BP36" s="294"/>
      <c r="BQ36" s="294"/>
      <c r="BR36" s="294"/>
      <c r="BS36" s="294"/>
      <c r="BT36" s="294"/>
      <c r="BU36" s="294"/>
      <c r="BV36" s="294"/>
      <c r="BW36" s="294"/>
      <c r="BX36" s="294"/>
      <c r="BY36" s="294"/>
      <c r="BZ36" s="294"/>
      <c r="CA36" s="294"/>
      <c r="CB36" s="294"/>
      <c r="CC36" s="294"/>
      <c r="CD36" s="294"/>
      <c r="CE36" s="294"/>
      <c r="CF36" s="294"/>
      <c r="CG36" s="294"/>
      <c r="CH36" s="294"/>
      <c r="CI36" s="294"/>
      <c r="CJ36" s="294"/>
      <c r="CK36" s="294"/>
      <c r="CL36" s="294"/>
      <c r="CM36" s="294"/>
      <c r="CN36" s="294"/>
      <c r="CO36" s="294"/>
      <c r="CP36" s="294"/>
      <c r="CQ36" s="294"/>
      <c r="CR36" s="294"/>
      <c r="CS36" s="294"/>
      <c r="CT36" s="294"/>
      <c r="CU36" s="294"/>
      <c r="CV36" s="294"/>
      <c r="CW36" s="294"/>
      <c r="CX36" s="294"/>
      <c r="CY36" s="294"/>
      <c r="CZ36" s="294"/>
      <c r="DA36" s="294"/>
      <c r="DB36" s="294"/>
      <c r="DC36" s="294"/>
      <c r="DD36" s="294"/>
      <c r="DE36" s="294"/>
      <c r="DF36" s="294"/>
      <c r="DG36" s="294"/>
      <c r="DH36" s="294"/>
      <c r="DI36" s="294"/>
      <c r="DJ36" s="294"/>
      <c r="DK36" s="294"/>
      <c r="DL36" s="294"/>
      <c r="DM36" s="294"/>
      <c r="DN36" s="294"/>
      <c r="DO36" s="294"/>
      <c r="DP36" s="294"/>
      <c r="DQ36" s="294"/>
      <c r="DR36" s="294"/>
      <c r="DS36" s="294"/>
      <c r="DT36" s="294"/>
      <c r="DU36" s="294"/>
      <c r="DV36" s="294"/>
      <c r="DW36" s="294"/>
      <c r="DX36" s="294"/>
      <c r="DY36" s="294"/>
      <c r="DZ36" s="294"/>
      <c r="EA36" s="294"/>
      <c r="EB36" s="287"/>
      <c r="EC36" s="287"/>
      <c r="ED36" s="287"/>
    </row>
    <row r="37" spans="1:134" ht="15" x14ac:dyDescent="0.25">
      <c r="B37" s="314" t="s">
        <v>164</v>
      </c>
      <c r="C37" s="314"/>
      <c r="D37" s="314"/>
      <c r="E37" s="314"/>
      <c r="F37" s="314"/>
      <c r="G37" s="314"/>
      <c r="H37" s="314"/>
      <c r="I37" s="314"/>
      <c r="J37" s="314"/>
      <c r="K37" s="314"/>
      <c r="L37" s="314"/>
      <c r="M37" s="314"/>
      <c r="N37" s="314"/>
      <c r="O37" s="314"/>
      <c r="P37" s="314"/>
      <c r="Q37" s="314"/>
      <c r="U37" s="289">
        <f t="shared" ref="U37:U68" si="1">IF((ROW()-3)&lt;=LOOKUP($B$6,TimestepID,Duration),EDATE(U36,1),"")</f>
        <v>45170</v>
      </c>
      <c r="V37" s="290" t="s">
        <v>229</v>
      </c>
      <c r="W37" s="291" t="s">
        <v>229</v>
      </c>
      <c r="X37" s="292">
        <v>37.5</v>
      </c>
      <c r="Y37" s="293">
        <v>41.061999999999998</v>
      </c>
      <c r="Z37" s="294">
        <v>68.912000000000006</v>
      </c>
      <c r="AA37" s="294">
        <v>55.594000000000001</v>
      </c>
      <c r="AB37" s="294">
        <v>61.107999999999997</v>
      </c>
      <c r="AC37" s="294">
        <v>41.075000000000003</v>
      </c>
      <c r="AD37" s="294">
        <v>38.997999999999998</v>
      </c>
      <c r="AE37" s="294">
        <v>32.307000000000002</v>
      </c>
      <c r="AF37" s="294">
        <v>30.431999999999999</v>
      </c>
      <c r="AG37" s="294">
        <v>34.771999999999998</v>
      </c>
      <c r="AH37" s="294">
        <v>42.408999999999999</v>
      </c>
      <c r="AI37" s="294">
        <v>55.94</v>
      </c>
      <c r="AJ37" s="294">
        <v>36.637999999999998</v>
      </c>
      <c r="AK37" s="294">
        <v>63.624000000000002</v>
      </c>
      <c r="AL37" s="294">
        <v>40.21</v>
      </c>
      <c r="AM37" s="294">
        <v>56.427</v>
      </c>
      <c r="AN37" s="294">
        <v>45.042999999999999</v>
      </c>
      <c r="AO37" s="294">
        <v>33.012</v>
      </c>
      <c r="AP37" s="294">
        <v>30.585999999999999</v>
      </c>
      <c r="AQ37" s="294">
        <v>18.863</v>
      </c>
      <c r="AR37" s="294">
        <v>52.795999999999999</v>
      </c>
      <c r="AS37" s="294">
        <v>32.325000000000003</v>
      </c>
      <c r="AT37" s="294">
        <v>35.295999999999999</v>
      </c>
      <c r="AU37" s="294">
        <v>37.920999999999999</v>
      </c>
      <c r="AV37" s="294">
        <v>40.843000000000004</v>
      </c>
      <c r="AW37" s="294">
        <v>44.863999999999997</v>
      </c>
      <c r="AX37" s="294">
        <v>37.872999999999998</v>
      </c>
      <c r="AY37" s="294">
        <v>29.331</v>
      </c>
      <c r="AZ37" s="294">
        <v>38.76</v>
      </c>
      <c r="BA37" s="294">
        <v>21.193000000000001</v>
      </c>
      <c r="BB37" s="294">
        <v>51.777000000000001</v>
      </c>
      <c r="BC37" s="294">
        <v>45.796999999999997</v>
      </c>
      <c r="BD37" s="294">
        <v>34.261000000000003</v>
      </c>
      <c r="BE37" s="294">
        <v>24.134</v>
      </c>
      <c r="BF37" s="294">
        <v>73.076999999999998</v>
      </c>
      <c r="BG37" s="294">
        <v>41.671999999999997</v>
      </c>
      <c r="BH37" s="294"/>
      <c r="BI37" s="294"/>
      <c r="BJ37" s="294"/>
      <c r="BK37" s="294"/>
      <c r="BL37" s="294"/>
      <c r="BM37" s="294"/>
      <c r="BN37" s="294"/>
      <c r="BO37" s="294"/>
      <c r="BP37" s="294"/>
      <c r="BQ37" s="294"/>
      <c r="BR37" s="294"/>
      <c r="BS37" s="294"/>
      <c r="BT37" s="294"/>
      <c r="BU37" s="294"/>
      <c r="BV37" s="294"/>
      <c r="BW37" s="294"/>
      <c r="BX37" s="294"/>
      <c r="BY37" s="294"/>
      <c r="BZ37" s="294"/>
      <c r="CA37" s="294"/>
      <c r="CB37" s="294"/>
      <c r="CC37" s="294"/>
      <c r="CD37" s="294"/>
      <c r="CE37" s="294"/>
      <c r="CF37" s="294"/>
      <c r="CG37" s="294"/>
      <c r="CH37" s="294"/>
      <c r="CI37" s="294"/>
      <c r="CJ37" s="294"/>
      <c r="CK37" s="294"/>
      <c r="CL37" s="294"/>
      <c r="CM37" s="294"/>
      <c r="CN37" s="294"/>
      <c r="CO37" s="294"/>
      <c r="CP37" s="294"/>
      <c r="CQ37" s="294"/>
      <c r="CR37" s="294"/>
      <c r="CS37" s="294"/>
      <c r="CT37" s="294"/>
      <c r="CU37" s="294"/>
      <c r="CV37" s="294"/>
      <c r="CW37" s="294"/>
      <c r="CX37" s="294"/>
      <c r="CY37" s="294"/>
      <c r="CZ37" s="294"/>
      <c r="DA37" s="294"/>
      <c r="DB37" s="294"/>
      <c r="DC37" s="294"/>
      <c r="DD37" s="294"/>
      <c r="DE37" s="294"/>
      <c r="DF37" s="294"/>
      <c r="DG37" s="294"/>
      <c r="DH37" s="294"/>
      <c r="DI37" s="294"/>
      <c r="DJ37" s="294"/>
      <c r="DK37" s="294"/>
      <c r="DL37" s="294"/>
      <c r="DM37" s="294"/>
      <c r="DN37" s="294"/>
      <c r="DO37" s="294"/>
      <c r="DP37" s="294"/>
      <c r="DQ37" s="294"/>
      <c r="DR37" s="294"/>
      <c r="DS37" s="294"/>
      <c r="DT37" s="294"/>
      <c r="DU37" s="294"/>
      <c r="DV37" s="294"/>
      <c r="DW37" s="294"/>
      <c r="DX37" s="294"/>
      <c r="DY37" s="294"/>
      <c r="DZ37" s="294"/>
      <c r="EA37" s="294"/>
      <c r="EB37" s="287"/>
      <c r="EC37" s="287"/>
      <c r="ED37" s="287"/>
    </row>
    <row r="38" spans="1:134" ht="15" x14ac:dyDescent="0.25">
      <c r="B38" s="314"/>
      <c r="C38" s="314"/>
      <c r="D38" s="314"/>
      <c r="E38" s="314"/>
      <c r="F38" s="314"/>
      <c r="G38" s="314"/>
      <c r="H38" s="314"/>
      <c r="I38" s="314"/>
      <c r="J38" s="314"/>
      <c r="K38" s="314"/>
      <c r="L38" s="314"/>
      <c r="M38" s="314"/>
      <c r="N38" s="314"/>
      <c r="O38" s="314"/>
      <c r="P38" s="314"/>
      <c r="Q38" s="314"/>
      <c r="U38" s="289">
        <f t="shared" si="1"/>
        <v>45200</v>
      </c>
      <c r="V38" s="290" t="s">
        <v>229</v>
      </c>
      <c r="W38" s="291" t="s">
        <v>229</v>
      </c>
      <c r="X38" s="292">
        <v>37.9</v>
      </c>
      <c r="Y38" s="293">
        <v>34.049999999999997</v>
      </c>
      <c r="Z38" s="294">
        <v>57.771999999999998</v>
      </c>
      <c r="AA38" s="294">
        <v>86.332999999999998</v>
      </c>
      <c r="AB38" s="294">
        <v>69.509</v>
      </c>
      <c r="AC38" s="294">
        <v>32.314</v>
      </c>
      <c r="AD38" s="294">
        <v>30.35</v>
      </c>
      <c r="AE38" s="294">
        <v>30.574000000000002</v>
      </c>
      <c r="AF38" s="294">
        <v>46.756</v>
      </c>
      <c r="AG38" s="294">
        <v>29.172999999999998</v>
      </c>
      <c r="AH38" s="294">
        <v>28.428999999999998</v>
      </c>
      <c r="AI38" s="294">
        <v>47.779000000000003</v>
      </c>
      <c r="AJ38" s="294">
        <v>32.927999999999997</v>
      </c>
      <c r="AK38" s="294">
        <v>56.651000000000003</v>
      </c>
      <c r="AL38" s="294">
        <v>45.148000000000003</v>
      </c>
      <c r="AM38" s="294">
        <v>58.835999999999999</v>
      </c>
      <c r="AN38" s="294">
        <v>36.207000000000001</v>
      </c>
      <c r="AO38" s="294">
        <v>27.82</v>
      </c>
      <c r="AP38" s="294">
        <v>26.805</v>
      </c>
      <c r="AQ38" s="294">
        <v>26.626000000000001</v>
      </c>
      <c r="AR38" s="294">
        <v>34.049999999999997</v>
      </c>
      <c r="AS38" s="294">
        <v>31.08</v>
      </c>
      <c r="AT38" s="294">
        <v>48.95</v>
      </c>
      <c r="AU38" s="294">
        <v>59.24</v>
      </c>
      <c r="AV38" s="294">
        <v>37.676000000000002</v>
      </c>
      <c r="AW38" s="294">
        <v>38.875999999999998</v>
      </c>
      <c r="AX38" s="294">
        <v>37.064</v>
      </c>
      <c r="AY38" s="294">
        <v>29.155999999999999</v>
      </c>
      <c r="AZ38" s="294">
        <v>36.978000000000002</v>
      </c>
      <c r="BA38" s="294">
        <v>19.753</v>
      </c>
      <c r="BB38" s="294">
        <v>49.280999999999999</v>
      </c>
      <c r="BC38" s="294">
        <v>57.192</v>
      </c>
      <c r="BD38" s="294">
        <v>28.959</v>
      </c>
      <c r="BE38" s="294">
        <v>23.97</v>
      </c>
      <c r="BF38" s="294">
        <v>46.067</v>
      </c>
      <c r="BG38" s="294">
        <v>34.244</v>
      </c>
      <c r="BH38" s="294"/>
      <c r="BI38" s="294"/>
      <c r="BJ38" s="294"/>
      <c r="BK38" s="294"/>
      <c r="BL38" s="294"/>
      <c r="BM38" s="294"/>
      <c r="BN38" s="294"/>
      <c r="BO38" s="294"/>
      <c r="BP38" s="294"/>
      <c r="BQ38" s="294"/>
      <c r="BR38" s="294"/>
      <c r="BS38" s="294"/>
      <c r="BT38" s="294"/>
      <c r="BU38" s="294"/>
      <c r="BV38" s="294"/>
      <c r="BW38" s="294"/>
      <c r="BX38" s="294"/>
      <c r="BY38" s="294"/>
      <c r="BZ38" s="294"/>
      <c r="CA38" s="294"/>
      <c r="CB38" s="294"/>
      <c r="CC38" s="294"/>
      <c r="CD38" s="294"/>
      <c r="CE38" s="294"/>
      <c r="CF38" s="294"/>
      <c r="CG38" s="294"/>
      <c r="CH38" s="294"/>
      <c r="CI38" s="294"/>
      <c r="CJ38" s="294"/>
      <c r="CK38" s="294"/>
      <c r="CL38" s="294"/>
      <c r="CM38" s="294"/>
      <c r="CN38" s="294"/>
      <c r="CO38" s="294"/>
      <c r="CP38" s="294"/>
      <c r="CQ38" s="294"/>
      <c r="CR38" s="294"/>
      <c r="CS38" s="294"/>
      <c r="CT38" s="294"/>
      <c r="CU38" s="294"/>
      <c r="CV38" s="294"/>
      <c r="CW38" s="294"/>
      <c r="CX38" s="294"/>
      <c r="CY38" s="294"/>
      <c r="CZ38" s="294"/>
      <c r="DA38" s="294"/>
      <c r="DB38" s="294"/>
      <c r="DC38" s="294"/>
      <c r="DD38" s="294"/>
      <c r="DE38" s="294"/>
      <c r="DF38" s="294"/>
      <c r="DG38" s="294"/>
      <c r="DH38" s="294"/>
      <c r="DI38" s="294"/>
      <c r="DJ38" s="294"/>
      <c r="DK38" s="294"/>
      <c r="DL38" s="294"/>
      <c r="DM38" s="294"/>
      <c r="DN38" s="294"/>
      <c r="DO38" s="294"/>
      <c r="DP38" s="294"/>
      <c r="DQ38" s="294"/>
      <c r="DR38" s="294"/>
      <c r="DS38" s="294"/>
      <c r="DT38" s="294"/>
      <c r="DU38" s="294"/>
      <c r="DV38" s="294"/>
      <c r="DW38" s="294"/>
      <c r="DX38" s="294"/>
      <c r="DY38" s="294"/>
      <c r="DZ38" s="294"/>
      <c r="EA38" s="294"/>
      <c r="EB38" s="287"/>
      <c r="EC38" s="287"/>
      <c r="ED38" s="287"/>
    </row>
    <row r="39" spans="1:134" ht="15" x14ac:dyDescent="0.25">
      <c r="B39" s="314"/>
      <c r="C39" s="314"/>
      <c r="D39" s="314"/>
      <c r="E39" s="314"/>
      <c r="F39" s="314"/>
      <c r="G39" s="314"/>
      <c r="H39" s="314"/>
      <c r="I39" s="314"/>
      <c r="J39" s="314"/>
      <c r="K39" s="314"/>
      <c r="L39" s="314"/>
      <c r="M39" s="314"/>
      <c r="N39" s="314"/>
      <c r="O39" s="314"/>
      <c r="P39" s="314"/>
      <c r="Q39" s="314"/>
      <c r="U39" s="289">
        <f t="shared" si="1"/>
        <v>45231</v>
      </c>
      <c r="V39" s="290" t="s">
        <v>229</v>
      </c>
      <c r="W39" s="291" t="s">
        <v>229</v>
      </c>
      <c r="X39" s="292">
        <v>31.2</v>
      </c>
      <c r="Y39" s="293">
        <v>29.035</v>
      </c>
      <c r="Z39" s="294">
        <v>46.637</v>
      </c>
      <c r="AA39" s="294">
        <v>51.314999999999998</v>
      </c>
      <c r="AB39" s="294">
        <v>47.95</v>
      </c>
      <c r="AC39" s="294">
        <v>30.289000000000001</v>
      </c>
      <c r="AD39" s="294">
        <v>23.488</v>
      </c>
      <c r="AE39" s="294">
        <v>24.512</v>
      </c>
      <c r="AF39" s="294">
        <v>39.933</v>
      </c>
      <c r="AG39" s="294">
        <v>26.754999999999999</v>
      </c>
      <c r="AH39" s="294">
        <v>23.8</v>
      </c>
      <c r="AI39" s="294">
        <v>37.081000000000003</v>
      </c>
      <c r="AJ39" s="294">
        <v>30.141999999999999</v>
      </c>
      <c r="AK39" s="294">
        <v>43.015999999999998</v>
      </c>
      <c r="AL39" s="294">
        <v>35.335999999999999</v>
      </c>
      <c r="AM39" s="294">
        <v>41.716000000000001</v>
      </c>
      <c r="AN39" s="294">
        <v>28.837</v>
      </c>
      <c r="AO39" s="294">
        <v>24.25</v>
      </c>
      <c r="AP39" s="294">
        <v>26.643999999999998</v>
      </c>
      <c r="AQ39" s="294">
        <v>16.561</v>
      </c>
      <c r="AR39" s="294">
        <v>24.052</v>
      </c>
      <c r="AS39" s="294">
        <v>26.001000000000001</v>
      </c>
      <c r="AT39" s="294">
        <v>37.097999999999999</v>
      </c>
      <c r="AU39" s="294">
        <v>40.119</v>
      </c>
      <c r="AV39" s="294">
        <v>28.565000000000001</v>
      </c>
      <c r="AW39" s="294">
        <v>33.564</v>
      </c>
      <c r="AX39" s="294">
        <v>33.973999999999997</v>
      </c>
      <c r="AY39" s="294">
        <v>28.736999999999998</v>
      </c>
      <c r="AZ39" s="294">
        <v>30.648</v>
      </c>
      <c r="BA39" s="294">
        <v>16.597999999999999</v>
      </c>
      <c r="BB39" s="294">
        <v>28.167000000000002</v>
      </c>
      <c r="BC39" s="294">
        <v>35.844000000000001</v>
      </c>
      <c r="BD39" s="294">
        <v>27.045000000000002</v>
      </c>
      <c r="BE39" s="294">
        <v>22.257999999999999</v>
      </c>
      <c r="BF39" s="294">
        <v>31.010999999999999</v>
      </c>
      <c r="BG39" s="294">
        <v>29.145</v>
      </c>
      <c r="BH39" s="294"/>
      <c r="BI39" s="294"/>
      <c r="BJ39" s="294"/>
      <c r="BK39" s="294"/>
      <c r="BL39" s="294"/>
      <c r="BM39" s="294"/>
      <c r="BN39" s="294"/>
      <c r="BO39" s="294"/>
      <c r="BP39" s="294"/>
      <c r="BQ39" s="294"/>
      <c r="BR39" s="294"/>
      <c r="BS39" s="294"/>
      <c r="BT39" s="294"/>
      <c r="BU39" s="294"/>
      <c r="BV39" s="294"/>
      <c r="BW39" s="294"/>
      <c r="BX39" s="294"/>
      <c r="BY39" s="294"/>
      <c r="BZ39" s="294"/>
      <c r="CA39" s="294"/>
      <c r="CB39" s="294"/>
      <c r="CC39" s="294"/>
      <c r="CD39" s="294"/>
      <c r="CE39" s="294"/>
      <c r="CF39" s="294"/>
      <c r="CG39" s="294"/>
      <c r="CH39" s="294"/>
      <c r="CI39" s="294"/>
      <c r="CJ39" s="294"/>
      <c r="CK39" s="294"/>
      <c r="CL39" s="294"/>
      <c r="CM39" s="294"/>
      <c r="CN39" s="294"/>
      <c r="CO39" s="294"/>
      <c r="CP39" s="294"/>
      <c r="CQ39" s="294"/>
      <c r="CR39" s="294"/>
      <c r="CS39" s="294"/>
      <c r="CT39" s="294"/>
      <c r="CU39" s="294"/>
      <c r="CV39" s="294"/>
      <c r="CW39" s="294"/>
      <c r="CX39" s="294"/>
      <c r="CY39" s="294"/>
      <c r="CZ39" s="294"/>
      <c r="DA39" s="294"/>
      <c r="DB39" s="294"/>
      <c r="DC39" s="294"/>
      <c r="DD39" s="294"/>
      <c r="DE39" s="294"/>
      <c r="DF39" s="294"/>
      <c r="DG39" s="294"/>
      <c r="DH39" s="294"/>
      <c r="DI39" s="294"/>
      <c r="DJ39" s="294"/>
      <c r="DK39" s="294"/>
      <c r="DL39" s="294"/>
      <c r="DM39" s="294"/>
      <c r="DN39" s="294"/>
      <c r="DO39" s="294"/>
      <c r="DP39" s="294"/>
      <c r="DQ39" s="294"/>
      <c r="DR39" s="294"/>
      <c r="DS39" s="294"/>
      <c r="DT39" s="294"/>
      <c r="DU39" s="294"/>
      <c r="DV39" s="294"/>
      <c r="DW39" s="294"/>
      <c r="DX39" s="294"/>
      <c r="DY39" s="294"/>
      <c r="DZ39" s="294"/>
      <c r="EA39" s="294"/>
      <c r="EB39" s="287"/>
      <c r="EC39" s="287"/>
      <c r="ED39" s="287"/>
    </row>
    <row r="40" spans="1:134" ht="15" x14ac:dyDescent="0.25">
      <c r="O40" s="302"/>
      <c r="P40" s="302"/>
      <c r="U40" s="289">
        <f t="shared" si="1"/>
        <v>45261</v>
      </c>
      <c r="V40" s="290" t="s">
        <v>229</v>
      </c>
      <c r="W40" s="291" t="s">
        <v>229</v>
      </c>
      <c r="X40" s="292">
        <v>26.5</v>
      </c>
      <c r="Y40" s="293">
        <v>27.670999999999999</v>
      </c>
      <c r="Z40" s="294">
        <v>40.933</v>
      </c>
      <c r="AA40" s="294">
        <v>36.4</v>
      </c>
      <c r="AB40" s="294">
        <v>36.634999999999998</v>
      </c>
      <c r="AC40" s="294">
        <v>27.288</v>
      </c>
      <c r="AD40" s="294">
        <v>21.454999999999998</v>
      </c>
      <c r="AE40" s="294">
        <v>22.047999999999998</v>
      </c>
      <c r="AF40" s="294">
        <v>28.195</v>
      </c>
      <c r="AG40" s="294">
        <v>24.417999999999999</v>
      </c>
      <c r="AH40" s="294">
        <v>21.951000000000001</v>
      </c>
      <c r="AI40" s="294">
        <v>31.954000000000001</v>
      </c>
      <c r="AJ40" s="294">
        <v>25.917000000000002</v>
      </c>
      <c r="AK40" s="294">
        <v>38.857999999999997</v>
      </c>
      <c r="AL40" s="294">
        <v>31.68</v>
      </c>
      <c r="AM40" s="294">
        <v>34.530999999999999</v>
      </c>
      <c r="AN40" s="294">
        <v>26.603999999999999</v>
      </c>
      <c r="AO40" s="294">
        <v>21.751999999999999</v>
      </c>
      <c r="AP40" s="294">
        <v>22.925999999999998</v>
      </c>
      <c r="AQ40" s="294">
        <v>13.952999999999999</v>
      </c>
      <c r="AR40" s="294">
        <v>22.297000000000001</v>
      </c>
      <c r="AS40" s="294">
        <v>22.018000000000001</v>
      </c>
      <c r="AT40" s="294">
        <v>27.948</v>
      </c>
      <c r="AU40" s="294">
        <v>28.645</v>
      </c>
      <c r="AV40" s="294">
        <v>22.657</v>
      </c>
      <c r="AW40" s="294">
        <v>30.773</v>
      </c>
      <c r="AX40" s="294">
        <v>28.588000000000001</v>
      </c>
      <c r="AY40" s="294">
        <v>24.332999999999998</v>
      </c>
      <c r="AZ40" s="294">
        <v>27.57</v>
      </c>
      <c r="BA40" s="294">
        <v>15.456</v>
      </c>
      <c r="BB40" s="294">
        <v>22.04</v>
      </c>
      <c r="BC40" s="294">
        <v>27.597999999999999</v>
      </c>
      <c r="BD40" s="294">
        <v>25.469000000000001</v>
      </c>
      <c r="BE40" s="294">
        <v>18.122</v>
      </c>
      <c r="BF40" s="294">
        <v>27.081</v>
      </c>
      <c r="BG40" s="294">
        <v>27.611999999999998</v>
      </c>
      <c r="BH40" s="294"/>
      <c r="BI40" s="294"/>
      <c r="BJ40" s="294"/>
      <c r="BK40" s="294"/>
      <c r="BL40" s="294"/>
      <c r="BM40" s="294"/>
      <c r="BN40" s="294"/>
      <c r="BO40" s="294"/>
      <c r="BP40" s="294"/>
      <c r="BQ40" s="294"/>
      <c r="BR40" s="294"/>
      <c r="BS40" s="294"/>
      <c r="BT40" s="294"/>
      <c r="BU40" s="294"/>
      <c r="BV40" s="294"/>
      <c r="BW40" s="294"/>
      <c r="BX40" s="294"/>
      <c r="BY40" s="294"/>
      <c r="BZ40" s="294"/>
      <c r="CA40" s="294"/>
      <c r="CB40" s="294"/>
      <c r="CC40" s="294"/>
      <c r="CD40" s="294"/>
      <c r="CE40" s="294"/>
      <c r="CF40" s="294"/>
      <c r="CG40" s="294"/>
      <c r="CH40" s="294"/>
      <c r="CI40" s="294"/>
      <c r="CJ40" s="294"/>
      <c r="CK40" s="294"/>
      <c r="CL40" s="294"/>
      <c r="CM40" s="294"/>
      <c r="CN40" s="294"/>
      <c r="CO40" s="294"/>
      <c r="CP40" s="294"/>
      <c r="CQ40" s="294"/>
      <c r="CR40" s="294"/>
      <c r="CS40" s="294"/>
      <c r="CT40" s="294"/>
      <c r="CU40" s="294"/>
      <c r="CV40" s="294"/>
      <c r="CW40" s="294"/>
      <c r="CX40" s="294"/>
      <c r="CY40" s="294"/>
      <c r="CZ40" s="294"/>
      <c r="DA40" s="294"/>
      <c r="DB40" s="294"/>
      <c r="DC40" s="294"/>
      <c r="DD40" s="294"/>
      <c r="DE40" s="294"/>
      <c r="DF40" s="294"/>
      <c r="DG40" s="294"/>
      <c r="DH40" s="294"/>
      <c r="DI40" s="294"/>
      <c r="DJ40" s="294"/>
      <c r="DK40" s="294"/>
      <c r="DL40" s="294"/>
      <c r="DM40" s="294"/>
      <c r="DN40" s="294"/>
      <c r="DO40" s="294"/>
      <c r="DP40" s="294"/>
      <c r="DQ40" s="294"/>
      <c r="DR40" s="294"/>
      <c r="DS40" s="294"/>
      <c r="DT40" s="294"/>
      <c r="DU40" s="294"/>
      <c r="DV40" s="294"/>
      <c r="DW40" s="294"/>
      <c r="DX40" s="294"/>
      <c r="DY40" s="294"/>
      <c r="DZ40" s="294"/>
      <c r="EA40" s="294"/>
      <c r="EB40" s="287"/>
      <c r="EC40" s="287"/>
      <c r="ED40" s="287"/>
    </row>
    <row r="41" spans="1:134" ht="15" x14ac:dyDescent="0.25">
      <c r="C41" s="301">
        <v>2</v>
      </c>
      <c r="O41" s="302"/>
      <c r="P41" s="302"/>
      <c r="U41" s="289">
        <f t="shared" si="1"/>
        <v>45292</v>
      </c>
      <c r="V41" s="290" t="s">
        <v>229</v>
      </c>
      <c r="W41" s="291" t="s">
        <v>229</v>
      </c>
      <c r="X41" s="292">
        <v>24.9</v>
      </c>
      <c r="Y41" s="293">
        <v>26.797999999999998</v>
      </c>
      <c r="Z41" s="294">
        <v>36.651000000000003</v>
      </c>
      <c r="AA41" s="294">
        <v>31.344000000000001</v>
      </c>
      <c r="AB41" s="294">
        <v>30.661999999999999</v>
      </c>
      <c r="AC41" s="294">
        <v>24.245000000000001</v>
      </c>
      <c r="AD41" s="294">
        <v>19.234000000000002</v>
      </c>
      <c r="AE41" s="294">
        <v>19.731999999999999</v>
      </c>
      <c r="AF41" s="294">
        <v>22.140999999999998</v>
      </c>
      <c r="AG41" s="294">
        <v>21.393999999999998</v>
      </c>
      <c r="AH41" s="294">
        <v>19.972000000000001</v>
      </c>
      <c r="AI41" s="294">
        <v>28.559000000000001</v>
      </c>
      <c r="AJ41" s="294">
        <v>23.010999999999999</v>
      </c>
      <c r="AK41" s="294">
        <v>33.866</v>
      </c>
      <c r="AL41" s="294">
        <v>27.13</v>
      </c>
      <c r="AM41" s="294">
        <v>30.97</v>
      </c>
      <c r="AN41" s="294">
        <v>25.774999999999999</v>
      </c>
      <c r="AO41" s="294">
        <v>19.457999999999998</v>
      </c>
      <c r="AP41" s="294">
        <v>20.206</v>
      </c>
      <c r="AQ41" s="294">
        <v>12.523999999999999</v>
      </c>
      <c r="AR41" s="294">
        <v>19.774000000000001</v>
      </c>
      <c r="AS41" s="294">
        <v>22.856000000000002</v>
      </c>
      <c r="AT41" s="294">
        <v>24.073</v>
      </c>
      <c r="AU41" s="294">
        <v>25.547999999999998</v>
      </c>
      <c r="AV41" s="294">
        <v>19.628</v>
      </c>
      <c r="AW41" s="294">
        <v>27.715</v>
      </c>
      <c r="AX41" s="294">
        <v>25.103999999999999</v>
      </c>
      <c r="AY41" s="294">
        <v>21.727</v>
      </c>
      <c r="AZ41" s="294">
        <v>24.925000000000001</v>
      </c>
      <c r="BA41" s="294">
        <v>13.907999999999999</v>
      </c>
      <c r="BB41" s="294">
        <v>19.312000000000001</v>
      </c>
      <c r="BC41" s="294">
        <v>24.184999999999999</v>
      </c>
      <c r="BD41" s="294">
        <v>23.562999999999999</v>
      </c>
      <c r="BE41" s="294">
        <v>15.7</v>
      </c>
      <c r="BF41" s="294">
        <v>24.143999999999998</v>
      </c>
      <c r="BG41" s="294">
        <v>27.087</v>
      </c>
      <c r="BH41" s="294"/>
      <c r="BI41" s="294"/>
      <c r="BJ41" s="294"/>
      <c r="BK41" s="294"/>
      <c r="BL41" s="294"/>
      <c r="BM41" s="294"/>
      <c r="BN41" s="294"/>
      <c r="BO41" s="294"/>
      <c r="BP41" s="294"/>
      <c r="BQ41" s="294"/>
      <c r="BR41" s="294"/>
      <c r="BS41" s="294"/>
      <c r="BT41" s="294"/>
      <c r="BU41" s="294"/>
      <c r="BV41" s="294"/>
      <c r="BW41" s="294"/>
      <c r="BX41" s="294"/>
      <c r="BY41" s="294"/>
      <c r="BZ41" s="294"/>
      <c r="CA41" s="294"/>
      <c r="CB41" s="294"/>
      <c r="CC41" s="294"/>
      <c r="CD41" s="294"/>
      <c r="CE41" s="294"/>
      <c r="CF41" s="294"/>
      <c r="CG41" s="294"/>
      <c r="CH41" s="294"/>
      <c r="CI41" s="294"/>
      <c r="CJ41" s="294"/>
      <c r="CK41" s="294"/>
      <c r="CL41" s="294"/>
      <c r="CM41" s="294"/>
      <c r="CN41" s="294"/>
      <c r="CO41" s="294"/>
      <c r="CP41" s="294"/>
      <c r="CQ41" s="294"/>
      <c r="CR41" s="294"/>
      <c r="CS41" s="294"/>
      <c r="CT41" s="294"/>
      <c r="CU41" s="294"/>
      <c r="CV41" s="294"/>
      <c r="CW41" s="294"/>
      <c r="CX41" s="294"/>
      <c r="CY41" s="294"/>
      <c r="CZ41" s="294"/>
      <c r="DA41" s="294"/>
      <c r="DB41" s="294"/>
      <c r="DC41" s="294"/>
      <c r="DD41" s="294"/>
      <c r="DE41" s="294"/>
      <c r="DF41" s="294"/>
      <c r="DG41" s="294"/>
      <c r="DH41" s="294"/>
      <c r="DI41" s="294"/>
      <c r="DJ41" s="294"/>
      <c r="DK41" s="294"/>
      <c r="DL41" s="294"/>
      <c r="DM41" s="294"/>
      <c r="DN41" s="294"/>
      <c r="DO41" s="294"/>
      <c r="DP41" s="294"/>
      <c r="DQ41" s="294"/>
      <c r="DR41" s="294"/>
      <c r="DS41" s="294"/>
      <c r="DT41" s="294"/>
      <c r="DU41" s="294"/>
      <c r="DV41" s="294"/>
      <c r="DW41" s="294"/>
      <c r="DX41" s="294"/>
      <c r="DY41" s="294"/>
      <c r="DZ41" s="294"/>
      <c r="EA41" s="294"/>
      <c r="EB41" s="287"/>
      <c r="EC41" s="287"/>
      <c r="ED41" s="287"/>
    </row>
    <row r="42" spans="1:134" ht="15" x14ac:dyDescent="0.25">
      <c r="A42" s="303" t="str">
        <f ca="1">LEFT(CELL("filename"),FIND("[",CELL("filename"),1)-1)</f>
        <v>C:\Users\apivarnik\Desktop\GIT\MTOM\Inflow Forecasts\</v>
      </c>
      <c r="O42" s="302"/>
      <c r="P42" s="302"/>
      <c r="U42" s="289">
        <f t="shared" si="1"/>
        <v>45323</v>
      </c>
      <c r="V42" s="290" t="s">
        <v>229</v>
      </c>
      <c r="W42" s="291" t="s">
        <v>229</v>
      </c>
      <c r="X42" s="292">
        <v>22.8</v>
      </c>
      <c r="Y42" s="293">
        <v>21.251000000000001</v>
      </c>
      <c r="Z42" s="294">
        <v>31.478999999999999</v>
      </c>
      <c r="AA42" s="294">
        <v>41.167000000000002</v>
      </c>
      <c r="AB42" s="294">
        <v>28.898</v>
      </c>
      <c r="AC42" s="294">
        <v>20.515000000000001</v>
      </c>
      <c r="AD42" s="294">
        <v>16.373999999999999</v>
      </c>
      <c r="AE42" s="294">
        <v>17.306999999999999</v>
      </c>
      <c r="AF42" s="294">
        <v>19.748999999999999</v>
      </c>
      <c r="AG42" s="294">
        <v>18.957000000000001</v>
      </c>
      <c r="AH42" s="294">
        <v>19.010000000000002</v>
      </c>
      <c r="AI42" s="294">
        <v>24.061</v>
      </c>
      <c r="AJ42" s="294">
        <v>23.574000000000002</v>
      </c>
      <c r="AK42" s="294">
        <v>31.385000000000002</v>
      </c>
      <c r="AL42" s="294">
        <v>22.905000000000001</v>
      </c>
      <c r="AM42" s="294">
        <v>27.504000000000001</v>
      </c>
      <c r="AN42" s="294">
        <v>26.690999999999999</v>
      </c>
      <c r="AO42" s="294">
        <v>19.768999999999998</v>
      </c>
      <c r="AP42" s="294">
        <v>17.114999999999998</v>
      </c>
      <c r="AQ42" s="294">
        <v>16.015000000000001</v>
      </c>
      <c r="AR42" s="294">
        <v>17.081</v>
      </c>
      <c r="AS42" s="294">
        <v>20.242000000000001</v>
      </c>
      <c r="AT42" s="294">
        <v>20.038</v>
      </c>
      <c r="AU42" s="294">
        <v>24.056000000000001</v>
      </c>
      <c r="AV42" s="294">
        <v>16.567</v>
      </c>
      <c r="AW42" s="294">
        <v>24.210999999999999</v>
      </c>
      <c r="AX42" s="294">
        <v>21.210999999999999</v>
      </c>
      <c r="AY42" s="294">
        <v>18.407</v>
      </c>
      <c r="AZ42" s="294">
        <v>21.344999999999999</v>
      </c>
      <c r="BA42" s="294">
        <v>11.968</v>
      </c>
      <c r="BB42" s="294">
        <v>18.824000000000002</v>
      </c>
      <c r="BC42" s="294">
        <v>23.713999999999999</v>
      </c>
      <c r="BD42" s="294">
        <v>20.114999999999998</v>
      </c>
      <c r="BE42" s="294">
        <v>13.557</v>
      </c>
      <c r="BF42" s="294">
        <v>20.911000000000001</v>
      </c>
      <c r="BG42" s="294">
        <v>21.341999999999999</v>
      </c>
      <c r="BH42" s="294"/>
      <c r="BI42" s="294"/>
      <c r="BJ42" s="294"/>
      <c r="BK42" s="294"/>
      <c r="BL42" s="294"/>
      <c r="BM42" s="294"/>
      <c r="BN42" s="294"/>
      <c r="BO42" s="294"/>
      <c r="BP42" s="294"/>
      <c r="BQ42" s="294"/>
      <c r="BR42" s="294"/>
      <c r="BS42" s="294"/>
      <c r="BT42" s="294"/>
      <c r="BU42" s="294"/>
      <c r="BV42" s="294"/>
      <c r="BW42" s="294"/>
      <c r="BX42" s="294"/>
      <c r="BY42" s="294"/>
      <c r="BZ42" s="294"/>
      <c r="CA42" s="294"/>
      <c r="CB42" s="294"/>
      <c r="CC42" s="294"/>
      <c r="CD42" s="294"/>
      <c r="CE42" s="294"/>
      <c r="CF42" s="294"/>
      <c r="CG42" s="294"/>
      <c r="CH42" s="294"/>
      <c r="CI42" s="294"/>
      <c r="CJ42" s="294"/>
      <c r="CK42" s="294"/>
      <c r="CL42" s="294"/>
      <c r="CM42" s="294"/>
      <c r="CN42" s="294"/>
      <c r="CO42" s="294"/>
      <c r="CP42" s="294"/>
      <c r="CQ42" s="294"/>
      <c r="CR42" s="294"/>
      <c r="CS42" s="294"/>
      <c r="CT42" s="294"/>
      <c r="CU42" s="294"/>
      <c r="CV42" s="294"/>
      <c r="CW42" s="294"/>
      <c r="CX42" s="294"/>
      <c r="CY42" s="294"/>
      <c r="CZ42" s="294"/>
      <c r="DA42" s="294"/>
      <c r="DB42" s="294"/>
      <c r="DC42" s="294"/>
      <c r="DD42" s="294"/>
      <c r="DE42" s="294"/>
      <c r="DF42" s="294"/>
      <c r="DG42" s="294"/>
      <c r="DH42" s="294"/>
      <c r="DI42" s="294"/>
      <c r="DJ42" s="294"/>
      <c r="DK42" s="294"/>
      <c r="DL42" s="294"/>
      <c r="DM42" s="294"/>
      <c r="DN42" s="294"/>
      <c r="DO42" s="294"/>
      <c r="DP42" s="294"/>
      <c r="DQ42" s="294"/>
      <c r="DR42" s="294"/>
      <c r="DS42" s="294"/>
      <c r="DT42" s="294"/>
      <c r="DU42" s="294"/>
      <c r="DV42" s="294"/>
      <c r="DW42" s="294"/>
      <c r="DX42" s="294"/>
      <c r="DY42" s="294"/>
      <c r="DZ42" s="294"/>
      <c r="EA42" s="294"/>
      <c r="EB42" s="287"/>
      <c r="EC42" s="287"/>
      <c r="ED42" s="287"/>
    </row>
    <row r="43" spans="1:134" ht="15" x14ac:dyDescent="0.25">
      <c r="A43" s="304" t="str">
        <f ca="1">LEFT(A42,1)</f>
        <v>C</v>
      </c>
      <c r="O43" s="302"/>
      <c r="P43" s="302"/>
      <c r="U43" s="289">
        <f t="shared" si="1"/>
        <v>45352</v>
      </c>
      <c r="V43" s="290" t="s">
        <v>229</v>
      </c>
      <c r="W43" s="291" t="s">
        <v>229</v>
      </c>
      <c r="X43" s="292">
        <v>37.299999999999997</v>
      </c>
      <c r="Y43" s="293">
        <v>20.867000000000001</v>
      </c>
      <c r="Z43" s="294">
        <v>44.344999999999999</v>
      </c>
      <c r="AA43" s="294">
        <v>71.522999999999996</v>
      </c>
      <c r="AB43" s="294">
        <v>32.683</v>
      </c>
      <c r="AC43" s="294">
        <v>28.684999999999999</v>
      </c>
      <c r="AD43" s="294">
        <v>42.286000000000001</v>
      </c>
      <c r="AE43" s="294">
        <v>26.445</v>
      </c>
      <c r="AF43" s="294">
        <v>27.547000000000001</v>
      </c>
      <c r="AG43" s="294">
        <v>28.626999999999999</v>
      </c>
      <c r="AH43" s="294">
        <v>32.61</v>
      </c>
      <c r="AI43" s="294">
        <v>40.996000000000002</v>
      </c>
      <c r="AJ43" s="294">
        <v>49.526000000000003</v>
      </c>
      <c r="AK43" s="294">
        <v>40.307000000000002</v>
      </c>
      <c r="AL43" s="294">
        <v>39.256</v>
      </c>
      <c r="AM43" s="294">
        <v>39.588000000000001</v>
      </c>
      <c r="AN43" s="294">
        <v>29.349</v>
      </c>
      <c r="AO43" s="294">
        <v>29.414999999999999</v>
      </c>
      <c r="AP43" s="294">
        <v>20.084</v>
      </c>
      <c r="AQ43" s="294">
        <v>24.802</v>
      </c>
      <c r="AR43" s="294">
        <v>45.326000000000001</v>
      </c>
      <c r="AS43" s="294">
        <v>22.510999999999999</v>
      </c>
      <c r="AT43" s="294">
        <v>26.632999999999999</v>
      </c>
      <c r="AU43" s="294">
        <v>56.011000000000003</v>
      </c>
      <c r="AV43" s="294">
        <v>16.507000000000001</v>
      </c>
      <c r="AW43" s="294">
        <v>42.984999999999999</v>
      </c>
      <c r="AX43" s="294">
        <v>23.91</v>
      </c>
      <c r="AY43" s="294">
        <v>31.065999999999999</v>
      </c>
      <c r="AZ43" s="294">
        <v>38.869999999999997</v>
      </c>
      <c r="BA43" s="294">
        <v>18.363</v>
      </c>
      <c r="BB43" s="294">
        <v>20.065000000000001</v>
      </c>
      <c r="BC43" s="294">
        <v>40.22</v>
      </c>
      <c r="BD43" s="294">
        <v>21.29</v>
      </c>
      <c r="BE43" s="294">
        <v>23.135000000000002</v>
      </c>
      <c r="BF43" s="294">
        <v>31.762</v>
      </c>
      <c r="BG43" s="294">
        <v>20.867999999999999</v>
      </c>
      <c r="BH43" s="294"/>
      <c r="BI43" s="294"/>
      <c r="BJ43" s="294"/>
      <c r="BK43" s="294"/>
      <c r="BL43" s="294"/>
      <c r="BM43" s="294"/>
      <c r="BN43" s="294"/>
      <c r="BO43" s="294"/>
      <c r="BP43" s="294"/>
      <c r="BQ43" s="294"/>
      <c r="BR43" s="294"/>
      <c r="BS43" s="294"/>
      <c r="BT43" s="294"/>
      <c r="BU43" s="294"/>
      <c r="BV43" s="294"/>
      <c r="BW43" s="294"/>
      <c r="BX43" s="294"/>
      <c r="BY43" s="294"/>
      <c r="BZ43" s="294"/>
      <c r="CA43" s="294"/>
      <c r="CB43" s="294"/>
      <c r="CC43" s="294"/>
      <c r="CD43" s="294"/>
      <c r="CE43" s="294"/>
      <c r="CF43" s="294"/>
      <c r="CG43" s="294"/>
      <c r="CH43" s="294"/>
      <c r="CI43" s="294"/>
      <c r="CJ43" s="294"/>
      <c r="CK43" s="294"/>
      <c r="CL43" s="294"/>
      <c r="CM43" s="294"/>
      <c r="CN43" s="294"/>
      <c r="CO43" s="294"/>
      <c r="CP43" s="294"/>
      <c r="CQ43" s="294"/>
      <c r="CR43" s="294"/>
      <c r="CS43" s="294"/>
      <c r="CT43" s="294"/>
      <c r="CU43" s="294"/>
      <c r="CV43" s="294"/>
      <c r="CW43" s="294"/>
      <c r="CX43" s="294"/>
      <c r="CY43" s="294"/>
      <c r="CZ43" s="294"/>
      <c r="DA43" s="294"/>
      <c r="DB43" s="294"/>
      <c r="DC43" s="294"/>
      <c r="DD43" s="294"/>
      <c r="DE43" s="294"/>
      <c r="DF43" s="294"/>
      <c r="DG43" s="294"/>
      <c r="DH43" s="294"/>
      <c r="DI43" s="294"/>
      <c r="DJ43" s="294"/>
      <c r="DK43" s="294"/>
      <c r="DL43" s="294"/>
      <c r="DM43" s="294"/>
      <c r="DN43" s="294"/>
      <c r="DO43" s="294"/>
      <c r="DP43" s="294"/>
      <c r="DQ43" s="294"/>
      <c r="DR43" s="294"/>
      <c r="DS43" s="294"/>
      <c r="DT43" s="294"/>
      <c r="DU43" s="294"/>
      <c r="DV43" s="294"/>
      <c r="DW43" s="294"/>
      <c r="DX43" s="294"/>
      <c r="DY43" s="294"/>
      <c r="DZ43" s="294"/>
      <c r="EA43" s="294"/>
      <c r="EB43" s="287"/>
      <c r="EC43" s="287"/>
      <c r="ED43" s="287"/>
    </row>
    <row r="44" spans="1:134" ht="15" x14ac:dyDescent="0.25">
      <c r="A44" s="271" t="s">
        <v>193</v>
      </c>
      <c r="O44" s="302"/>
      <c r="P44" s="302"/>
      <c r="U44" s="289">
        <f t="shared" si="1"/>
        <v>45383</v>
      </c>
      <c r="V44" s="290" t="s">
        <v>229</v>
      </c>
      <c r="W44" s="291" t="s">
        <v>229</v>
      </c>
      <c r="X44" s="292">
        <v>78.099999999999994</v>
      </c>
      <c r="Y44" s="293">
        <v>44.527999999999999</v>
      </c>
      <c r="Z44" s="294">
        <v>97.260999999999996</v>
      </c>
      <c r="AA44" s="294">
        <v>122.753</v>
      </c>
      <c r="AB44" s="294">
        <v>84.578999999999994</v>
      </c>
      <c r="AC44" s="294">
        <v>65.257999999999996</v>
      </c>
      <c r="AD44" s="294">
        <v>103.86</v>
      </c>
      <c r="AE44" s="294">
        <v>57.22</v>
      </c>
      <c r="AF44" s="294">
        <v>51.764000000000003</v>
      </c>
      <c r="AG44" s="294">
        <v>74.052000000000007</v>
      </c>
      <c r="AH44" s="294">
        <v>93.14</v>
      </c>
      <c r="AI44" s="294">
        <v>78.218000000000004</v>
      </c>
      <c r="AJ44" s="294">
        <v>60.811</v>
      </c>
      <c r="AK44" s="294">
        <v>89.495000000000005</v>
      </c>
      <c r="AL44" s="294">
        <v>79.087000000000003</v>
      </c>
      <c r="AM44" s="294">
        <v>57.567999999999998</v>
      </c>
      <c r="AN44" s="294">
        <v>74.587000000000003</v>
      </c>
      <c r="AO44" s="294">
        <v>56.802</v>
      </c>
      <c r="AP44" s="294">
        <v>50.966999999999999</v>
      </c>
      <c r="AQ44" s="294">
        <v>49.204999999999998</v>
      </c>
      <c r="AR44" s="294">
        <v>90.918999999999997</v>
      </c>
      <c r="AS44" s="294">
        <v>57.402999999999999</v>
      </c>
      <c r="AT44" s="294">
        <v>81.445999999999998</v>
      </c>
      <c r="AU44" s="294">
        <v>77.733000000000004</v>
      </c>
      <c r="AV44" s="294">
        <v>51.988999999999997</v>
      </c>
      <c r="AW44" s="294">
        <v>67.932000000000002</v>
      </c>
      <c r="AX44" s="294">
        <v>55.694000000000003</v>
      </c>
      <c r="AY44" s="294">
        <v>67.983999999999995</v>
      </c>
      <c r="AZ44" s="294">
        <v>80.700999999999993</v>
      </c>
      <c r="BA44" s="294">
        <v>40.201999999999998</v>
      </c>
      <c r="BB44" s="294">
        <v>49.762999999999998</v>
      </c>
      <c r="BC44" s="294">
        <v>75.004999999999995</v>
      </c>
      <c r="BD44" s="294">
        <v>48.853999999999999</v>
      </c>
      <c r="BE44" s="294">
        <v>40.529000000000003</v>
      </c>
      <c r="BF44" s="294">
        <v>38.286999999999999</v>
      </c>
      <c r="BG44" s="294">
        <v>43.22</v>
      </c>
      <c r="BH44" s="294"/>
      <c r="BI44" s="294"/>
      <c r="BJ44" s="294"/>
      <c r="BK44" s="294"/>
      <c r="BL44" s="294"/>
      <c r="BM44" s="294"/>
      <c r="BN44" s="294"/>
      <c r="BO44" s="294"/>
      <c r="BP44" s="294"/>
      <c r="BQ44" s="294"/>
      <c r="BR44" s="294"/>
      <c r="BS44" s="294"/>
      <c r="BT44" s="294"/>
      <c r="BU44" s="294"/>
      <c r="BV44" s="294"/>
      <c r="BW44" s="294"/>
      <c r="BX44" s="294"/>
      <c r="BY44" s="294"/>
      <c r="BZ44" s="294"/>
      <c r="CA44" s="294"/>
      <c r="CB44" s="294"/>
      <c r="CC44" s="294"/>
      <c r="CD44" s="294"/>
      <c r="CE44" s="294"/>
      <c r="CF44" s="294"/>
      <c r="CG44" s="294"/>
      <c r="CH44" s="294"/>
      <c r="CI44" s="294"/>
      <c r="CJ44" s="294"/>
      <c r="CK44" s="294"/>
      <c r="CL44" s="294"/>
      <c r="CM44" s="294"/>
      <c r="CN44" s="294"/>
      <c r="CO44" s="294"/>
      <c r="CP44" s="294"/>
      <c r="CQ44" s="294"/>
      <c r="CR44" s="294"/>
      <c r="CS44" s="294"/>
      <c r="CT44" s="294"/>
      <c r="CU44" s="294"/>
      <c r="CV44" s="294"/>
      <c r="CW44" s="294"/>
      <c r="CX44" s="294"/>
      <c r="CY44" s="294"/>
      <c r="CZ44" s="294"/>
      <c r="DA44" s="294"/>
      <c r="DB44" s="294"/>
      <c r="DC44" s="294"/>
      <c r="DD44" s="294"/>
      <c r="DE44" s="294"/>
      <c r="DF44" s="294"/>
      <c r="DG44" s="294"/>
      <c r="DH44" s="294"/>
      <c r="DI44" s="294"/>
      <c r="DJ44" s="294"/>
      <c r="DK44" s="294"/>
      <c r="DL44" s="294"/>
      <c r="DM44" s="294"/>
      <c r="DN44" s="294"/>
      <c r="DO44" s="294"/>
      <c r="DP44" s="294"/>
      <c r="DQ44" s="294"/>
      <c r="DR44" s="294"/>
      <c r="DS44" s="294"/>
      <c r="DT44" s="294"/>
      <c r="DU44" s="294"/>
      <c r="DV44" s="294"/>
      <c r="DW44" s="294"/>
      <c r="DX44" s="294"/>
      <c r="DY44" s="294"/>
      <c r="DZ44" s="294"/>
      <c r="EA44" s="294"/>
      <c r="EB44" s="287"/>
      <c r="EC44" s="287"/>
      <c r="ED44" s="287"/>
    </row>
    <row r="45" spans="1:134" ht="15" x14ac:dyDescent="0.25">
      <c r="U45" s="289">
        <f t="shared" si="1"/>
        <v>45413</v>
      </c>
      <c r="V45" s="290" t="s">
        <v>229</v>
      </c>
      <c r="W45" s="291" t="s">
        <v>229</v>
      </c>
      <c r="X45" s="292">
        <v>198.9</v>
      </c>
      <c r="Y45" s="293">
        <v>448.63400000000001</v>
      </c>
      <c r="Z45" s="294">
        <v>381.90800000000002</v>
      </c>
      <c r="AA45" s="294">
        <v>327.12299999999999</v>
      </c>
      <c r="AB45" s="294">
        <v>293.84300000000002</v>
      </c>
      <c r="AC45" s="294">
        <v>146.524</v>
      </c>
      <c r="AD45" s="294">
        <v>181.65799999999999</v>
      </c>
      <c r="AE45" s="294">
        <v>113.967</v>
      </c>
      <c r="AF45" s="294">
        <v>159.208</v>
      </c>
      <c r="AG45" s="294">
        <v>200.76</v>
      </c>
      <c r="AH45" s="294">
        <v>274.06900000000002</v>
      </c>
      <c r="AI45" s="294">
        <v>214.679</v>
      </c>
      <c r="AJ45" s="294">
        <v>188.23599999999999</v>
      </c>
      <c r="AK45" s="294">
        <v>353.38200000000001</v>
      </c>
      <c r="AL45" s="294">
        <v>312.16399999999999</v>
      </c>
      <c r="AM45" s="294">
        <v>190.85900000000001</v>
      </c>
      <c r="AN45" s="294">
        <v>224.691</v>
      </c>
      <c r="AO45" s="294">
        <v>238.76</v>
      </c>
      <c r="AP45" s="294">
        <v>73.037999999999997</v>
      </c>
      <c r="AQ45" s="294">
        <v>147.51900000000001</v>
      </c>
      <c r="AR45" s="294">
        <v>211.13300000000001</v>
      </c>
      <c r="AS45" s="294">
        <v>243.92699999999999</v>
      </c>
      <c r="AT45" s="294">
        <v>206.529</v>
      </c>
      <c r="AU45" s="294">
        <v>214.87100000000001</v>
      </c>
      <c r="AV45" s="294">
        <v>248.37100000000001</v>
      </c>
      <c r="AW45" s="294">
        <v>273.89600000000002</v>
      </c>
      <c r="AX45" s="294">
        <v>109.06100000000001</v>
      </c>
      <c r="AY45" s="294">
        <v>142.52199999999999</v>
      </c>
      <c r="AZ45" s="294">
        <v>120.221</v>
      </c>
      <c r="BA45" s="294">
        <v>104.01</v>
      </c>
      <c r="BB45" s="294">
        <v>223.65299999999999</v>
      </c>
      <c r="BC45" s="294">
        <v>181.45599999999999</v>
      </c>
      <c r="BD45" s="294">
        <v>108.292</v>
      </c>
      <c r="BE45" s="294">
        <v>145.779</v>
      </c>
      <c r="BF45" s="294">
        <v>134.50299999999999</v>
      </c>
      <c r="BG45" s="294">
        <v>423.53800000000001</v>
      </c>
      <c r="BH45" s="294"/>
      <c r="BI45" s="294"/>
      <c r="BJ45" s="294"/>
      <c r="BK45" s="294"/>
      <c r="BL45" s="294"/>
      <c r="BM45" s="294"/>
      <c r="BN45" s="294"/>
      <c r="BO45" s="294"/>
      <c r="BP45" s="294"/>
      <c r="BQ45" s="294"/>
      <c r="BR45" s="294"/>
      <c r="BS45" s="294"/>
      <c r="BT45" s="294"/>
      <c r="BU45" s="294"/>
      <c r="BV45" s="294"/>
      <c r="BW45" s="294"/>
      <c r="BX45" s="294"/>
      <c r="BY45" s="294"/>
      <c r="BZ45" s="294"/>
      <c r="CA45" s="294"/>
      <c r="CB45" s="294"/>
      <c r="CC45" s="294"/>
      <c r="CD45" s="294"/>
      <c r="CE45" s="294"/>
      <c r="CF45" s="294"/>
      <c r="CG45" s="294"/>
      <c r="CH45" s="294"/>
      <c r="CI45" s="294"/>
      <c r="CJ45" s="294"/>
      <c r="CK45" s="294"/>
      <c r="CL45" s="294"/>
      <c r="CM45" s="294"/>
      <c r="CN45" s="294"/>
      <c r="CO45" s="294"/>
      <c r="CP45" s="294"/>
      <c r="CQ45" s="294"/>
      <c r="CR45" s="294"/>
      <c r="CS45" s="294"/>
      <c r="CT45" s="294"/>
      <c r="CU45" s="294"/>
      <c r="CV45" s="294"/>
      <c r="CW45" s="294"/>
      <c r="CX45" s="294"/>
      <c r="CY45" s="294"/>
      <c r="CZ45" s="294"/>
      <c r="DA45" s="294"/>
      <c r="DB45" s="294"/>
      <c r="DC45" s="294"/>
      <c r="DD45" s="294"/>
      <c r="DE45" s="294"/>
      <c r="DF45" s="294"/>
      <c r="DG45" s="294"/>
      <c r="DH45" s="294"/>
      <c r="DI45" s="294"/>
      <c r="DJ45" s="294"/>
      <c r="DK45" s="294"/>
      <c r="DL45" s="294"/>
      <c r="DM45" s="294"/>
      <c r="DN45" s="294"/>
      <c r="DO45" s="294"/>
      <c r="DP45" s="294"/>
      <c r="DQ45" s="294"/>
      <c r="DR45" s="294"/>
      <c r="DS45" s="294"/>
      <c r="DT45" s="294"/>
      <c r="DU45" s="294"/>
      <c r="DV45" s="294"/>
      <c r="DW45" s="294"/>
      <c r="DX45" s="294"/>
      <c r="DY45" s="294"/>
      <c r="DZ45" s="294"/>
      <c r="EA45" s="294"/>
      <c r="EB45" s="287"/>
      <c r="EC45" s="287"/>
      <c r="ED45" s="287"/>
    </row>
    <row r="46" spans="1:134" ht="15" x14ac:dyDescent="0.25">
      <c r="U46" s="289">
        <f t="shared" si="1"/>
        <v>45444</v>
      </c>
      <c r="V46" s="290" t="s">
        <v>229</v>
      </c>
      <c r="W46" s="291" t="s">
        <v>229</v>
      </c>
      <c r="X46" s="292">
        <v>261.7</v>
      </c>
      <c r="Y46" s="293">
        <v>679.649</v>
      </c>
      <c r="Z46" s="294">
        <v>398.51100000000002</v>
      </c>
      <c r="AA46" s="294">
        <v>403.59800000000001</v>
      </c>
      <c r="AB46" s="294">
        <v>278.38299999999998</v>
      </c>
      <c r="AC46" s="294">
        <v>174.31800000000001</v>
      </c>
      <c r="AD46" s="294">
        <v>150.46799999999999</v>
      </c>
      <c r="AE46" s="294">
        <v>174.535</v>
      </c>
      <c r="AF46" s="294">
        <v>276.68099999999998</v>
      </c>
      <c r="AG46" s="294">
        <v>168.89</v>
      </c>
      <c r="AH46" s="294">
        <v>414.11599999999999</v>
      </c>
      <c r="AI46" s="294">
        <v>224.334</v>
      </c>
      <c r="AJ46" s="294">
        <v>544.89</v>
      </c>
      <c r="AK46" s="294">
        <v>313.51100000000002</v>
      </c>
      <c r="AL46" s="294">
        <v>513.16200000000003</v>
      </c>
      <c r="AM46" s="294">
        <v>199.02600000000001</v>
      </c>
      <c r="AN46" s="294">
        <v>155.816</v>
      </c>
      <c r="AO46" s="294">
        <v>196.99100000000001</v>
      </c>
      <c r="AP46" s="294">
        <v>54.555</v>
      </c>
      <c r="AQ46" s="294">
        <v>222.142</v>
      </c>
      <c r="AR46" s="294">
        <v>139.84899999999999</v>
      </c>
      <c r="AS46" s="294">
        <v>283.399</v>
      </c>
      <c r="AT46" s="294">
        <v>197.90100000000001</v>
      </c>
      <c r="AU46" s="294">
        <v>174.244</v>
      </c>
      <c r="AV46" s="294">
        <v>482.01400000000001</v>
      </c>
      <c r="AW46" s="294">
        <v>276.52</v>
      </c>
      <c r="AX46" s="294">
        <v>250.71299999999999</v>
      </c>
      <c r="AY46" s="294">
        <v>427.10500000000002</v>
      </c>
      <c r="AZ46" s="294">
        <v>47.923999999999999</v>
      </c>
      <c r="BA46" s="294">
        <v>145.32499999999999</v>
      </c>
      <c r="BB46" s="294">
        <v>333.19499999999999</v>
      </c>
      <c r="BC46" s="294">
        <v>322.59899999999999</v>
      </c>
      <c r="BD46" s="294">
        <v>110.744</v>
      </c>
      <c r="BE46" s="294">
        <v>292.00099999999998</v>
      </c>
      <c r="BF46" s="294">
        <v>367.57499999999999</v>
      </c>
      <c r="BG46" s="294">
        <v>686.24300000000005</v>
      </c>
      <c r="BH46" s="294"/>
      <c r="BI46" s="294"/>
      <c r="BJ46" s="294"/>
      <c r="BK46" s="294"/>
      <c r="BL46" s="294"/>
      <c r="BM46" s="294"/>
      <c r="BN46" s="294"/>
      <c r="BO46" s="294"/>
      <c r="BP46" s="294"/>
      <c r="BQ46" s="294"/>
      <c r="BR46" s="294"/>
      <c r="BS46" s="294"/>
      <c r="BT46" s="294"/>
      <c r="BU46" s="294"/>
      <c r="BV46" s="294"/>
      <c r="BW46" s="294"/>
      <c r="BX46" s="294"/>
      <c r="BY46" s="294"/>
      <c r="BZ46" s="294"/>
      <c r="CA46" s="294"/>
      <c r="CB46" s="294"/>
      <c r="CC46" s="294"/>
      <c r="CD46" s="294"/>
      <c r="CE46" s="294"/>
      <c r="CF46" s="294"/>
      <c r="CG46" s="294"/>
      <c r="CH46" s="294"/>
      <c r="CI46" s="294"/>
      <c r="CJ46" s="294"/>
      <c r="CK46" s="294"/>
      <c r="CL46" s="294"/>
      <c r="CM46" s="294"/>
      <c r="CN46" s="294"/>
      <c r="CO46" s="294"/>
      <c r="CP46" s="294"/>
      <c r="CQ46" s="294"/>
      <c r="CR46" s="294"/>
      <c r="CS46" s="294"/>
      <c r="CT46" s="294"/>
      <c r="CU46" s="294"/>
      <c r="CV46" s="294"/>
      <c r="CW46" s="294"/>
      <c r="CX46" s="294"/>
      <c r="CY46" s="294"/>
      <c r="CZ46" s="294"/>
      <c r="DA46" s="294"/>
      <c r="DB46" s="294"/>
      <c r="DC46" s="294"/>
      <c r="DD46" s="294"/>
      <c r="DE46" s="294"/>
      <c r="DF46" s="294"/>
      <c r="DG46" s="294"/>
      <c r="DH46" s="294"/>
      <c r="DI46" s="294"/>
      <c r="DJ46" s="294"/>
      <c r="DK46" s="294"/>
      <c r="DL46" s="294"/>
      <c r="DM46" s="294"/>
      <c r="DN46" s="294"/>
      <c r="DO46" s="294"/>
      <c r="DP46" s="294"/>
      <c r="DQ46" s="294"/>
      <c r="DR46" s="294"/>
      <c r="DS46" s="294"/>
      <c r="DT46" s="294"/>
      <c r="DU46" s="294"/>
      <c r="DV46" s="294"/>
      <c r="DW46" s="294"/>
      <c r="DX46" s="294"/>
      <c r="DY46" s="294"/>
      <c r="DZ46" s="294"/>
      <c r="EA46" s="294"/>
      <c r="EB46" s="287"/>
      <c r="EC46" s="287"/>
      <c r="ED46" s="287"/>
    </row>
    <row r="47" spans="1:134" ht="15" x14ac:dyDescent="0.25">
      <c r="U47" s="289">
        <f t="shared" si="1"/>
        <v>45474</v>
      </c>
      <c r="V47" s="290" t="s">
        <v>229</v>
      </c>
      <c r="W47" s="291" t="s">
        <v>229</v>
      </c>
      <c r="X47" s="292">
        <v>98.2</v>
      </c>
      <c r="Y47" s="293">
        <v>322.57400000000001</v>
      </c>
      <c r="Z47" s="294">
        <v>128.99</v>
      </c>
      <c r="AA47" s="294">
        <v>170.059</v>
      </c>
      <c r="AB47" s="294">
        <v>97.123000000000005</v>
      </c>
      <c r="AC47" s="294">
        <v>68.653999999999996</v>
      </c>
      <c r="AD47" s="294">
        <v>65.197999999999993</v>
      </c>
      <c r="AE47" s="294">
        <v>72.676000000000002</v>
      </c>
      <c r="AF47" s="294">
        <v>133.49</v>
      </c>
      <c r="AG47" s="294">
        <v>66.697000000000003</v>
      </c>
      <c r="AH47" s="294">
        <v>198.352</v>
      </c>
      <c r="AI47" s="294">
        <v>72.349000000000004</v>
      </c>
      <c r="AJ47" s="294">
        <v>502.72399999999999</v>
      </c>
      <c r="AK47" s="294">
        <v>122.511</v>
      </c>
      <c r="AL47" s="294">
        <v>189.703</v>
      </c>
      <c r="AM47" s="294">
        <v>99.647000000000006</v>
      </c>
      <c r="AN47" s="294">
        <v>49.933999999999997</v>
      </c>
      <c r="AO47" s="294">
        <v>58.543999999999997</v>
      </c>
      <c r="AP47" s="294">
        <v>21.984999999999999</v>
      </c>
      <c r="AQ47" s="294">
        <v>65.281999999999996</v>
      </c>
      <c r="AR47" s="294">
        <v>52.851999999999997</v>
      </c>
      <c r="AS47" s="294">
        <v>116.691</v>
      </c>
      <c r="AT47" s="294">
        <v>76.027000000000001</v>
      </c>
      <c r="AU47" s="294">
        <v>64.593999999999994</v>
      </c>
      <c r="AV47" s="294">
        <v>211.51</v>
      </c>
      <c r="AW47" s="294">
        <v>145.88300000000001</v>
      </c>
      <c r="AX47" s="294">
        <v>77.194000000000003</v>
      </c>
      <c r="AY47" s="294">
        <v>217.91</v>
      </c>
      <c r="AZ47" s="294">
        <v>24.713999999999999</v>
      </c>
      <c r="BA47" s="294">
        <v>51.896999999999998</v>
      </c>
      <c r="BB47" s="294">
        <v>106.574</v>
      </c>
      <c r="BC47" s="294">
        <v>100.77500000000001</v>
      </c>
      <c r="BD47" s="294">
        <v>43.435000000000002</v>
      </c>
      <c r="BE47" s="294">
        <v>172.93199999999999</v>
      </c>
      <c r="BF47" s="294">
        <v>217.11199999999999</v>
      </c>
      <c r="BG47" s="294">
        <v>333.61599999999999</v>
      </c>
      <c r="BH47" s="294"/>
      <c r="BI47" s="294"/>
      <c r="BJ47" s="294"/>
      <c r="BK47" s="294"/>
      <c r="BL47" s="294"/>
      <c r="BM47" s="294"/>
      <c r="BN47" s="294"/>
      <c r="BO47" s="294"/>
      <c r="BP47" s="294"/>
      <c r="BQ47" s="294"/>
      <c r="BR47" s="294"/>
      <c r="BS47" s="294"/>
      <c r="BT47" s="294"/>
      <c r="BU47" s="294"/>
      <c r="BV47" s="294"/>
      <c r="BW47" s="294"/>
      <c r="BX47" s="294"/>
      <c r="BY47" s="294"/>
      <c r="BZ47" s="294"/>
      <c r="CA47" s="294"/>
      <c r="CB47" s="294"/>
      <c r="CC47" s="294"/>
      <c r="CD47" s="294"/>
      <c r="CE47" s="294"/>
      <c r="CF47" s="294"/>
      <c r="CG47" s="294"/>
      <c r="CH47" s="294"/>
      <c r="CI47" s="294"/>
      <c r="CJ47" s="294"/>
      <c r="CK47" s="294"/>
      <c r="CL47" s="294"/>
      <c r="CM47" s="294"/>
      <c r="CN47" s="294"/>
      <c r="CO47" s="294"/>
      <c r="CP47" s="294"/>
      <c r="CQ47" s="294"/>
      <c r="CR47" s="294"/>
      <c r="CS47" s="294"/>
      <c r="CT47" s="294"/>
      <c r="CU47" s="294"/>
      <c r="CV47" s="294"/>
      <c r="CW47" s="294"/>
      <c r="CX47" s="294"/>
      <c r="CY47" s="294"/>
      <c r="CZ47" s="294"/>
      <c r="DA47" s="294"/>
      <c r="DB47" s="294"/>
      <c r="DC47" s="294"/>
      <c r="DD47" s="294"/>
      <c r="DE47" s="294"/>
      <c r="DF47" s="294"/>
      <c r="DG47" s="294"/>
      <c r="DH47" s="294"/>
      <c r="DI47" s="294"/>
      <c r="DJ47" s="294"/>
      <c r="DK47" s="294"/>
      <c r="DL47" s="294"/>
      <c r="DM47" s="294"/>
      <c r="DN47" s="294"/>
      <c r="DO47" s="294"/>
      <c r="DP47" s="294"/>
      <c r="DQ47" s="294"/>
      <c r="DR47" s="294"/>
      <c r="DS47" s="294"/>
      <c r="DT47" s="294"/>
      <c r="DU47" s="294"/>
      <c r="DV47" s="294"/>
      <c r="DW47" s="294"/>
      <c r="DX47" s="294"/>
      <c r="DY47" s="294"/>
      <c r="DZ47" s="294"/>
      <c r="EA47" s="294"/>
      <c r="EB47" s="287"/>
      <c r="EC47" s="287"/>
      <c r="ED47" s="287"/>
    </row>
    <row r="48" spans="1:134" ht="15" x14ac:dyDescent="0.25">
      <c r="U48" s="289">
        <f t="shared" si="1"/>
        <v>45505</v>
      </c>
      <c r="V48" s="290" t="s">
        <v>229</v>
      </c>
      <c r="W48" s="291" t="s">
        <v>229</v>
      </c>
      <c r="X48" s="292">
        <v>59.3</v>
      </c>
      <c r="Y48" s="293">
        <v>120.636</v>
      </c>
      <c r="Z48" s="294">
        <v>59.177999999999997</v>
      </c>
      <c r="AA48" s="294">
        <v>65.016000000000005</v>
      </c>
      <c r="AB48" s="294">
        <v>53.585999999999999</v>
      </c>
      <c r="AC48" s="294">
        <v>40.880000000000003</v>
      </c>
      <c r="AD48" s="294">
        <v>48.723999999999997</v>
      </c>
      <c r="AE48" s="294">
        <v>37.710999999999999</v>
      </c>
      <c r="AF48" s="294">
        <v>56.326000000000001</v>
      </c>
      <c r="AG48" s="294">
        <v>51.493000000000002</v>
      </c>
      <c r="AH48" s="294">
        <v>66.801000000000002</v>
      </c>
      <c r="AI48" s="294">
        <v>41.362000000000002</v>
      </c>
      <c r="AJ48" s="294">
        <v>136.27699999999999</v>
      </c>
      <c r="AK48" s="294">
        <v>52.024999999999999</v>
      </c>
      <c r="AL48" s="294">
        <v>80.116</v>
      </c>
      <c r="AM48" s="294">
        <v>47.156999999999996</v>
      </c>
      <c r="AN48" s="294">
        <v>40.493000000000002</v>
      </c>
      <c r="AO48" s="294">
        <v>44.593000000000004</v>
      </c>
      <c r="AP48" s="294">
        <v>17.495999999999999</v>
      </c>
      <c r="AQ48" s="294">
        <v>37.737000000000002</v>
      </c>
      <c r="AR48" s="294">
        <v>33.21</v>
      </c>
      <c r="AS48" s="294">
        <v>54.207999999999998</v>
      </c>
      <c r="AT48" s="294">
        <v>51.755000000000003</v>
      </c>
      <c r="AU48" s="294">
        <v>44.478999999999999</v>
      </c>
      <c r="AV48" s="294">
        <v>74.462999999999994</v>
      </c>
      <c r="AW48" s="294">
        <v>54.491</v>
      </c>
      <c r="AX48" s="294">
        <v>44.915999999999997</v>
      </c>
      <c r="AY48" s="294">
        <v>65.911000000000001</v>
      </c>
      <c r="AZ48" s="294">
        <v>23.643999999999998</v>
      </c>
      <c r="BA48" s="294">
        <v>36.067</v>
      </c>
      <c r="BB48" s="294">
        <v>52.085000000000001</v>
      </c>
      <c r="BC48" s="294">
        <v>42.488</v>
      </c>
      <c r="BD48" s="294">
        <v>28.152999999999999</v>
      </c>
      <c r="BE48" s="294">
        <v>88.168000000000006</v>
      </c>
      <c r="BF48" s="294">
        <v>82.713999999999999</v>
      </c>
      <c r="BG48" s="294">
        <v>123.291</v>
      </c>
      <c r="BH48" s="294"/>
      <c r="BI48" s="294"/>
      <c r="BJ48" s="294"/>
      <c r="BK48" s="294"/>
      <c r="BL48" s="294"/>
      <c r="BM48" s="294"/>
      <c r="BN48" s="294"/>
      <c r="BO48" s="294"/>
      <c r="BP48" s="294"/>
      <c r="BQ48" s="294"/>
      <c r="BR48" s="294"/>
      <c r="BS48" s="294"/>
      <c r="BT48" s="294"/>
      <c r="BU48" s="294"/>
      <c r="BV48" s="294"/>
      <c r="BW48" s="294"/>
      <c r="BX48" s="294"/>
      <c r="BY48" s="294"/>
      <c r="BZ48" s="294"/>
      <c r="CA48" s="294"/>
      <c r="CB48" s="294"/>
      <c r="CC48" s="294"/>
      <c r="CD48" s="294"/>
      <c r="CE48" s="294"/>
      <c r="CF48" s="294"/>
      <c r="CG48" s="294"/>
      <c r="CH48" s="294"/>
      <c r="CI48" s="294"/>
      <c r="CJ48" s="294"/>
      <c r="CK48" s="294"/>
      <c r="CL48" s="294"/>
      <c r="CM48" s="294"/>
      <c r="CN48" s="294"/>
      <c r="CO48" s="294"/>
      <c r="CP48" s="294"/>
      <c r="CQ48" s="294"/>
      <c r="CR48" s="294"/>
      <c r="CS48" s="294"/>
      <c r="CT48" s="294"/>
      <c r="CU48" s="294"/>
      <c r="CV48" s="294"/>
      <c r="CW48" s="294"/>
      <c r="CX48" s="294"/>
      <c r="CY48" s="294"/>
      <c r="CZ48" s="294"/>
      <c r="DA48" s="294"/>
      <c r="DB48" s="294"/>
      <c r="DC48" s="294"/>
      <c r="DD48" s="294"/>
      <c r="DE48" s="294"/>
      <c r="DF48" s="294"/>
      <c r="DG48" s="294"/>
      <c r="DH48" s="294"/>
      <c r="DI48" s="294"/>
      <c r="DJ48" s="294"/>
      <c r="DK48" s="294"/>
      <c r="DL48" s="294"/>
      <c r="DM48" s="294"/>
      <c r="DN48" s="294"/>
      <c r="DO48" s="294"/>
      <c r="DP48" s="294"/>
      <c r="DQ48" s="294"/>
      <c r="DR48" s="294"/>
      <c r="DS48" s="294"/>
      <c r="DT48" s="294"/>
      <c r="DU48" s="294"/>
      <c r="DV48" s="294"/>
      <c r="DW48" s="294"/>
      <c r="DX48" s="294"/>
      <c r="DY48" s="294"/>
      <c r="DZ48" s="294"/>
      <c r="EA48" s="294"/>
      <c r="EB48" s="287"/>
      <c r="EC48" s="287"/>
      <c r="ED48" s="287"/>
    </row>
    <row r="49" spans="21:134" ht="15" x14ac:dyDescent="0.25">
      <c r="U49" s="289">
        <f t="shared" si="1"/>
        <v>45536</v>
      </c>
      <c r="V49" s="290" t="s">
        <v>229</v>
      </c>
      <c r="W49" s="291" t="s">
        <v>229</v>
      </c>
      <c r="X49" s="292">
        <v>37.5</v>
      </c>
      <c r="Y49" s="293">
        <v>67.924999999999997</v>
      </c>
      <c r="Z49" s="294">
        <v>56.597999999999999</v>
      </c>
      <c r="AA49" s="294">
        <v>62.402999999999999</v>
      </c>
      <c r="AB49" s="294">
        <v>41.677999999999997</v>
      </c>
      <c r="AC49" s="294">
        <v>39.252000000000002</v>
      </c>
      <c r="AD49" s="294">
        <v>32.859000000000002</v>
      </c>
      <c r="AE49" s="294">
        <v>31.024000000000001</v>
      </c>
      <c r="AF49" s="294">
        <v>34.89</v>
      </c>
      <c r="AG49" s="294">
        <v>41.493000000000002</v>
      </c>
      <c r="AH49" s="294">
        <v>55.853999999999999</v>
      </c>
      <c r="AI49" s="294">
        <v>36.75</v>
      </c>
      <c r="AJ49" s="294">
        <v>63.814</v>
      </c>
      <c r="AK49" s="294">
        <v>40.427999999999997</v>
      </c>
      <c r="AL49" s="294">
        <v>56.472999999999999</v>
      </c>
      <c r="AM49" s="294">
        <v>32.829000000000001</v>
      </c>
      <c r="AN49" s="294">
        <v>32.936</v>
      </c>
      <c r="AO49" s="294">
        <v>30.41</v>
      </c>
      <c r="AP49" s="294">
        <v>19.225999999999999</v>
      </c>
      <c r="AQ49" s="294">
        <v>52.920999999999999</v>
      </c>
      <c r="AR49" s="294">
        <v>32.850999999999999</v>
      </c>
      <c r="AS49" s="294">
        <v>35.659999999999997</v>
      </c>
      <c r="AT49" s="294">
        <v>38.231999999999999</v>
      </c>
      <c r="AU49" s="294">
        <v>40.988</v>
      </c>
      <c r="AV49" s="294">
        <v>44.668999999999997</v>
      </c>
      <c r="AW49" s="294">
        <v>37.835999999999999</v>
      </c>
      <c r="AX49" s="294">
        <v>29.222000000000001</v>
      </c>
      <c r="AY49" s="294">
        <v>39.084000000000003</v>
      </c>
      <c r="AZ49" s="294">
        <v>21.385000000000002</v>
      </c>
      <c r="BA49" s="294">
        <v>53.067</v>
      </c>
      <c r="BB49" s="294">
        <v>46.046999999999997</v>
      </c>
      <c r="BC49" s="294">
        <v>34.252000000000002</v>
      </c>
      <c r="BD49" s="294">
        <v>24.09</v>
      </c>
      <c r="BE49" s="294">
        <v>71.930999999999997</v>
      </c>
      <c r="BF49" s="294">
        <v>41.17</v>
      </c>
      <c r="BG49" s="294">
        <v>68.954999999999998</v>
      </c>
      <c r="BH49" s="294"/>
      <c r="BI49" s="294"/>
      <c r="BJ49" s="294"/>
      <c r="BK49" s="294"/>
      <c r="BL49" s="294"/>
      <c r="BM49" s="294"/>
      <c r="BN49" s="294"/>
      <c r="BO49" s="294"/>
      <c r="BP49" s="294"/>
      <c r="BQ49" s="294"/>
      <c r="BR49" s="294"/>
      <c r="BS49" s="294"/>
      <c r="BT49" s="294"/>
      <c r="BU49" s="294"/>
      <c r="BV49" s="294"/>
      <c r="BW49" s="294"/>
      <c r="BX49" s="294"/>
      <c r="BY49" s="294"/>
      <c r="BZ49" s="294"/>
      <c r="CA49" s="294"/>
      <c r="CB49" s="294"/>
      <c r="CC49" s="294"/>
      <c r="CD49" s="294"/>
      <c r="CE49" s="294"/>
      <c r="CF49" s="294"/>
      <c r="CG49" s="294"/>
      <c r="CH49" s="294"/>
      <c r="CI49" s="294"/>
      <c r="CJ49" s="294"/>
      <c r="CK49" s="294"/>
      <c r="CL49" s="294"/>
      <c r="CM49" s="294"/>
      <c r="CN49" s="294"/>
      <c r="CO49" s="294"/>
      <c r="CP49" s="294"/>
      <c r="CQ49" s="294"/>
      <c r="CR49" s="294"/>
      <c r="CS49" s="294"/>
      <c r="CT49" s="294"/>
      <c r="CU49" s="294"/>
      <c r="CV49" s="294"/>
      <c r="CW49" s="294"/>
      <c r="CX49" s="294"/>
      <c r="CY49" s="294"/>
      <c r="CZ49" s="294"/>
      <c r="DA49" s="294"/>
      <c r="DB49" s="294"/>
      <c r="DC49" s="294"/>
      <c r="DD49" s="294"/>
      <c r="DE49" s="294"/>
      <c r="DF49" s="294"/>
      <c r="DG49" s="294"/>
      <c r="DH49" s="294"/>
      <c r="DI49" s="294"/>
      <c r="DJ49" s="294"/>
      <c r="DK49" s="294"/>
      <c r="DL49" s="294"/>
      <c r="DM49" s="294"/>
      <c r="DN49" s="294"/>
      <c r="DO49" s="294"/>
      <c r="DP49" s="294"/>
      <c r="DQ49" s="294"/>
      <c r="DR49" s="294"/>
      <c r="DS49" s="294"/>
      <c r="DT49" s="294"/>
      <c r="DU49" s="294"/>
      <c r="DV49" s="294"/>
      <c r="DW49" s="294"/>
      <c r="DX49" s="294"/>
      <c r="DY49" s="294"/>
      <c r="DZ49" s="294"/>
      <c r="EA49" s="294"/>
      <c r="EB49" s="287"/>
      <c r="EC49" s="287"/>
      <c r="ED49" s="287"/>
    </row>
    <row r="50" spans="21:134" ht="15" x14ac:dyDescent="0.25">
      <c r="U50" s="289">
        <f t="shared" si="1"/>
        <v>45566</v>
      </c>
      <c r="V50" s="290" t="s">
        <v>229</v>
      </c>
      <c r="W50" s="291" t="s">
        <v>229</v>
      </c>
      <c r="X50" s="292">
        <v>37.9</v>
      </c>
      <c r="Y50" s="293">
        <v>57.36</v>
      </c>
      <c r="Z50" s="294">
        <v>86.135999999999996</v>
      </c>
      <c r="AA50" s="294">
        <v>68.444999999999993</v>
      </c>
      <c r="AB50" s="294">
        <v>32.811</v>
      </c>
      <c r="AC50" s="294">
        <v>30.190999999999999</v>
      </c>
      <c r="AD50" s="294">
        <v>30.661000000000001</v>
      </c>
      <c r="AE50" s="294">
        <v>46.813000000000002</v>
      </c>
      <c r="AF50" s="294">
        <v>29.238</v>
      </c>
      <c r="AG50" s="294">
        <v>28.335000000000001</v>
      </c>
      <c r="AH50" s="294">
        <v>47.573999999999998</v>
      </c>
      <c r="AI50" s="294">
        <v>32.908000000000001</v>
      </c>
      <c r="AJ50" s="294">
        <v>56.783999999999999</v>
      </c>
      <c r="AK50" s="294">
        <v>45.109000000000002</v>
      </c>
      <c r="AL50" s="294">
        <v>58.207000000000001</v>
      </c>
      <c r="AM50" s="294">
        <v>37.959000000000003</v>
      </c>
      <c r="AN50" s="294">
        <v>27.904</v>
      </c>
      <c r="AO50" s="294">
        <v>26.870999999999999</v>
      </c>
      <c r="AP50" s="294">
        <v>26.495999999999999</v>
      </c>
      <c r="AQ50" s="294">
        <v>34.116</v>
      </c>
      <c r="AR50" s="294">
        <v>30.678999999999998</v>
      </c>
      <c r="AS50" s="294">
        <v>48.192</v>
      </c>
      <c r="AT50" s="294">
        <v>58.624000000000002</v>
      </c>
      <c r="AU50" s="294">
        <v>37.76</v>
      </c>
      <c r="AV50" s="294">
        <v>38.860999999999997</v>
      </c>
      <c r="AW50" s="294">
        <v>37.042000000000002</v>
      </c>
      <c r="AX50" s="294">
        <v>29.146999999999998</v>
      </c>
      <c r="AY50" s="294">
        <v>37.231000000000002</v>
      </c>
      <c r="AZ50" s="294">
        <v>19.756</v>
      </c>
      <c r="BA50" s="294">
        <v>47.6</v>
      </c>
      <c r="BB50" s="294">
        <v>56.927999999999997</v>
      </c>
      <c r="BC50" s="294">
        <v>28.907</v>
      </c>
      <c r="BD50" s="294">
        <v>24.032</v>
      </c>
      <c r="BE50" s="294">
        <v>44.985999999999997</v>
      </c>
      <c r="BF50" s="294">
        <v>34.100999999999999</v>
      </c>
      <c r="BG50" s="294">
        <v>57.762999999999998</v>
      </c>
      <c r="BH50" s="294"/>
      <c r="BI50" s="294"/>
      <c r="BJ50" s="294"/>
      <c r="BK50" s="294"/>
      <c r="BL50" s="294"/>
      <c r="BM50" s="294"/>
      <c r="BN50" s="294"/>
      <c r="BO50" s="294"/>
      <c r="BP50" s="294"/>
      <c r="BQ50" s="294"/>
      <c r="BR50" s="294"/>
      <c r="BS50" s="294"/>
      <c r="BT50" s="294"/>
      <c r="BU50" s="294"/>
      <c r="BV50" s="294"/>
      <c r="BW50" s="294"/>
      <c r="BX50" s="294"/>
      <c r="BY50" s="294"/>
      <c r="BZ50" s="294"/>
      <c r="CA50" s="294"/>
      <c r="CB50" s="294"/>
      <c r="CC50" s="294"/>
      <c r="CD50" s="294"/>
      <c r="CE50" s="294"/>
      <c r="CF50" s="294"/>
      <c r="CG50" s="294"/>
      <c r="CH50" s="294"/>
      <c r="CI50" s="294"/>
      <c r="CJ50" s="294"/>
      <c r="CK50" s="294"/>
      <c r="CL50" s="294"/>
      <c r="CM50" s="294"/>
      <c r="CN50" s="294"/>
      <c r="CO50" s="294"/>
      <c r="CP50" s="294"/>
      <c r="CQ50" s="294"/>
      <c r="CR50" s="294"/>
      <c r="CS50" s="294"/>
      <c r="CT50" s="294"/>
      <c r="CU50" s="294"/>
      <c r="CV50" s="294"/>
      <c r="CW50" s="294"/>
      <c r="CX50" s="294"/>
      <c r="CY50" s="294"/>
      <c r="CZ50" s="294"/>
      <c r="DA50" s="294"/>
      <c r="DB50" s="294"/>
      <c r="DC50" s="294"/>
      <c r="DD50" s="294"/>
      <c r="DE50" s="294"/>
      <c r="DF50" s="294"/>
      <c r="DG50" s="294"/>
      <c r="DH50" s="294"/>
      <c r="DI50" s="294"/>
      <c r="DJ50" s="294"/>
      <c r="DK50" s="294"/>
      <c r="DL50" s="294"/>
      <c r="DM50" s="294"/>
      <c r="DN50" s="294"/>
      <c r="DO50" s="294"/>
      <c r="DP50" s="294"/>
      <c r="DQ50" s="294"/>
      <c r="DR50" s="294"/>
      <c r="DS50" s="294"/>
      <c r="DT50" s="294"/>
      <c r="DU50" s="294"/>
      <c r="DV50" s="294"/>
      <c r="DW50" s="294"/>
      <c r="DX50" s="294"/>
      <c r="DY50" s="294"/>
      <c r="DZ50" s="294"/>
      <c r="EA50" s="294"/>
      <c r="EB50" s="287"/>
      <c r="EC50" s="287"/>
      <c r="ED50" s="287"/>
    </row>
    <row r="51" spans="21:134" ht="15" x14ac:dyDescent="0.25">
      <c r="U51" s="289">
        <f t="shared" si="1"/>
        <v>45597</v>
      </c>
      <c r="V51" s="290" t="s">
        <v>229</v>
      </c>
      <c r="W51" s="291" t="s">
        <v>229</v>
      </c>
      <c r="X51" s="292">
        <v>31.2</v>
      </c>
      <c r="Y51" s="293">
        <v>46.308</v>
      </c>
      <c r="Z51" s="294">
        <v>50.238</v>
      </c>
      <c r="AA51" s="294">
        <v>47.174999999999997</v>
      </c>
      <c r="AB51" s="294">
        <v>30.725000000000001</v>
      </c>
      <c r="AC51" s="294">
        <v>23.574999999999999</v>
      </c>
      <c r="AD51" s="294">
        <v>24.710999999999999</v>
      </c>
      <c r="AE51" s="294">
        <v>39.176000000000002</v>
      </c>
      <c r="AF51" s="294">
        <v>26.802</v>
      </c>
      <c r="AG51" s="294">
        <v>23.827999999999999</v>
      </c>
      <c r="AH51" s="294">
        <v>36.850999999999999</v>
      </c>
      <c r="AI51" s="294">
        <v>29.954999999999998</v>
      </c>
      <c r="AJ51" s="294">
        <v>43.124000000000002</v>
      </c>
      <c r="AK51" s="294">
        <v>35.417000000000002</v>
      </c>
      <c r="AL51" s="294">
        <v>41.234000000000002</v>
      </c>
      <c r="AM51" s="294">
        <v>31.126999999999999</v>
      </c>
      <c r="AN51" s="294">
        <v>24.318000000000001</v>
      </c>
      <c r="AO51" s="294">
        <v>26.574000000000002</v>
      </c>
      <c r="AP51" s="294">
        <v>16.466000000000001</v>
      </c>
      <c r="AQ51" s="294">
        <v>24.097000000000001</v>
      </c>
      <c r="AR51" s="294">
        <v>25.936</v>
      </c>
      <c r="AS51" s="294">
        <v>36.414000000000001</v>
      </c>
      <c r="AT51" s="294">
        <v>39.392000000000003</v>
      </c>
      <c r="AU51" s="294">
        <v>28.63</v>
      </c>
      <c r="AV51" s="294">
        <v>33.470999999999997</v>
      </c>
      <c r="AW51" s="294">
        <v>33.826000000000001</v>
      </c>
      <c r="AX51" s="294">
        <v>28.6</v>
      </c>
      <c r="AY51" s="294">
        <v>30.853999999999999</v>
      </c>
      <c r="AZ51" s="294">
        <v>16.661000000000001</v>
      </c>
      <c r="BA51" s="294">
        <v>27.591000000000001</v>
      </c>
      <c r="BB51" s="294">
        <v>35.177999999999997</v>
      </c>
      <c r="BC51" s="294">
        <v>26.995000000000001</v>
      </c>
      <c r="BD51" s="294">
        <v>22.109000000000002</v>
      </c>
      <c r="BE51" s="294">
        <v>30.841999999999999</v>
      </c>
      <c r="BF51" s="294">
        <v>29.071999999999999</v>
      </c>
      <c r="BG51" s="294">
        <v>46.62</v>
      </c>
      <c r="BH51" s="294"/>
      <c r="BI51" s="294"/>
      <c r="BJ51" s="294"/>
      <c r="BK51" s="294"/>
      <c r="BL51" s="294"/>
      <c r="BM51" s="294"/>
      <c r="BN51" s="294"/>
      <c r="BO51" s="294"/>
      <c r="BP51" s="294"/>
      <c r="BQ51" s="294"/>
      <c r="BR51" s="294"/>
      <c r="BS51" s="294"/>
      <c r="BT51" s="294"/>
      <c r="BU51" s="294"/>
      <c r="BV51" s="294"/>
      <c r="BW51" s="294"/>
      <c r="BX51" s="294"/>
      <c r="BY51" s="294"/>
      <c r="BZ51" s="294"/>
      <c r="CA51" s="294"/>
      <c r="CB51" s="294"/>
      <c r="CC51" s="294"/>
      <c r="CD51" s="294"/>
      <c r="CE51" s="294"/>
      <c r="CF51" s="294"/>
      <c r="CG51" s="294"/>
      <c r="CH51" s="294"/>
      <c r="CI51" s="294"/>
      <c r="CJ51" s="294"/>
      <c r="CK51" s="294"/>
      <c r="CL51" s="294"/>
      <c r="CM51" s="294"/>
      <c r="CN51" s="294"/>
      <c r="CO51" s="294"/>
      <c r="CP51" s="294"/>
      <c r="CQ51" s="294"/>
      <c r="CR51" s="294"/>
      <c r="CS51" s="294"/>
      <c r="CT51" s="294"/>
      <c r="CU51" s="294"/>
      <c r="CV51" s="294"/>
      <c r="CW51" s="294"/>
      <c r="CX51" s="294"/>
      <c r="CY51" s="294"/>
      <c r="CZ51" s="294"/>
      <c r="DA51" s="294"/>
      <c r="DB51" s="294"/>
      <c r="DC51" s="294"/>
      <c r="DD51" s="294"/>
      <c r="DE51" s="294"/>
      <c r="DF51" s="294"/>
      <c r="DG51" s="294"/>
      <c r="DH51" s="294"/>
      <c r="DI51" s="294"/>
      <c r="DJ51" s="294"/>
      <c r="DK51" s="294"/>
      <c r="DL51" s="294"/>
      <c r="DM51" s="294"/>
      <c r="DN51" s="294"/>
      <c r="DO51" s="294"/>
      <c r="DP51" s="294"/>
      <c r="DQ51" s="294"/>
      <c r="DR51" s="294"/>
      <c r="DS51" s="294"/>
      <c r="DT51" s="294"/>
      <c r="DU51" s="294"/>
      <c r="DV51" s="294"/>
      <c r="DW51" s="294"/>
      <c r="DX51" s="294"/>
      <c r="DY51" s="294"/>
      <c r="DZ51" s="294"/>
      <c r="EA51" s="294"/>
      <c r="EB51" s="287"/>
      <c r="EC51" s="287"/>
      <c r="ED51" s="287"/>
    </row>
    <row r="52" spans="21:134" ht="15" x14ac:dyDescent="0.25">
      <c r="U52" s="289">
        <f t="shared" si="1"/>
        <v>45627</v>
      </c>
      <c r="V52" s="290" t="s">
        <v>229</v>
      </c>
      <c r="W52" s="291" t="s">
        <v>229</v>
      </c>
      <c r="X52" s="292">
        <v>26.5</v>
      </c>
      <c r="Y52" s="293">
        <v>40.768999999999998</v>
      </c>
      <c r="Z52" s="294">
        <v>36.228000000000002</v>
      </c>
      <c r="AA52" s="294">
        <v>36.253</v>
      </c>
      <c r="AB52" s="294">
        <v>27.712</v>
      </c>
      <c r="AC52" s="294">
        <v>21.582000000000001</v>
      </c>
      <c r="AD52" s="294">
        <v>22.318000000000001</v>
      </c>
      <c r="AE52" s="294">
        <v>27.806999999999999</v>
      </c>
      <c r="AF52" s="294">
        <v>24.459</v>
      </c>
      <c r="AG52" s="294">
        <v>21.984000000000002</v>
      </c>
      <c r="AH52" s="294">
        <v>31.969000000000001</v>
      </c>
      <c r="AI52" s="294">
        <v>25.832000000000001</v>
      </c>
      <c r="AJ52" s="294">
        <v>38.966000000000001</v>
      </c>
      <c r="AK52" s="294">
        <v>31.628</v>
      </c>
      <c r="AL52" s="294">
        <v>34.401000000000003</v>
      </c>
      <c r="AM52" s="294">
        <v>29.198</v>
      </c>
      <c r="AN52" s="294">
        <v>21.907</v>
      </c>
      <c r="AO52" s="294">
        <v>22.855</v>
      </c>
      <c r="AP52" s="294">
        <v>13.965999999999999</v>
      </c>
      <c r="AQ52" s="294">
        <v>22.338999999999999</v>
      </c>
      <c r="AR52" s="294">
        <v>21.951000000000001</v>
      </c>
      <c r="AS52" s="294">
        <v>27.622</v>
      </c>
      <c r="AT52" s="294">
        <v>28.393999999999998</v>
      </c>
      <c r="AU52" s="294">
        <v>22.713000000000001</v>
      </c>
      <c r="AV52" s="294">
        <v>30.768999999999998</v>
      </c>
      <c r="AW52" s="294">
        <v>28.5</v>
      </c>
      <c r="AX52" s="294">
        <v>24.265000000000001</v>
      </c>
      <c r="AY52" s="294">
        <v>27.79</v>
      </c>
      <c r="AZ52" s="294">
        <v>15.534000000000001</v>
      </c>
      <c r="BA52" s="294">
        <v>21.821999999999999</v>
      </c>
      <c r="BB52" s="294">
        <v>27.504000000000001</v>
      </c>
      <c r="BC52" s="294">
        <v>25.414999999999999</v>
      </c>
      <c r="BD52" s="294">
        <v>18.003</v>
      </c>
      <c r="BE52" s="294">
        <v>27.04</v>
      </c>
      <c r="BF52" s="294">
        <v>27.704999999999998</v>
      </c>
      <c r="BG52" s="294">
        <v>40.923999999999999</v>
      </c>
      <c r="BH52" s="294"/>
      <c r="BI52" s="294"/>
      <c r="BJ52" s="294"/>
      <c r="BK52" s="294"/>
      <c r="BL52" s="294"/>
      <c r="BM52" s="294"/>
      <c r="BN52" s="294"/>
      <c r="BO52" s="294"/>
      <c r="BP52" s="294"/>
      <c r="BQ52" s="294"/>
      <c r="BR52" s="294"/>
      <c r="BS52" s="294"/>
      <c r="BT52" s="294"/>
      <c r="BU52" s="294"/>
      <c r="BV52" s="294"/>
      <c r="BW52" s="294"/>
      <c r="BX52" s="294"/>
      <c r="BY52" s="294"/>
      <c r="BZ52" s="294"/>
      <c r="CA52" s="294"/>
      <c r="CB52" s="294"/>
      <c r="CC52" s="294"/>
      <c r="CD52" s="294"/>
      <c r="CE52" s="294"/>
      <c r="CF52" s="294"/>
      <c r="CG52" s="294"/>
      <c r="CH52" s="294"/>
      <c r="CI52" s="294"/>
      <c r="CJ52" s="294"/>
      <c r="CK52" s="294"/>
      <c r="CL52" s="294"/>
      <c r="CM52" s="294"/>
      <c r="CN52" s="294"/>
      <c r="CO52" s="294"/>
      <c r="CP52" s="294"/>
      <c r="CQ52" s="294"/>
      <c r="CR52" s="294"/>
      <c r="CS52" s="294"/>
      <c r="CT52" s="294"/>
      <c r="CU52" s="294"/>
      <c r="CV52" s="294"/>
      <c r="CW52" s="294"/>
      <c r="CX52" s="294"/>
      <c r="CY52" s="294"/>
      <c r="CZ52" s="294"/>
      <c r="DA52" s="294"/>
      <c r="DB52" s="294"/>
      <c r="DC52" s="294"/>
      <c r="DD52" s="294"/>
      <c r="DE52" s="294"/>
      <c r="DF52" s="294"/>
      <c r="DG52" s="294"/>
      <c r="DH52" s="294"/>
      <c r="DI52" s="294"/>
      <c r="DJ52" s="294"/>
      <c r="DK52" s="294"/>
      <c r="DL52" s="294"/>
      <c r="DM52" s="294"/>
      <c r="DN52" s="294"/>
      <c r="DO52" s="294"/>
      <c r="DP52" s="294"/>
      <c r="DQ52" s="294"/>
      <c r="DR52" s="294"/>
      <c r="DS52" s="294"/>
      <c r="DT52" s="294"/>
      <c r="DU52" s="294"/>
      <c r="DV52" s="294"/>
      <c r="DW52" s="294"/>
      <c r="DX52" s="294"/>
      <c r="DY52" s="294"/>
      <c r="DZ52" s="294"/>
      <c r="EA52" s="294"/>
      <c r="EB52" s="287"/>
      <c r="EC52" s="287"/>
      <c r="ED52" s="287"/>
    </row>
    <row r="53" spans="21:134" ht="15" x14ac:dyDescent="0.25">
      <c r="U53" s="289">
        <f t="shared" si="1"/>
        <v>45658</v>
      </c>
      <c r="V53" s="290" t="s">
        <v>229</v>
      </c>
      <c r="W53" s="291" t="s">
        <v>229</v>
      </c>
      <c r="X53" s="292">
        <v>24.9</v>
      </c>
      <c r="Y53" s="293">
        <v>36.503999999999998</v>
      </c>
      <c r="Z53" s="294">
        <v>31.314</v>
      </c>
      <c r="AA53" s="294">
        <v>30.577000000000002</v>
      </c>
      <c r="AB53" s="294">
        <v>24.626000000000001</v>
      </c>
      <c r="AC53" s="294">
        <v>19.358000000000001</v>
      </c>
      <c r="AD53" s="294">
        <v>20.007000000000001</v>
      </c>
      <c r="AE53" s="294">
        <v>22.044</v>
      </c>
      <c r="AF53" s="294">
        <v>21.427</v>
      </c>
      <c r="AG53" s="294">
        <v>20.024000000000001</v>
      </c>
      <c r="AH53" s="294">
        <v>28.603000000000002</v>
      </c>
      <c r="AI53" s="294">
        <v>22.991</v>
      </c>
      <c r="AJ53" s="294">
        <v>33.957000000000001</v>
      </c>
      <c r="AK53" s="294">
        <v>27.183</v>
      </c>
      <c r="AL53" s="294">
        <v>30.896000000000001</v>
      </c>
      <c r="AM53" s="294">
        <v>25.161000000000001</v>
      </c>
      <c r="AN53" s="294">
        <v>19.611999999999998</v>
      </c>
      <c r="AO53" s="294">
        <v>20.193999999999999</v>
      </c>
      <c r="AP53" s="294">
        <v>12.614000000000001</v>
      </c>
      <c r="AQ53" s="294">
        <v>19.814</v>
      </c>
      <c r="AR53" s="294">
        <v>22.844000000000001</v>
      </c>
      <c r="AS53" s="294">
        <v>23.881</v>
      </c>
      <c r="AT53" s="294">
        <v>25.442</v>
      </c>
      <c r="AU53" s="294">
        <v>19.678000000000001</v>
      </c>
      <c r="AV53" s="294">
        <v>27.713000000000001</v>
      </c>
      <c r="AW53" s="294">
        <v>25.076000000000001</v>
      </c>
      <c r="AX53" s="294">
        <v>21.585999999999999</v>
      </c>
      <c r="AY53" s="294">
        <v>25.123999999999999</v>
      </c>
      <c r="AZ53" s="294">
        <v>13.991</v>
      </c>
      <c r="BA53" s="294">
        <v>19.198</v>
      </c>
      <c r="BB53" s="294">
        <v>24.19</v>
      </c>
      <c r="BC53" s="294">
        <v>23.509</v>
      </c>
      <c r="BD53" s="294">
        <v>15.641</v>
      </c>
      <c r="BE53" s="294">
        <v>24.137</v>
      </c>
      <c r="BF53" s="294">
        <v>26.824999999999999</v>
      </c>
      <c r="BG53" s="294">
        <v>36.634999999999998</v>
      </c>
      <c r="BH53" s="294"/>
      <c r="BI53" s="294"/>
      <c r="BJ53" s="294"/>
      <c r="BK53" s="294"/>
      <c r="BL53" s="294"/>
      <c r="BM53" s="294"/>
      <c r="BN53" s="294"/>
      <c r="BO53" s="294"/>
      <c r="BP53" s="294"/>
      <c r="BQ53" s="294"/>
      <c r="BR53" s="294"/>
      <c r="BS53" s="294"/>
      <c r="BT53" s="294"/>
      <c r="BU53" s="294"/>
      <c r="BV53" s="294"/>
      <c r="BW53" s="294"/>
      <c r="BX53" s="294"/>
      <c r="BY53" s="294"/>
      <c r="BZ53" s="294"/>
      <c r="CA53" s="294"/>
      <c r="CB53" s="294"/>
      <c r="CC53" s="294"/>
      <c r="CD53" s="294"/>
      <c r="CE53" s="294"/>
      <c r="CF53" s="294"/>
      <c r="CG53" s="294"/>
      <c r="CH53" s="294"/>
      <c r="CI53" s="294"/>
      <c r="CJ53" s="294"/>
      <c r="CK53" s="294"/>
      <c r="CL53" s="294"/>
      <c r="CM53" s="294"/>
      <c r="CN53" s="294"/>
      <c r="CO53" s="294"/>
      <c r="CP53" s="294"/>
      <c r="CQ53" s="294"/>
      <c r="CR53" s="294"/>
      <c r="CS53" s="294"/>
      <c r="CT53" s="294"/>
      <c r="CU53" s="294"/>
      <c r="CV53" s="294"/>
      <c r="CW53" s="294"/>
      <c r="CX53" s="294"/>
      <c r="CY53" s="294"/>
      <c r="CZ53" s="294"/>
      <c r="DA53" s="294"/>
      <c r="DB53" s="294"/>
      <c r="DC53" s="294"/>
      <c r="DD53" s="294"/>
      <c r="DE53" s="294"/>
      <c r="DF53" s="294"/>
      <c r="DG53" s="294"/>
      <c r="DH53" s="294"/>
      <c r="DI53" s="294"/>
      <c r="DJ53" s="294"/>
      <c r="DK53" s="294"/>
      <c r="DL53" s="294"/>
      <c r="DM53" s="294"/>
      <c r="DN53" s="294"/>
      <c r="DO53" s="294"/>
      <c r="DP53" s="294"/>
      <c r="DQ53" s="294"/>
      <c r="DR53" s="294"/>
      <c r="DS53" s="294"/>
      <c r="DT53" s="294"/>
      <c r="DU53" s="294"/>
      <c r="DV53" s="294"/>
      <c r="DW53" s="294"/>
      <c r="DX53" s="294"/>
      <c r="DY53" s="294"/>
      <c r="DZ53" s="294"/>
      <c r="EA53" s="294"/>
      <c r="EB53" s="287"/>
      <c r="EC53" s="287"/>
      <c r="ED53" s="287"/>
    </row>
    <row r="54" spans="21:134" ht="15" x14ac:dyDescent="0.25">
      <c r="U54" s="289">
        <f t="shared" si="1"/>
        <v>45689</v>
      </c>
      <c r="V54" s="290" t="s">
        <v>229</v>
      </c>
      <c r="W54" s="291" t="s">
        <v>229</v>
      </c>
      <c r="X54" s="292">
        <v>22.8</v>
      </c>
      <c r="Y54" s="293">
        <v>30.35</v>
      </c>
      <c r="Z54" s="294">
        <v>40.052999999999997</v>
      </c>
      <c r="AA54" s="294">
        <v>27.922999999999998</v>
      </c>
      <c r="AB54" s="294">
        <v>20.132999999999999</v>
      </c>
      <c r="AC54" s="294">
        <v>15.938000000000001</v>
      </c>
      <c r="AD54" s="294">
        <v>16.95</v>
      </c>
      <c r="AE54" s="294">
        <v>19.050999999999998</v>
      </c>
      <c r="AF54" s="294">
        <v>18.302</v>
      </c>
      <c r="AG54" s="294">
        <v>18.452000000000002</v>
      </c>
      <c r="AH54" s="294">
        <v>23.306999999999999</v>
      </c>
      <c r="AI54" s="294">
        <v>22.853999999999999</v>
      </c>
      <c r="AJ54" s="294">
        <v>30.227</v>
      </c>
      <c r="AK54" s="294">
        <v>22.199000000000002</v>
      </c>
      <c r="AL54" s="294">
        <v>26.559000000000001</v>
      </c>
      <c r="AM54" s="294">
        <v>24.262</v>
      </c>
      <c r="AN54" s="294">
        <v>19.297000000000001</v>
      </c>
      <c r="AO54" s="294">
        <v>16.548999999999999</v>
      </c>
      <c r="AP54" s="294">
        <v>15.587</v>
      </c>
      <c r="AQ54" s="294">
        <v>16.420000000000002</v>
      </c>
      <c r="AR54" s="294">
        <v>19.584</v>
      </c>
      <c r="AS54" s="294">
        <v>19.248000000000001</v>
      </c>
      <c r="AT54" s="294">
        <v>23.247</v>
      </c>
      <c r="AU54" s="294">
        <v>16.061</v>
      </c>
      <c r="AV54" s="294">
        <v>23.425000000000001</v>
      </c>
      <c r="AW54" s="294">
        <v>20.486000000000001</v>
      </c>
      <c r="AX54" s="294">
        <v>17.760999999999999</v>
      </c>
      <c r="AY54" s="294">
        <v>20.733000000000001</v>
      </c>
      <c r="AZ54" s="294">
        <v>11.628</v>
      </c>
      <c r="BA54" s="294">
        <v>18.172999999999998</v>
      </c>
      <c r="BB54" s="294">
        <v>22.86</v>
      </c>
      <c r="BC54" s="294">
        <v>19.283000000000001</v>
      </c>
      <c r="BD54" s="294">
        <v>13.084</v>
      </c>
      <c r="BE54" s="294">
        <v>20.204000000000001</v>
      </c>
      <c r="BF54" s="294">
        <v>20.585000000000001</v>
      </c>
      <c r="BG54" s="294">
        <v>30.353000000000002</v>
      </c>
      <c r="BH54" s="294"/>
      <c r="BI54" s="294"/>
      <c r="BJ54" s="294"/>
      <c r="BK54" s="294"/>
      <c r="BL54" s="294"/>
      <c r="BM54" s="294"/>
      <c r="BN54" s="294"/>
      <c r="BO54" s="294"/>
      <c r="BP54" s="294"/>
      <c r="BQ54" s="294"/>
      <c r="BR54" s="294"/>
      <c r="BS54" s="294"/>
      <c r="BT54" s="294"/>
      <c r="BU54" s="294"/>
      <c r="BV54" s="294"/>
      <c r="BW54" s="294"/>
      <c r="BX54" s="294"/>
      <c r="BY54" s="294"/>
      <c r="BZ54" s="294"/>
      <c r="CA54" s="294"/>
      <c r="CB54" s="294"/>
      <c r="CC54" s="294"/>
      <c r="CD54" s="294"/>
      <c r="CE54" s="294"/>
      <c r="CF54" s="294"/>
      <c r="CG54" s="294"/>
      <c r="CH54" s="294"/>
      <c r="CI54" s="294"/>
      <c r="CJ54" s="294"/>
      <c r="CK54" s="294"/>
      <c r="CL54" s="294"/>
      <c r="CM54" s="294"/>
      <c r="CN54" s="294"/>
      <c r="CO54" s="294"/>
      <c r="CP54" s="294"/>
      <c r="CQ54" s="294"/>
      <c r="CR54" s="294"/>
      <c r="CS54" s="294"/>
      <c r="CT54" s="294"/>
      <c r="CU54" s="294"/>
      <c r="CV54" s="294"/>
      <c r="CW54" s="294"/>
      <c r="CX54" s="294"/>
      <c r="CY54" s="294"/>
      <c r="CZ54" s="294"/>
      <c r="DA54" s="294"/>
      <c r="DB54" s="294"/>
      <c r="DC54" s="294"/>
      <c r="DD54" s="294"/>
      <c r="DE54" s="294"/>
      <c r="DF54" s="294"/>
      <c r="DG54" s="294"/>
      <c r="DH54" s="294"/>
      <c r="DI54" s="294"/>
      <c r="DJ54" s="294"/>
      <c r="DK54" s="294"/>
      <c r="DL54" s="294"/>
      <c r="DM54" s="294"/>
      <c r="DN54" s="294"/>
      <c r="DO54" s="294"/>
      <c r="DP54" s="294"/>
      <c r="DQ54" s="294"/>
      <c r="DR54" s="294"/>
      <c r="DS54" s="294"/>
      <c r="DT54" s="294"/>
      <c r="DU54" s="294"/>
      <c r="DV54" s="294"/>
      <c r="DW54" s="294"/>
      <c r="DX54" s="294"/>
      <c r="DY54" s="294"/>
      <c r="DZ54" s="294"/>
      <c r="EA54" s="294"/>
      <c r="EB54" s="287"/>
      <c r="EC54" s="287"/>
      <c r="ED54" s="287"/>
    </row>
    <row r="55" spans="21:134" ht="15" x14ac:dyDescent="0.25">
      <c r="U55" s="289">
        <f t="shared" si="1"/>
        <v>45717</v>
      </c>
      <c r="V55" s="290" t="s">
        <v>229</v>
      </c>
      <c r="W55" s="291" t="s">
        <v>229</v>
      </c>
      <c r="X55" s="292">
        <v>37.299999999999997</v>
      </c>
      <c r="Y55" s="293">
        <v>44.296999999999997</v>
      </c>
      <c r="Z55" s="294">
        <v>71.302000000000007</v>
      </c>
      <c r="AA55" s="294">
        <v>32.697000000000003</v>
      </c>
      <c r="AB55" s="294">
        <v>28.318000000000001</v>
      </c>
      <c r="AC55" s="294">
        <v>42.408999999999999</v>
      </c>
      <c r="AD55" s="294">
        <v>26.838999999999999</v>
      </c>
      <c r="AE55" s="294">
        <v>27.533000000000001</v>
      </c>
      <c r="AF55" s="294">
        <v>28.173999999999999</v>
      </c>
      <c r="AG55" s="294">
        <v>32.692</v>
      </c>
      <c r="AH55" s="294">
        <v>41.112000000000002</v>
      </c>
      <c r="AI55" s="294">
        <v>49.472999999999999</v>
      </c>
      <c r="AJ55" s="294">
        <v>40.097999999999999</v>
      </c>
      <c r="AK55" s="294">
        <v>39.343000000000004</v>
      </c>
      <c r="AL55" s="294">
        <v>39.646000000000001</v>
      </c>
      <c r="AM55" s="294">
        <v>32.927</v>
      </c>
      <c r="AN55" s="294">
        <v>29.643999999999998</v>
      </c>
      <c r="AO55" s="294">
        <v>20.16</v>
      </c>
      <c r="AP55" s="294">
        <v>24.884</v>
      </c>
      <c r="AQ55" s="294">
        <v>43.912999999999997</v>
      </c>
      <c r="AR55" s="294">
        <v>22.617000000000001</v>
      </c>
      <c r="AS55" s="294">
        <v>26.512</v>
      </c>
      <c r="AT55" s="294">
        <v>55.813000000000002</v>
      </c>
      <c r="AU55" s="294">
        <v>16.375</v>
      </c>
      <c r="AV55" s="294">
        <v>43.061</v>
      </c>
      <c r="AW55" s="294">
        <v>23.972999999999999</v>
      </c>
      <c r="AX55" s="294">
        <v>31.064</v>
      </c>
      <c r="AY55" s="294">
        <v>37.692999999999998</v>
      </c>
      <c r="AZ55" s="294">
        <v>18.481000000000002</v>
      </c>
      <c r="BA55" s="294">
        <v>20.045000000000002</v>
      </c>
      <c r="BB55" s="294">
        <v>40.081000000000003</v>
      </c>
      <c r="BC55" s="294">
        <v>21.303999999999998</v>
      </c>
      <c r="BD55" s="294">
        <v>23.122</v>
      </c>
      <c r="BE55" s="294">
        <v>31.837</v>
      </c>
      <c r="BF55" s="294">
        <v>20.916</v>
      </c>
      <c r="BG55" s="294">
        <v>43.744999999999997</v>
      </c>
      <c r="BH55" s="294"/>
      <c r="BI55" s="294"/>
      <c r="BJ55" s="294"/>
      <c r="BK55" s="294"/>
      <c r="BL55" s="294"/>
      <c r="BM55" s="294"/>
      <c r="BN55" s="294"/>
      <c r="BO55" s="294"/>
      <c r="BP55" s="294"/>
      <c r="BQ55" s="294"/>
      <c r="BR55" s="294"/>
      <c r="BS55" s="294"/>
      <c r="BT55" s="294"/>
      <c r="BU55" s="294"/>
      <c r="BV55" s="294"/>
      <c r="BW55" s="294"/>
      <c r="BX55" s="294"/>
      <c r="BY55" s="294"/>
      <c r="BZ55" s="294"/>
      <c r="CA55" s="294"/>
      <c r="CB55" s="294"/>
      <c r="CC55" s="294"/>
      <c r="CD55" s="294"/>
      <c r="CE55" s="294"/>
      <c r="CF55" s="294"/>
      <c r="CG55" s="294"/>
      <c r="CH55" s="294"/>
      <c r="CI55" s="294"/>
      <c r="CJ55" s="294"/>
      <c r="CK55" s="294"/>
      <c r="CL55" s="294"/>
      <c r="CM55" s="294"/>
      <c r="CN55" s="294"/>
      <c r="CO55" s="294"/>
      <c r="CP55" s="294"/>
      <c r="CQ55" s="294"/>
      <c r="CR55" s="294"/>
      <c r="CS55" s="294"/>
      <c r="CT55" s="294"/>
      <c r="CU55" s="294"/>
      <c r="CV55" s="294"/>
      <c r="CW55" s="294"/>
      <c r="CX55" s="294"/>
      <c r="CY55" s="294"/>
      <c r="CZ55" s="294"/>
      <c r="DA55" s="294"/>
      <c r="DB55" s="294"/>
      <c r="DC55" s="294"/>
      <c r="DD55" s="294"/>
      <c r="DE55" s="294"/>
      <c r="DF55" s="294"/>
      <c r="DG55" s="294"/>
      <c r="DH55" s="294"/>
      <c r="DI55" s="294"/>
      <c r="DJ55" s="294"/>
      <c r="DK55" s="294"/>
      <c r="DL55" s="294"/>
      <c r="DM55" s="294"/>
      <c r="DN55" s="294"/>
      <c r="DO55" s="294"/>
      <c r="DP55" s="294"/>
      <c r="DQ55" s="294"/>
      <c r="DR55" s="294"/>
      <c r="DS55" s="294"/>
      <c r="DT55" s="294"/>
      <c r="DU55" s="294"/>
      <c r="DV55" s="294"/>
      <c r="DW55" s="294"/>
      <c r="DX55" s="294"/>
      <c r="DY55" s="294"/>
      <c r="DZ55" s="294"/>
      <c r="EA55" s="294"/>
      <c r="EB55" s="287"/>
      <c r="EC55" s="287"/>
      <c r="ED55" s="287"/>
    </row>
    <row r="56" spans="21:134" ht="15" x14ac:dyDescent="0.25">
      <c r="U56" s="289">
        <f t="shared" si="1"/>
        <v>45748</v>
      </c>
      <c r="V56" s="290" t="s">
        <v>229</v>
      </c>
      <c r="W56" s="291" t="s">
        <v>229</v>
      </c>
      <c r="X56" s="292">
        <v>78.099999999999994</v>
      </c>
      <c r="Y56" s="293">
        <v>97.16</v>
      </c>
      <c r="Z56" s="294">
        <v>122.371</v>
      </c>
      <c r="AA56" s="294">
        <v>84.275000000000006</v>
      </c>
      <c r="AB56" s="294">
        <v>64.290999999999997</v>
      </c>
      <c r="AC56" s="294">
        <v>103.851</v>
      </c>
      <c r="AD56" s="294">
        <v>57.655999999999999</v>
      </c>
      <c r="AE56" s="294">
        <v>51.764000000000003</v>
      </c>
      <c r="AF56" s="294">
        <v>70.52</v>
      </c>
      <c r="AG56" s="294">
        <v>93.337000000000003</v>
      </c>
      <c r="AH56" s="294">
        <v>78.305000000000007</v>
      </c>
      <c r="AI56" s="294">
        <v>60.96</v>
      </c>
      <c r="AJ56" s="294">
        <v>87.968000000000004</v>
      </c>
      <c r="AK56" s="294">
        <v>79.31</v>
      </c>
      <c r="AL56" s="294">
        <v>57.719000000000001</v>
      </c>
      <c r="AM56" s="294">
        <v>43.015999999999998</v>
      </c>
      <c r="AN56" s="294">
        <v>57.15</v>
      </c>
      <c r="AO56" s="294">
        <v>51.106999999999999</v>
      </c>
      <c r="AP56" s="294">
        <v>49.283000000000001</v>
      </c>
      <c r="AQ56" s="294">
        <v>89.234999999999999</v>
      </c>
      <c r="AR56" s="294">
        <v>57.563000000000002</v>
      </c>
      <c r="AS56" s="294">
        <v>81.141000000000005</v>
      </c>
      <c r="AT56" s="294">
        <v>77.382000000000005</v>
      </c>
      <c r="AU56" s="294">
        <v>49.704999999999998</v>
      </c>
      <c r="AV56" s="294">
        <v>68.225999999999999</v>
      </c>
      <c r="AW56" s="294">
        <v>55.820999999999998</v>
      </c>
      <c r="AX56" s="294">
        <v>68.087999999999994</v>
      </c>
      <c r="AY56" s="294">
        <v>80.227000000000004</v>
      </c>
      <c r="AZ56" s="294">
        <v>40.485999999999997</v>
      </c>
      <c r="BA56" s="294">
        <v>49.368000000000002</v>
      </c>
      <c r="BB56" s="294">
        <v>74.811000000000007</v>
      </c>
      <c r="BC56" s="294">
        <v>46.36</v>
      </c>
      <c r="BD56" s="294">
        <v>40.563000000000002</v>
      </c>
      <c r="BE56" s="294">
        <v>38.435000000000002</v>
      </c>
      <c r="BF56" s="294">
        <v>43.325000000000003</v>
      </c>
      <c r="BG56" s="294">
        <v>93.712000000000003</v>
      </c>
      <c r="BH56" s="294"/>
      <c r="BI56" s="294"/>
      <c r="BJ56" s="294"/>
      <c r="BK56" s="294"/>
      <c r="BL56" s="294"/>
      <c r="BM56" s="294"/>
      <c r="BN56" s="294"/>
      <c r="BO56" s="294"/>
      <c r="BP56" s="294"/>
      <c r="BQ56" s="294"/>
      <c r="BR56" s="294"/>
      <c r="BS56" s="294"/>
      <c r="BT56" s="294"/>
      <c r="BU56" s="294"/>
      <c r="BV56" s="294"/>
      <c r="BW56" s="294"/>
      <c r="BX56" s="294"/>
      <c r="BY56" s="294"/>
      <c r="BZ56" s="294"/>
      <c r="CA56" s="294"/>
      <c r="CB56" s="294"/>
      <c r="CC56" s="294"/>
      <c r="CD56" s="294"/>
      <c r="CE56" s="294"/>
      <c r="CF56" s="294"/>
      <c r="CG56" s="294"/>
      <c r="CH56" s="294"/>
      <c r="CI56" s="294"/>
      <c r="CJ56" s="294"/>
      <c r="CK56" s="294"/>
      <c r="CL56" s="294"/>
      <c r="CM56" s="294"/>
      <c r="CN56" s="294"/>
      <c r="CO56" s="294"/>
      <c r="CP56" s="294"/>
      <c r="CQ56" s="294"/>
      <c r="CR56" s="294"/>
      <c r="CS56" s="294"/>
      <c r="CT56" s="294"/>
      <c r="CU56" s="294"/>
      <c r="CV56" s="294"/>
      <c r="CW56" s="294"/>
      <c r="CX56" s="294"/>
      <c r="CY56" s="294"/>
      <c r="CZ56" s="294"/>
      <c r="DA56" s="294"/>
      <c r="DB56" s="294"/>
      <c r="DC56" s="294"/>
      <c r="DD56" s="294"/>
      <c r="DE56" s="294"/>
      <c r="DF56" s="294"/>
      <c r="DG56" s="294"/>
      <c r="DH56" s="294"/>
      <c r="DI56" s="294"/>
      <c r="DJ56" s="294"/>
      <c r="DK56" s="294"/>
      <c r="DL56" s="294"/>
      <c r="DM56" s="294"/>
      <c r="DN56" s="294"/>
      <c r="DO56" s="294"/>
      <c r="DP56" s="294"/>
      <c r="DQ56" s="294"/>
      <c r="DR56" s="294"/>
      <c r="DS56" s="294"/>
      <c r="DT56" s="294"/>
      <c r="DU56" s="294"/>
      <c r="DV56" s="294"/>
      <c r="DW56" s="294"/>
      <c r="DX56" s="294"/>
      <c r="DY56" s="294"/>
      <c r="DZ56" s="294"/>
      <c r="EA56" s="294"/>
      <c r="EB56" s="287"/>
      <c r="EC56" s="287"/>
      <c r="ED56" s="287"/>
    </row>
    <row r="57" spans="21:134" ht="15" x14ac:dyDescent="0.25">
      <c r="U57" s="289">
        <f t="shared" si="1"/>
        <v>45778</v>
      </c>
      <c r="V57" s="290" t="s">
        <v>229</v>
      </c>
      <c r="W57" s="291" t="s">
        <v>229</v>
      </c>
      <c r="X57" s="292">
        <v>198.9</v>
      </c>
      <c r="Y57" s="293">
        <v>380.27100000000002</v>
      </c>
      <c r="Z57" s="294">
        <v>326.387</v>
      </c>
      <c r="AA57" s="294">
        <v>292.96899999999999</v>
      </c>
      <c r="AB57" s="294">
        <v>141.756</v>
      </c>
      <c r="AC57" s="294">
        <v>181.56899999999999</v>
      </c>
      <c r="AD57" s="294">
        <v>114.14</v>
      </c>
      <c r="AE57" s="294">
        <v>158.80000000000001</v>
      </c>
      <c r="AF57" s="294">
        <v>197.09200000000001</v>
      </c>
      <c r="AG57" s="294">
        <v>273.83</v>
      </c>
      <c r="AH57" s="294">
        <v>214.33600000000001</v>
      </c>
      <c r="AI57" s="294">
        <v>188.084</v>
      </c>
      <c r="AJ57" s="294">
        <v>345.33</v>
      </c>
      <c r="AK57" s="294">
        <v>311.822</v>
      </c>
      <c r="AL57" s="294">
        <v>190.19900000000001</v>
      </c>
      <c r="AM57" s="294">
        <v>190.40899999999999</v>
      </c>
      <c r="AN57" s="294">
        <v>238.642</v>
      </c>
      <c r="AO57" s="294">
        <v>72.765000000000001</v>
      </c>
      <c r="AP57" s="294">
        <v>147.28700000000001</v>
      </c>
      <c r="AQ57" s="294">
        <v>208.15700000000001</v>
      </c>
      <c r="AR57" s="294">
        <v>243.69399999999999</v>
      </c>
      <c r="AS57" s="294">
        <v>205.80799999999999</v>
      </c>
      <c r="AT57" s="294">
        <v>214.65600000000001</v>
      </c>
      <c r="AU57" s="294">
        <v>236.30699999999999</v>
      </c>
      <c r="AV57" s="294">
        <v>273.46300000000002</v>
      </c>
      <c r="AW57" s="294">
        <v>108.896</v>
      </c>
      <c r="AX57" s="294">
        <v>142.255</v>
      </c>
      <c r="AY57" s="294">
        <v>119.764</v>
      </c>
      <c r="AZ57" s="294">
        <v>104.155</v>
      </c>
      <c r="BA57" s="294">
        <v>222.43100000000001</v>
      </c>
      <c r="BB57" s="294">
        <v>181.126</v>
      </c>
      <c r="BC57" s="294">
        <v>105.413</v>
      </c>
      <c r="BD57" s="294">
        <v>145.535</v>
      </c>
      <c r="BE57" s="294">
        <v>134.17400000000001</v>
      </c>
      <c r="BF57" s="294">
        <v>423.18099999999998</v>
      </c>
      <c r="BG57" s="294">
        <v>369.50200000000001</v>
      </c>
      <c r="BH57" s="294"/>
      <c r="BI57" s="294"/>
      <c r="BJ57" s="294"/>
      <c r="BK57" s="294"/>
      <c r="BL57" s="294"/>
      <c r="BM57" s="294"/>
      <c r="BN57" s="294"/>
      <c r="BO57" s="294"/>
      <c r="BP57" s="294"/>
      <c r="BQ57" s="294"/>
      <c r="BR57" s="294"/>
      <c r="BS57" s="294"/>
      <c r="BT57" s="294"/>
      <c r="BU57" s="294"/>
      <c r="BV57" s="294"/>
      <c r="BW57" s="294"/>
      <c r="BX57" s="294"/>
      <c r="BY57" s="294"/>
      <c r="BZ57" s="294"/>
      <c r="CA57" s="294"/>
      <c r="CB57" s="294"/>
      <c r="CC57" s="294"/>
      <c r="CD57" s="294"/>
      <c r="CE57" s="294"/>
      <c r="CF57" s="294"/>
      <c r="CG57" s="294"/>
      <c r="CH57" s="294"/>
      <c r="CI57" s="294"/>
      <c r="CJ57" s="294"/>
      <c r="CK57" s="294"/>
      <c r="CL57" s="294"/>
      <c r="CM57" s="294"/>
      <c r="CN57" s="294"/>
      <c r="CO57" s="294"/>
      <c r="CP57" s="294"/>
      <c r="CQ57" s="294"/>
      <c r="CR57" s="294"/>
      <c r="CS57" s="294"/>
      <c r="CT57" s="294"/>
      <c r="CU57" s="294"/>
      <c r="CV57" s="294"/>
      <c r="CW57" s="294"/>
      <c r="CX57" s="294"/>
      <c r="CY57" s="294"/>
      <c r="CZ57" s="294"/>
      <c r="DA57" s="294"/>
      <c r="DB57" s="294"/>
      <c r="DC57" s="294"/>
      <c r="DD57" s="294"/>
      <c r="DE57" s="294"/>
      <c r="DF57" s="294"/>
      <c r="DG57" s="294"/>
      <c r="DH57" s="294"/>
      <c r="DI57" s="294"/>
      <c r="DJ57" s="294"/>
      <c r="DK57" s="294"/>
      <c r="DL57" s="294"/>
      <c r="DM57" s="294"/>
      <c r="DN57" s="294"/>
      <c r="DO57" s="294"/>
      <c r="DP57" s="294"/>
      <c r="DQ57" s="294"/>
      <c r="DR57" s="294"/>
      <c r="DS57" s="294"/>
      <c r="DT57" s="294"/>
      <c r="DU57" s="294"/>
      <c r="DV57" s="294"/>
      <c r="DW57" s="294"/>
      <c r="DX57" s="294"/>
      <c r="DY57" s="294"/>
      <c r="DZ57" s="294"/>
      <c r="EA57" s="294"/>
      <c r="EB57" s="287"/>
      <c r="EC57" s="287"/>
      <c r="ED57" s="287"/>
    </row>
    <row r="58" spans="21:134" ht="15" x14ac:dyDescent="0.25">
      <c r="U58" s="289">
        <f t="shared" si="1"/>
        <v>45809</v>
      </c>
      <c r="V58" s="290" t="s">
        <v>229</v>
      </c>
      <c r="W58" s="291" t="s">
        <v>229</v>
      </c>
      <c r="X58" s="292">
        <v>261.7</v>
      </c>
      <c r="Y58" s="293">
        <v>397.601</v>
      </c>
      <c r="Z58" s="294">
        <v>402.69900000000001</v>
      </c>
      <c r="AA58" s="294">
        <v>277.44400000000002</v>
      </c>
      <c r="AB58" s="294">
        <v>175.22900000000001</v>
      </c>
      <c r="AC58" s="294">
        <v>150.386</v>
      </c>
      <c r="AD58" s="294">
        <v>174.35400000000001</v>
      </c>
      <c r="AE58" s="294">
        <v>275.76600000000002</v>
      </c>
      <c r="AF58" s="294">
        <v>171.72900000000001</v>
      </c>
      <c r="AG58" s="294">
        <v>413.60500000000002</v>
      </c>
      <c r="AH58" s="294">
        <v>223.86600000000001</v>
      </c>
      <c r="AI58" s="294">
        <v>543.91300000000001</v>
      </c>
      <c r="AJ58" s="294">
        <v>314.47699999999998</v>
      </c>
      <c r="AK58" s="294">
        <v>512.46699999999998</v>
      </c>
      <c r="AL58" s="294">
        <v>198.47300000000001</v>
      </c>
      <c r="AM58" s="294">
        <v>338.19900000000001</v>
      </c>
      <c r="AN58" s="294">
        <v>196.74299999999999</v>
      </c>
      <c r="AO58" s="294">
        <v>54.247</v>
      </c>
      <c r="AP58" s="294">
        <v>221.803</v>
      </c>
      <c r="AQ58" s="294">
        <v>142.245</v>
      </c>
      <c r="AR58" s="294">
        <v>282.92</v>
      </c>
      <c r="AS58" s="294">
        <v>197.18199999999999</v>
      </c>
      <c r="AT58" s="294">
        <v>173.697</v>
      </c>
      <c r="AU58" s="294">
        <v>481.03399999999999</v>
      </c>
      <c r="AV58" s="294">
        <v>275.995</v>
      </c>
      <c r="AW58" s="294">
        <v>249.97300000000001</v>
      </c>
      <c r="AX58" s="294">
        <v>426.154</v>
      </c>
      <c r="AY58" s="294">
        <v>49.106999999999999</v>
      </c>
      <c r="AZ58" s="294">
        <v>145.125</v>
      </c>
      <c r="BA58" s="294">
        <v>332.55900000000003</v>
      </c>
      <c r="BB58" s="294">
        <v>322.15800000000002</v>
      </c>
      <c r="BC58" s="294">
        <v>113.27500000000001</v>
      </c>
      <c r="BD58" s="294">
        <v>291.21300000000002</v>
      </c>
      <c r="BE58" s="294">
        <v>366.48700000000002</v>
      </c>
      <c r="BF58" s="294">
        <v>685.62900000000002</v>
      </c>
      <c r="BG58" s="294">
        <v>405.86</v>
      </c>
      <c r="BH58" s="294"/>
      <c r="BI58" s="294"/>
      <c r="BJ58" s="294"/>
      <c r="BK58" s="294"/>
      <c r="BL58" s="294"/>
      <c r="BM58" s="294"/>
      <c r="BN58" s="294"/>
      <c r="BO58" s="294"/>
      <c r="BP58" s="294"/>
      <c r="BQ58" s="294"/>
      <c r="BR58" s="294"/>
      <c r="BS58" s="294"/>
      <c r="BT58" s="294"/>
      <c r="BU58" s="294"/>
      <c r="BV58" s="294"/>
      <c r="BW58" s="294"/>
      <c r="BX58" s="294"/>
      <c r="BY58" s="294"/>
      <c r="BZ58" s="294"/>
      <c r="CA58" s="294"/>
      <c r="CB58" s="294"/>
      <c r="CC58" s="294"/>
      <c r="CD58" s="294"/>
      <c r="CE58" s="294"/>
      <c r="CF58" s="294"/>
      <c r="CG58" s="294"/>
      <c r="CH58" s="294"/>
      <c r="CI58" s="294"/>
      <c r="CJ58" s="294"/>
      <c r="CK58" s="294"/>
      <c r="CL58" s="294"/>
      <c r="CM58" s="294"/>
      <c r="CN58" s="294"/>
      <c r="CO58" s="294"/>
      <c r="CP58" s="294"/>
      <c r="CQ58" s="294"/>
      <c r="CR58" s="294"/>
      <c r="CS58" s="294"/>
      <c r="CT58" s="294"/>
      <c r="CU58" s="294"/>
      <c r="CV58" s="294"/>
      <c r="CW58" s="294"/>
      <c r="CX58" s="294"/>
      <c r="CY58" s="294"/>
      <c r="CZ58" s="294"/>
      <c r="DA58" s="294"/>
      <c r="DB58" s="294"/>
      <c r="DC58" s="294"/>
      <c r="DD58" s="294"/>
      <c r="DE58" s="294"/>
      <c r="DF58" s="294"/>
      <c r="DG58" s="294"/>
      <c r="DH58" s="294"/>
      <c r="DI58" s="294"/>
      <c r="DJ58" s="294"/>
      <c r="DK58" s="294"/>
      <c r="DL58" s="294"/>
      <c r="DM58" s="294"/>
      <c r="DN58" s="294"/>
      <c r="DO58" s="294"/>
      <c r="DP58" s="294"/>
      <c r="DQ58" s="294"/>
      <c r="DR58" s="294"/>
      <c r="DS58" s="294"/>
      <c r="DT58" s="294"/>
      <c r="DU58" s="294"/>
      <c r="DV58" s="294"/>
      <c r="DW58" s="294"/>
      <c r="DX58" s="294"/>
      <c r="DY58" s="294"/>
      <c r="DZ58" s="294"/>
      <c r="EA58" s="294"/>
      <c r="EB58" s="287"/>
      <c r="EC58" s="287"/>
      <c r="ED58" s="287"/>
    </row>
    <row r="59" spans="21:134" ht="15" x14ac:dyDescent="0.25">
      <c r="U59" s="289">
        <f t="shared" si="1"/>
        <v>45839</v>
      </c>
      <c r="V59" s="290" t="s">
        <v>229</v>
      </c>
      <c r="W59" s="291" t="s">
        <v>229</v>
      </c>
      <c r="X59" s="292">
        <v>98.2</v>
      </c>
      <c r="Y59" s="293">
        <v>128.43199999999999</v>
      </c>
      <c r="Z59" s="294">
        <v>169.43100000000001</v>
      </c>
      <c r="AA59" s="294">
        <v>96.486000000000004</v>
      </c>
      <c r="AB59" s="294">
        <v>72.125</v>
      </c>
      <c r="AC59" s="294">
        <v>64.962999999999994</v>
      </c>
      <c r="AD59" s="294">
        <v>72.39</v>
      </c>
      <c r="AE59" s="294">
        <v>132.67400000000001</v>
      </c>
      <c r="AF59" s="294">
        <v>67.650000000000006</v>
      </c>
      <c r="AG59" s="294">
        <v>197.93299999999999</v>
      </c>
      <c r="AH59" s="294">
        <v>72.003</v>
      </c>
      <c r="AI59" s="294">
        <v>502.14800000000002</v>
      </c>
      <c r="AJ59" s="294">
        <v>126.89400000000001</v>
      </c>
      <c r="AK59" s="294">
        <v>189.23500000000001</v>
      </c>
      <c r="AL59" s="294">
        <v>99.171000000000006</v>
      </c>
      <c r="AM59" s="294">
        <v>215.453</v>
      </c>
      <c r="AN59" s="294">
        <v>58.234000000000002</v>
      </c>
      <c r="AO59" s="294">
        <v>21.777000000000001</v>
      </c>
      <c r="AP59" s="294">
        <v>64.959999999999994</v>
      </c>
      <c r="AQ59" s="294">
        <v>53.426000000000002</v>
      </c>
      <c r="AR59" s="294">
        <v>116.30500000000001</v>
      </c>
      <c r="AS59" s="294">
        <v>75.415000000000006</v>
      </c>
      <c r="AT59" s="294">
        <v>64.122</v>
      </c>
      <c r="AU59" s="294">
        <v>220.416</v>
      </c>
      <c r="AV59" s="294">
        <v>145.37100000000001</v>
      </c>
      <c r="AW59" s="294">
        <v>76.734999999999999</v>
      </c>
      <c r="AX59" s="294">
        <v>217.34299999999999</v>
      </c>
      <c r="AY59" s="294">
        <v>24.805</v>
      </c>
      <c r="AZ59" s="294">
        <v>51.637999999999998</v>
      </c>
      <c r="BA59" s="294">
        <v>106.245</v>
      </c>
      <c r="BB59" s="294">
        <v>100.32</v>
      </c>
      <c r="BC59" s="294">
        <v>43.765999999999998</v>
      </c>
      <c r="BD59" s="294">
        <v>172.24799999999999</v>
      </c>
      <c r="BE59" s="294">
        <v>216.50899999999999</v>
      </c>
      <c r="BF59" s="294">
        <v>333.11399999999998</v>
      </c>
      <c r="BG59" s="294">
        <v>131.989</v>
      </c>
      <c r="BH59" s="294"/>
      <c r="BI59" s="294"/>
      <c r="BJ59" s="294"/>
      <c r="BK59" s="294"/>
      <c r="BL59" s="294"/>
      <c r="BM59" s="294"/>
      <c r="BN59" s="294"/>
      <c r="BO59" s="294"/>
      <c r="BP59" s="294"/>
      <c r="BQ59" s="294"/>
      <c r="BR59" s="294"/>
      <c r="BS59" s="294"/>
      <c r="BT59" s="294"/>
      <c r="BU59" s="294"/>
      <c r="BV59" s="294"/>
      <c r="BW59" s="294"/>
      <c r="BX59" s="294"/>
      <c r="BY59" s="294"/>
      <c r="BZ59" s="294"/>
      <c r="CA59" s="294"/>
      <c r="CB59" s="294"/>
      <c r="CC59" s="294"/>
      <c r="CD59" s="294"/>
      <c r="CE59" s="294"/>
      <c r="CF59" s="294"/>
      <c r="CG59" s="294"/>
      <c r="CH59" s="294"/>
      <c r="CI59" s="294"/>
      <c r="CJ59" s="294"/>
      <c r="CK59" s="294"/>
      <c r="CL59" s="294"/>
      <c r="CM59" s="294"/>
      <c r="CN59" s="294"/>
      <c r="CO59" s="294"/>
      <c r="CP59" s="294"/>
      <c r="CQ59" s="294"/>
      <c r="CR59" s="294"/>
      <c r="CS59" s="294"/>
      <c r="CT59" s="294"/>
      <c r="CU59" s="294"/>
      <c r="CV59" s="294"/>
      <c r="CW59" s="294"/>
      <c r="CX59" s="294"/>
      <c r="CY59" s="294"/>
      <c r="CZ59" s="294"/>
      <c r="DA59" s="294"/>
      <c r="DB59" s="294"/>
      <c r="DC59" s="294"/>
      <c r="DD59" s="294"/>
      <c r="DE59" s="294"/>
      <c r="DF59" s="294"/>
      <c r="DG59" s="294"/>
      <c r="DH59" s="294"/>
      <c r="DI59" s="294"/>
      <c r="DJ59" s="294"/>
      <c r="DK59" s="294"/>
      <c r="DL59" s="294"/>
      <c r="DM59" s="294"/>
      <c r="DN59" s="294"/>
      <c r="DO59" s="294"/>
      <c r="DP59" s="294"/>
      <c r="DQ59" s="294"/>
      <c r="DR59" s="294"/>
      <c r="DS59" s="294"/>
      <c r="DT59" s="294"/>
      <c r="DU59" s="294"/>
      <c r="DV59" s="294"/>
      <c r="DW59" s="294"/>
      <c r="DX59" s="294"/>
      <c r="DY59" s="294"/>
      <c r="DZ59" s="294"/>
      <c r="EA59" s="294"/>
      <c r="EB59" s="287"/>
      <c r="EC59" s="287"/>
      <c r="ED59" s="287"/>
    </row>
    <row r="60" spans="21:134" ht="15" x14ac:dyDescent="0.25">
      <c r="U60" s="289">
        <f t="shared" si="1"/>
        <v>45870</v>
      </c>
      <c r="V60" s="290" t="s">
        <v>229</v>
      </c>
      <c r="W60" s="291" t="s">
        <v>229</v>
      </c>
      <c r="X60" s="292">
        <v>59.3</v>
      </c>
      <c r="Y60" s="293">
        <v>58.945999999999998</v>
      </c>
      <c r="Z60" s="294">
        <v>64.804000000000002</v>
      </c>
      <c r="AA60" s="294">
        <v>53.317</v>
      </c>
      <c r="AB60" s="294">
        <v>41.012999999999998</v>
      </c>
      <c r="AC60" s="294">
        <v>48.612000000000002</v>
      </c>
      <c r="AD60" s="294">
        <v>37.673999999999999</v>
      </c>
      <c r="AE60" s="294">
        <v>56.033999999999999</v>
      </c>
      <c r="AF60" s="294">
        <v>50.936</v>
      </c>
      <c r="AG60" s="294">
        <v>66.635000000000005</v>
      </c>
      <c r="AH60" s="294">
        <v>41.203000000000003</v>
      </c>
      <c r="AI60" s="294">
        <v>136.07400000000001</v>
      </c>
      <c r="AJ60" s="294">
        <v>52.65</v>
      </c>
      <c r="AK60" s="294">
        <v>79.95</v>
      </c>
      <c r="AL60" s="294">
        <v>46.948</v>
      </c>
      <c r="AM60" s="294">
        <v>82.884</v>
      </c>
      <c r="AN60" s="294">
        <v>44.496000000000002</v>
      </c>
      <c r="AO60" s="294">
        <v>17.363</v>
      </c>
      <c r="AP60" s="294">
        <v>37.575000000000003</v>
      </c>
      <c r="AQ60" s="294">
        <v>33.365000000000002</v>
      </c>
      <c r="AR60" s="294">
        <v>54.029000000000003</v>
      </c>
      <c r="AS60" s="294">
        <v>51.45</v>
      </c>
      <c r="AT60" s="294">
        <v>44.238</v>
      </c>
      <c r="AU60" s="294">
        <v>76.120999999999995</v>
      </c>
      <c r="AV60" s="294">
        <v>54.32</v>
      </c>
      <c r="AW60" s="294">
        <v>44.71</v>
      </c>
      <c r="AX60" s="294">
        <v>65.673000000000002</v>
      </c>
      <c r="AY60" s="294">
        <v>23.632000000000001</v>
      </c>
      <c r="AZ60" s="294">
        <v>35.951999999999998</v>
      </c>
      <c r="BA60" s="294">
        <v>51.845999999999997</v>
      </c>
      <c r="BB60" s="294">
        <v>42.326000000000001</v>
      </c>
      <c r="BC60" s="294">
        <v>28.324999999999999</v>
      </c>
      <c r="BD60" s="294">
        <v>87.891000000000005</v>
      </c>
      <c r="BE60" s="294">
        <v>82.492999999999995</v>
      </c>
      <c r="BF60" s="294">
        <v>123.06699999999999</v>
      </c>
      <c r="BG60" s="294">
        <v>60.052999999999997</v>
      </c>
      <c r="BH60" s="294"/>
      <c r="BI60" s="294"/>
      <c r="BJ60" s="294"/>
      <c r="BK60" s="294"/>
      <c r="BL60" s="294"/>
      <c r="BM60" s="294"/>
      <c r="BN60" s="294"/>
      <c r="BO60" s="294"/>
      <c r="BP60" s="294"/>
      <c r="BQ60" s="294"/>
      <c r="BR60" s="294"/>
      <c r="BS60" s="294"/>
      <c r="BT60" s="294"/>
      <c r="BU60" s="294"/>
      <c r="BV60" s="294"/>
      <c r="BW60" s="294"/>
      <c r="BX60" s="294"/>
      <c r="BY60" s="294"/>
      <c r="BZ60" s="294"/>
      <c r="CA60" s="294"/>
      <c r="CB60" s="294"/>
      <c r="CC60" s="294"/>
      <c r="CD60" s="294"/>
      <c r="CE60" s="294"/>
      <c r="CF60" s="294"/>
      <c r="CG60" s="294"/>
      <c r="CH60" s="294"/>
      <c r="CI60" s="294"/>
      <c r="CJ60" s="294"/>
      <c r="CK60" s="294"/>
      <c r="CL60" s="294"/>
      <c r="CM60" s="294"/>
      <c r="CN60" s="294"/>
      <c r="CO60" s="294"/>
      <c r="CP60" s="294"/>
      <c r="CQ60" s="294"/>
      <c r="CR60" s="294"/>
      <c r="CS60" s="294"/>
      <c r="CT60" s="294"/>
      <c r="CU60" s="294"/>
      <c r="CV60" s="294"/>
      <c r="CW60" s="294"/>
      <c r="CX60" s="294"/>
      <c r="CY60" s="294"/>
      <c r="CZ60" s="294"/>
      <c r="DA60" s="294"/>
      <c r="DB60" s="294"/>
      <c r="DC60" s="294"/>
      <c r="DD60" s="294"/>
      <c r="DE60" s="294"/>
      <c r="DF60" s="294"/>
      <c r="DG60" s="294"/>
      <c r="DH60" s="294"/>
      <c r="DI60" s="294"/>
      <c r="DJ60" s="294"/>
      <c r="DK60" s="294"/>
      <c r="DL60" s="294"/>
      <c r="DM60" s="294"/>
      <c r="DN60" s="294"/>
      <c r="DO60" s="294"/>
      <c r="DP60" s="294"/>
      <c r="DQ60" s="294"/>
      <c r="DR60" s="294"/>
      <c r="DS60" s="294"/>
      <c r="DT60" s="294"/>
      <c r="DU60" s="294"/>
      <c r="DV60" s="294"/>
      <c r="DW60" s="294"/>
      <c r="DX60" s="294"/>
      <c r="DY60" s="294"/>
      <c r="DZ60" s="294"/>
      <c r="EA60" s="294"/>
      <c r="EB60" s="287"/>
      <c r="EC60" s="287"/>
      <c r="ED60" s="287"/>
    </row>
    <row r="61" spans="21:134" ht="15" x14ac:dyDescent="0.25">
      <c r="U61" s="289">
        <f t="shared" si="1"/>
        <v>45901</v>
      </c>
      <c r="V61" s="290" t="s">
        <v>229</v>
      </c>
      <c r="W61" s="291" t="s">
        <v>229</v>
      </c>
      <c r="X61" s="292">
        <v>37.5</v>
      </c>
      <c r="Y61" s="293">
        <v>56.497999999999998</v>
      </c>
      <c r="Z61" s="294">
        <v>62.334000000000003</v>
      </c>
      <c r="AA61" s="294">
        <v>41.57</v>
      </c>
      <c r="AB61" s="294">
        <v>39.363999999999997</v>
      </c>
      <c r="AC61" s="294">
        <v>32.854999999999997</v>
      </c>
      <c r="AD61" s="294">
        <v>31.091999999999999</v>
      </c>
      <c r="AE61" s="294">
        <v>34.78</v>
      </c>
      <c r="AF61" s="294">
        <v>42.497999999999998</v>
      </c>
      <c r="AG61" s="294">
        <v>55.808999999999997</v>
      </c>
      <c r="AH61" s="294">
        <v>36.715000000000003</v>
      </c>
      <c r="AI61" s="294">
        <v>63.753</v>
      </c>
      <c r="AJ61" s="294">
        <v>40.423999999999999</v>
      </c>
      <c r="AK61" s="294">
        <v>56.432000000000002</v>
      </c>
      <c r="AL61" s="294">
        <v>32.755000000000003</v>
      </c>
      <c r="AM61" s="294">
        <v>45.201999999999998</v>
      </c>
      <c r="AN61" s="294">
        <v>30.41</v>
      </c>
      <c r="AO61" s="294">
        <v>19.225999999999999</v>
      </c>
      <c r="AP61" s="294">
        <v>52.920999999999999</v>
      </c>
      <c r="AQ61" s="294">
        <v>32.850999999999999</v>
      </c>
      <c r="AR61" s="294">
        <v>35.659999999999997</v>
      </c>
      <c r="AS61" s="294">
        <v>38.231999999999999</v>
      </c>
      <c r="AT61" s="294">
        <v>40.988</v>
      </c>
      <c r="AU61" s="294">
        <v>44.668999999999997</v>
      </c>
      <c r="AV61" s="294">
        <v>37.835999999999999</v>
      </c>
      <c r="AW61" s="294">
        <v>29.222000000000001</v>
      </c>
      <c r="AX61" s="294">
        <v>39.084000000000003</v>
      </c>
      <c r="AY61" s="294">
        <v>21.385000000000002</v>
      </c>
      <c r="AZ61" s="294">
        <v>53.067</v>
      </c>
      <c r="BA61" s="294">
        <v>46.046999999999997</v>
      </c>
      <c r="BB61" s="294">
        <v>34.252000000000002</v>
      </c>
      <c r="BC61" s="294">
        <v>24.09</v>
      </c>
      <c r="BD61" s="294">
        <v>71.930999999999997</v>
      </c>
      <c r="BE61" s="294">
        <v>41.17</v>
      </c>
      <c r="BF61" s="294">
        <v>68.954999999999998</v>
      </c>
      <c r="BG61" s="294">
        <v>68.954999999999998</v>
      </c>
      <c r="BH61" s="294"/>
      <c r="BI61" s="294"/>
      <c r="BJ61" s="294"/>
      <c r="BK61" s="294"/>
      <c r="BL61" s="294"/>
      <c r="BM61" s="294"/>
      <c r="BN61" s="294"/>
      <c r="BO61" s="294"/>
      <c r="BP61" s="294"/>
      <c r="BQ61" s="294"/>
      <c r="BR61" s="294"/>
      <c r="BS61" s="294"/>
      <c r="BT61" s="294"/>
      <c r="BU61" s="294"/>
      <c r="BV61" s="294"/>
      <c r="BW61" s="294"/>
      <c r="BX61" s="294"/>
      <c r="BY61" s="294"/>
      <c r="BZ61" s="294"/>
      <c r="CA61" s="294"/>
      <c r="CB61" s="294"/>
      <c r="CC61" s="294"/>
      <c r="CD61" s="294"/>
      <c r="CE61" s="294"/>
      <c r="CF61" s="294"/>
      <c r="CG61" s="294"/>
      <c r="CH61" s="294"/>
      <c r="CI61" s="294"/>
      <c r="CJ61" s="294"/>
      <c r="CK61" s="294"/>
      <c r="CL61" s="294"/>
      <c r="CM61" s="294"/>
      <c r="CN61" s="294"/>
      <c r="CO61" s="294"/>
      <c r="CP61" s="294"/>
      <c r="CQ61" s="294"/>
      <c r="CR61" s="294"/>
      <c r="CS61" s="294"/>
      <c r="CT61" s="294"/>
      <c r="CU61" s="294"/>
      <c r="CV61" s="294"/>
      <c r="CW61" s="294"/>
      <c r="CX61" s="294"/>
      <c r="CY61" s="294"/>
      <c r="CZ61" s="294"/>
      <c r="DA61" s="294"/>
      <c r="DB61" s="294"/>
      <c r="DC61" s="294"/>
      <c r="DD61" s="294"/>
      <c r="DE61" s="294"/>
      <c r="DF61" s="294"/>
      <c r="DG61" s="294"/>
      <c r="DH61" s="294"/>
      <c r="DI61" s="294"/>
      <c r="DJ61" s="294"/>
      <c r="DK61" s="294"/>
      <c r="DL61" s="294"/>
      <c r="DM61" s="294"/>
      <c r="DN61" s="294"/>
      <c r="DO61" s="294"/>
      <c r="DP61" s="294"/>
      <c r="DQ61" s="294"/>
      <c r="DR61" s="294"/>
      <c r="DS61" s="294"/>
      <c r="DT61" s="294"/>
      <c r="DU61" s="294"/>
      <c r="DV61" s="294"/>
      <c r="DW61" s="294"/>
      <c r="DX61" s="294"/>
      <c r="DY61" s="294"/>
      <c r="DZ61" s="294"/>
      <c r="EA61" s="294"/>
      <c r="EB61" s="287"/>
      <c r="EC61" s="287"/>
      <c r="ED61" s="287"/>
    </row>
    <row r="62" spans="21:134" ht="15" x14ac:dyDescent="0.25">
      <c r="U62" s="289">
        <f t="shared" si="1"/>
        <v>45931</v>
      </c>
      <c r="V62" s="290" t="s">
        <v>229</v>
      </c>
      <c r="W62" s="291" t="s">
        <v>229</v>
      </c>
      <c r="X62" s="292">
        <v>37.9</v>
      </c>
      <c r="Y62" s="293">
        <v>86.078999999999994</v>
      </c>
      <c r="Z62" s="294">
        <v>68.427999999999997</v>
      </c>
      <c r="AA62" s="294">
        <v>32.759</v>
      </c>
      <c r="AB62" s="294">
        <v>30.663</v>
      </c>
      <c r="AC62" s="294">
        <v>30.693000000000001</v>
      </c>
      <c r="AD62" s="294">
        <v>46.933</v>
      </c>
      <c r="AE62" s="294">
        <v>29.187000000000001</v>
      </c>
      <c r="AF62" s="294">
        <v>28.501000000000001</v>
      </c>
      <c r="AG62" s="294">
        <v>47.576000000000001</v>
      </c>
      <c r="AH62" s="294">
        <v>32.923999999999999</v>
      </c>
      <c r="AI62" s="294">
        <v>56.776000000000003</v>
      </c>
      <c r="AJ62" s="294">
        <v>45.354999999999997</v>
      </c>
      <c r="AK62" s="294">
        <v>58.219000000000001</v>
      </c>
      <c r="AL62" s="294">
        <v>37.94</v>
      </c>
      <c r="AM62" s="294">
        <v>36.357999999999997</v>
      </c>
      <c r="AN62" s="294">
        <v>30.41</v>
      </c>
      <c r="AO62" s="294">
        <v>19.225999999999999</v>
      </c>
      <c r="AP62" s="294">
        <v>52.920999999999999</v>
      </c>
      <c r="AQ62" s="294">
        <v>32.850999999999999</v>
      </c>
      <c r="AR62" s="294">
        <v>35.659999999999997</v>
      </c>
      <c r="AS62" s="294">
        <v>38.231999999999999</v>
      </c>
      <c r="AT62" s="294">
        <v>40.988</v>
      </c>
      <c r="AU62" s="294">
        <v>44.668999999999997</v>
      </c>
      <c r="AV62" s="294">
        <v>37.835999999999999</v>
      </c>
      <c r="AW62" s="294">
        <v>29.222000000000001</v>
      </c>
      <c r="AX62" s="294">
        <v>39.084000000000003</v>
      </c>
      <c r="AY62" s="294">
        <v>21.385000000000002</v>
      </c>
      <c r="AZ62" s="294">
        <v>53.067</v>
      </c>
      <c r="BA62" s="294">
        <v>46.046999999999997</v>
      </c>
      <c r="BB62" s="294">
        <v>34.252000000000002</v>
      </c>
      <c r="BC62" s="294">
        <v>24.09</v>
      </c>
      <c r="BD62" s="294">
        <v>71.930999999999997</v>
      </c>
      <c r="BE62" s="294">
        <v>41.17</v>
      </c>
      <c r="BF62" s="294">
        <v>68.954999999999998</v>
      </c>
      <c r="BG62" s="294">
        <v>68.954999999999998</v>
      </c>
      <c r="BH62" s="294"/>
      <c r="BI62" s="294"/>
      <c r="BJ62" s="294"/>
      <c r="BK62" s="294"/>
      <c r="BL62" s="294"/>
      <c r="BM62" s="294"/>
      <c r="BN62" s="294"/>
      <c r="BO62" s="294"/>
      <c r="BP62" s="294"/>
      <c r="BQ62" s="294"/>
      <c r="BR62" s="294"/>
      <c r="BS62" s="294"/>
      <c r="BT62" s="294"/>
      <c r="BU62" s="294"/>
      <c r="BV62" s="294"/>
      <c r="BW62" s="294"/>
      <c r="BX62" s="294"/>
      <c r="BY62" s="294"/>
      <c r="BZ62" s="294"/>
      <c r="CA62" s="294"/>
      <c r="CB62" s="294"/>
      <c r="CC62" s="294"/>
      <c r="CD62" s="294"/>
      <c r="CE62" s="294"/>
      <c r="CF62" s="294"/>
      <c r="CG62" s="294"/>
      <c r="CH62" s="294"/>
      <c r="CI62" s="294"/>
      <c r="CJ62" s="294"/>
      <c r="CK62" s="294"/>
      <c r="CL62" s="294"/>
      <c r="CM62" s="294"/>
      <c r="CN62" s="294"/>
      <c r="CO62" s="294"/>
      <c r="CP62" s="294"/>
      <c r="CQ62" s="294"/>
      <c r="CR62" s="294"/>
      <c r="CS62" s="294"/>
      <c r="CT62" s="294"/>
      <c r="CU62" s="294"/>
      <c r="CV62" s="294"/>
      <c r="CW62" s="294"/>
      <c r="CX62" s="294"/>
      <c r="CY62" s="294"/>
      <c r="CZ62" s="294"/>
      <c r="DA62" s="294"/>
      <c r="DB62" s="294"/>
      <c r="DC62" s="294"/>
      <c r="DD62" s="294"/>
      <c r="DE62" s="294"/>
      <c r="DF62" s="294"/>
      <c r="DG62" s="294"/>
      <c r="DH62" s="294"/>
      <c r="DI62" s="294"/>
      <c r="DJ62" s="294"/>
      <c r="DK62" s="294"/>
      <c r="DL62" s="294"/>
      <c r="DM62" s="294"/>
      <c r="DN62" s="294"/>
      <c r="DO62" s="294"/>
      <c r="DP62" s="294"/>
      <c r="DQ62" s="294"/>
      <c r="DR62" s="294"/>
      <c r="DS62" s="294"/>
      <c r="DT62" s="294"/>
      <c r="DU62" s="294"/>
      <c r="DV62" s="294"/>
      <c r="DW62" s="294"/>
      <c r="DX62" s="294"/>
      <c r="DY62" s="294"/>
      <c r="DZ62" s="294"/>
      <c r="EA62" s="294"/>
      <c r="EB62" s="287"/>
      <c r="EC62" s="287"/>
      <c r="ED62" s="287"/>
    </row>
    <row r="63" spans="21:134" ht="15" x14ac:dyDescent="0.25">
      <c r="U63" s="289">
        <f t="shared" si="1"/>
        <v>45962</v>
      </c>
      <c r="V63" s="290" t="s">
        <v>229</v>
      </c>
      <c r="W63" s="291" t="s">
        <v>229</v>
      </c>
      <c r="X63" s="292">
        <v>37.9</v>
      </c>
      <c r="Y63" s="293">
        <v>86.078999999999994</v>
      </c>
      <c r="Z63" s="294">
        <v>68.427999999999997</v>
      </c>
      <c r="AA63" s="294">
        <v>32.759</v>
      </c>
      <c r="AB63" s="294">
        <v>30.663</v>
      </c>
      <c r="AC63" s="294">
        <v>30.693000000000001</v>
      </c>
      <c r="AD63" s="294">
        <v>46.933</v>
      </c>
      <c r="AE63" s="294">
        <v>29.187000000000001</v>
      </c>
      <c r="AF63" s="294">
        <v>28.501000000000001</v>
      </c>
      <c r="AG63" s="294">
        <v>47.576000000000001</v>
      </c>
      <c r="AH63" s="294">
        <v>32.923999999999999</v>
      </c>
      <c r="AI63" s="294">
        <v>56.776000000000003</v>
      </c>
      <c r="AJ63" s="294">
        <v>45.354999999999997</v>
      </c>
      <c r="AK63" s="294">
        <v>58.219000000000001</v>
      </c>
      <c r="AL63" s="294">
        <v>37.94</v>
      </c>
      <c r="AM63" s="294">
        <v>36.357999999999997</v>
      </c>
      <c r="AN63" s="294">
        <v>30.41</v>
      </c>
      <c r="AO63" s="294">
        <v>19.225999999999999</v>
      </c>
      <c r="AP63" s="294">
        <v>52.920999999999999</v>
      </c>
      <c r="AQ63" s="294">
        <v>32.850999999999999</v>
      </c>
      <c r="AR63" s="294">
        <v>35.659999999999997</v>
      </c>
      <c r="AS63" s="294">
        <v>38.231999999999999</v>
      </c>
      <c r="AT63" s="294">
        <v>40.988</v>
      </c>
      <c r="AU63" s="294">
        <v>44.668999999999997</v>
      </c>
      <c r="AV63" s="294">
        <v>37.835999999999999</v>
      </c>
      <c r="AW63" s="294">
        <v>29.222000000000001</v>
      </c>
      <c r="AX63" s="294">
        <v>39.084000000000003</v>
      </c>
      <c r="AY63" s="294">
        <v>21.385000000000002</v>
      </c>
      <c r="AZ63" s="294">
        <v>53.067</v>
      </c>
      <c r="BA63" s="294">
        <v>46.046999999999997</v>
      </c>
      <c r="BB63" s="294">
        <v>34.252000000000002</v>
      </c>
      <c r="BC63" s="294">
        <v>24.09</v>
      </c>
      <c r="BD63" s="294">
        <v>71.930999999999997</v>
      </c>
      <c r="BE63" s="294">
        <v>41.17</v>
      </c>
      <c r="BF63" s="294">
        <v>68.954999999999998</v>
      </c>
      <c r="BG63" s="294">
        <v>68.954999999999998</v>
      </c>
      <c r="BH63" s="294"/>
      <c r="BI63" s="294"/>
      <c r="BJ63" s="294"/>
      <c r="BK63" s="294"/>
      <c r="BL63" s="294"/>
      <c r="BM63" s="294"/>
      <c r="BN63" s="294"/>
      <c r="BO63" s="294"/>
      <c r="BP63" s="294"/>
      <c r="BQ63" s="294"/>
      <c r="BR63" s="294"/>
      <c r="BS63" s="294"/>
      <c r="BT63" s="294"/>
      <c r="BU63" s="294"/>
      <c r="BV63" s="294"/>
      <c r="BW63" s="294"/>
      <c r="BX63" s="294"/>
      <c r="BY63" s="294"/>
      <c r="BZ63" s="294"/>
      <c r="CA63" s="294"/>
      <c r="CB63" s="294"/>
      <c r="CC63" s="294"/>
      <c r="CD63" s="294"/>
      <c r="CE63" s="294"/>
      <c r="CF63" s="294"/>
      <c r="CG63" s="294"/>
      <c r="CH63" s="294"/>
      <c r="CI63" s="294"/>
      <c r="CJ63" s="294"/>
      <c r="CK63" s="294"/>
      <c r="CL63" s="294"/>
      <c r="CM63" s="294"/>
      <c r="CN63" s="294"/>
      <c r="CO63" s="294"/>
      <c r="CP63" s="294"/>
      <c r="CQ63" s="294"/>
      <c r="CR63" s="294"/>
      <c r="CS63" s="294"/>
      <c r="CT63" s="294"/>
      <c r="CU63" s="294"/>
      <c r="CV63" s="294"/>
      <c r="CW63" s="294"/>
      <c r="CX63" s="294"/>
      <c r="CY63" s="294"/>
      <c r="CZ63" s="294"/>
      <c r="DA63" s="294"/>
      <c r="DB63" s="294"/>
      <c r="DC63" s="294"/>
      <c r="DD63" s="294"/>
      <c r="DE63" s="294"/>
      <c r="DF63" s="294"/>
      <c r="DG63" s="294"/>
      <c r="DH63" s="294"/>
      <c r="DI63" s="294"/>
      <c r="DJ63" s="294"/>
      <c r="DK63" s="294"/>
      <c r="DL63" s="294"/>
      <c r="DM63" s="294"/>
      <c r="DN63" s="294"/>
      <c r="DO63" s="294"/>
      <c r="DP63" s="294"/>
      <c r="DQ63" s="294"/>
      <c r="DR63" s="294"/>
      <c r="DS63" s="294"/>
      <c r="DT63" s="294"/>
      <c r="DU63" s="294"/>
      <c r="DV63" s="294"/>
      <c r="DW63" s="294"/>
      <c r="DX63" s="294"/>
      <c r="DY63" s="294"/>
      <c r="DZ63" s="294"/>
      <c r="EA63" s="294"/>
      <c r="EB63" s="287"/>
      <c r="EC63" s="287"/>
      <c r="ED63" s="287"/>
    </row>
    <row r="64" spans="21:134" ht="15" x14ac:dyDescent="0.25">
      <c r="U64" s="305" t="str">
        <f t="shared" si="1"/>
        <v/>
      </c>
      <c r="V64" s="290" t="s">
        <v>229</v>
      </c>
      <c r="W64" s="291" t="s">
        <v>229</v>
      </c>
      <c r="X64" s="292" t="s">
        <v>229</v>
      </c>
      <c r="Y64" s="293" t="s">
        <v>229</v>
      </c>
      <c r="Z64" s="294" t="s">
        <v>229</v>
      </c>
      <c r="AA64" s="294" t="s">
        <v>229</v>
      </c>
      <c r="AB64" s="294" t="s">
        <v>229</v>
      </c>
      <c r="AC64" s="294" t="s">
        <v>229</v>
      </c>
      <c r="AD64" s="294" t="s">
        <v>229</v>
      </c>
      <c r="AE64" s="294" t="s">
        <v>229</v>
      </c>
      <c r="AF64" s="294" t="s">
        <v>229</v>
      </c>
      <c r="AG64" s="294" t="s">
        <v>229</v>
      </c>
      <c r="AH64" s="294" t="s">
        <v>229</v>
      </c>
      <c r="AI64" s="294" t="s">
        <v>229</v>
      </c>
      <c r="AJ64" s="294" t="s">
        <v>229</v>
      </c>
      <c r="AK64" s="294" t="s">
        <v>229</v>
      </c>
      <c r="AL64" s="294" t="s">
        <v>229</v>
      </c>
      <c r="AM64" s="294" t="s">
        <v>229</v>
      </c>
      <c r="AN64" s="294" t="s">
        <v>229</v>
      </c>
      <c r="AO64" s="294" t="s">
        <v>229</v>
      </c>
      <c r="AP64" s="294" t="s">
        <v>229</v>
      </c>
      <c r="AQ64" s="294" t="s">
        <v>229</v>
      </c>
      <c r="AR64" s="294" t="s">
        <v>229</v>
      </c>
      <c r="AS64" s="294" t="s">
        <v>229</v>
      </c>
      <c r="AT64" s="294" t="s">
        <v>229</v>
      </c>
      <c r="AU64" s="294" t="s">
        <v>229</v>
      </c>
      <c r="AV64" s="294" t="s">
        <v>229</v>
      </c>
      <c r="AW64" s="294" t="s">
        <v>229</v>
      </c>
      <c r="AX64" s="294" t="s">
        <v>229</v>
      </c>
      <c r="AY64" s="294" t="s">
        <v>229</v>
      </c>
      <c r="AZ64" s="294" t="s">
        <v>229</v>
      </c>
      <c r="BA64" s="294" t="s">
        <v>229</v>
      </c>
      <c r="BB64" s="294" t="s">
        <v>229</v>
      </c>
      <c r="BC64" s="294" t="s">
        <v>229</v>
      </c>
      <c r="BD64" s="294" t="s">
        <v>229</v>
      </c>
      <c r="BE64" s="294" t="s">
        <v>229</v>
      </c>
      <c r="BF64" s="294" t="s">
        <v>229</v>
      </c>
      <c r="BG64" s="294" t="s">
        <v>229</v>
      </c>
      <c r="BH64" s="294"/>
      <c r="BI64" s="294"/>
      <c r="BJ64" s="294"/>
      <c r="BK64" s="294"/>
      <c r="BL64" s="294"/>
      <c r="BM64" s="294"/>
      <c r="BN64" s="294"/>
      <c r="BO64" s="294"/>
      <c r="BP64" s="294"/>
      <c r="BQ64" s="294"/>
      <c r="BR64" s="294"/>
      <c r="BS64" s="294"/>
      <c r="BT64" s="294"/>
      <c r="BU64" s="294"/>
      <c r="BV64" s="294"/>
      <c r="BW64" s="294"/>
      <c r="BX64" s="294"/>
      <c r="BY64" s="294"/>
      <c r="BZ64" s="294"/>
      <c r="CA64" s="294"/>
      <c r="CB64" s="294"/>
      <c r="CC64" s="294"/>
      <c r="CD64" s="294"/>
      <c r="CE64" s="294"/>
      <c r="CF64" s="294"/>
      <c r="CG64" s="294"/>
      <c r="CH64" s="294"/>
      <c r="CI64" s="294"/>
      <c r="CJ64" s="294"/>
      <c r="CK64" s="294"/>
      <c r="CL64" s="294"/>
      <c r="CM64" s="294"/>
      <c r="CN64" s="294"/>
      <c r="CO64" s="294"/>
      <c r="CP64" s="294"/>
      <c r="CQ64" s="294"/>
      <c r="CR64" s="294"/>
      <c r="CS64" s="294"/>
      <c r="CT64" s="294"/>
      <c r="CU64" s="294"/>
      <c r="CV64" s="294"/>
      <c r="CW64" s="294"/>
      <c r="CX64" s="294"/>
      <c r="CY64" s="294"/>
      <c r="CZ64" s="294"/>
      <c r="DA64" s="294"/>
      <c r="DB64" s="294"/>
      <c r="DC64" s="294"/>
      <c r="DD64" s="294"/>
      <c r="DE64" s="294"/>
      <c r="DF64" s="294"/>
      <c r="DG64" s="294"/>
      <c r="DH64" s="294"/>
      <c r="DI64" s="294"/>
      <c r="DJ64" s="294"/>
      <c r="DK64" s="294"/>
      <c r="DL64" s="294"/>
      <c r="DM64" s="294"/>
      <c r="DN64" s="294"/>
      <c r="DO64" s="294"/>
      <c r="DP64" s="294"/>
      <c r="DQ64" s="294"/>
      <c r="DR64" s="294"/>
      <c r="DS64" s="294"/>
      <c r="DT64" s="294"/>
      <c r="DU64" s="294"/>
      <c r="DV64" s="294"/>
      <c r="DW64" s="294"/>
      <c r="DX64" s="294"/>
      <c r="DY64" s="294"/>
      <c r="DZ64" s="294"/>
      <c r="EA64" s="294"/>
      <c r="EB64" s="287"/>
      <c r="EC64" s="287"/>
      <c r="ED64" s="287"/>
    </row>
    <row r="65" spans="21:134" ht="15" x14ac:dyDescent="0.25">
      <c r="U65" s="305" t="str">
        <f t="shared" si="1"/>
        <v/>
      </c>
      <c r="V65" s="290" t="s">
        <v>229</v>
      </c>
      <c r="W65" s="291" t="s">
        <v>229</v>
      </c>
      <c r="X65" s="292" t="s">
        <v>229</v>
      </c>
      <c r="Y65" s="293" t="s">
        <v>229</v>
      </c>
      <c r="Z65" s="294" t="s">
        <v>229</v>
      </c>
      <c r="AA65" s="294" t="s">
        <v>229</v>
      </c>
      <c r="AB65" s="294" t="s">
        <v>229</v>
      </c>
      <c r="AC65" s="294" t="s">
        <v>229</v>
      </c>
      <c r="AD65" s="294" t="s">
        <v>229</v>
      </c>
      <c r="AE65" s="294" t="s">
        <v>229</v>
      </c>
      <c r="AF65" s="294" t="s">
        <v>229</v>
      </c>
      <c r="AG65" s="294" t="s">
        <v>229</v>
      </c>
      <c r="AH65" s="294" t="s">
        <v>229</v>
      </c>
      <c r="AI65" s="294" t="s">
        <v>229</v>
      </c>
      <c r="AJ65" s="294" t="s">
        <v>229</v>
      </c>
      <c r="AK65" s="294" t="s">
        <v>229</v>
      </c>
      <c r="AL65" s="294" t="s">
        <v>229</v>
      </c>
      <c r="AM65" s="294" t="s">
        <v>229</v>
      </c>
      <c r="AN65" s="294" t="s">
        <v>229</v>
      </c>
      <c r="AO65" s="294" t="s">
        <v>229</v>
      </c>
      <c r="AP65" s="294" t="s">
        <v>229</v>
      </c>
      <c r="AQ65" s="294" t="s">
        <v>229</v>
      </c>
      <c r="AR65" s="294" t="s">
        <v>229</v>
      </c>
      <c r="AS65" s="294" t="s">
        <v>229</v>
      </c>
      <c r="AT65" s="294" t="s">
        <v>229</v>
      </c>
      <c r="AU65" s="294" t="s">
        <v>229</v>
      </c>
      <c r="AV65" s="294" t="s">
        <v>229</v>
      </c>
      <c r="AW65" s="294" t="s">
        <v>229</v>
      </c>
      <c r="AX65" s="294" t="s">
        <v>229</v>
      </c>
      <c r="AY65" s="294" t="s">
        <v>229</v>
      </c>
      <c r="AZ65" s="294" t="s">
        <v>229</v>
      </c>
      <c r="BA65" s="294" t="s">
        <v>229</v>
      </c>
      <c r="BB65" s="294" t="s">
        <v>229</v>
      </c>
      <c r="BC65" s="294" t="s">
        <v>229</v>
      </c>
      <c r="BD65" s="294" t="s">
        <v>229</v>
      </c>
      <c r="BE65" s="294" t="s">
        <v>229</v>
      </c>
      <c r="BF65" s="294" t="s">
        <v>229</v>
      </c>
      <c r="BG65" s="294" t="s">
        <v>229</v>
      </c>
      <c r="BH65" s="294"/>
      <c r="BI65" s="294"/>
      <c r="BJ65" s="294"/>
      <c r="BK65" s="294"/>
      <c r="BL65" s="294"/>
      <c r="BM65" s="294"/>
      <c r="BN65" s="294"/>
      <c r="BO65" s="294"/>
      <c r="BP65" s="294"/>
      <c r="BQ65" s="294"/>
      <c r="BR65" s="294"/>
      <c r="BS65" s="294"/>
      <c r="BT65" s="294"/>
      <c r="BU65" s="294"/>
      <c r="BV65" s="294"/>
      <c r="BW65" s="294"/>
      <c r="BX65" s="294"/>
      <c r="BY65" s="294"/>
      <c r="BZ65" s="294"/>
      <c r="CA65" s="294"/>
      <c r="CB65" s="294"/>
      <c r="CC65" s="294"/>
      <c r="CD65" s="294"/>
      <c r="CE65" s="294"/>
      <c r="CF65" s="294"/>
      <c r="CG65" s="294"/>
      <c r="CH65" s="294"/>
      <c r="CI65" s="294"/>
      <c r="CJ65" s="294"/>
      <c r="CK65" s="294"/>
      <c r="CL65" s="294"/>
      <c r="CM65" s="294"/>
      <c r="CN65" s="294"/>
      <c r="CO65" s="294"/>
      <c r="CP65" s="294"/>
      <c r="CQ65" s="294"/>
      <c r="CR65" s="294"/>
      <c r="CS65" s="294"/>
      <c r="CT65" s="294"/>
      <c r="CU65" s="294"/>
      <c r="CV65" s="294"/>
      <c r="CW65" s="294"/>
      <c r="CX65" s="294"/>
      <c r="CY65" s="294"/>
      <c r="CZ65" s="294"/>
      <c r="DA65" s="294"/>
      <c r="DB65" s="294"/>
      <c r="DC65" s="294"/>
      <c r="DD65" s="294"/>
      <c r="DE65" s="294"/>
      <c r="DF65" s="294"/>
      <c r="DG65" s="294"/>
      <c r="DH65" s="294"/>
      <c r="DI65" s="294"/>
      <c r="DJ65" s="294"/>
      <c r="DK65" s="294"/>
      <c r="DL65" s="294"/>
      <c r="DM65" s="294"/>
      <c r="DN65" s="294"/>
      <c r="DO65" s="294"/>
      <c r="DP65" s="294"/>
      <c r="DQ65" s="294"/>
      <c r="DR65" s="294"/>
      <c r="DS65" s="294"/>
      <c r="DT65" s="294"/>
      <c r="DU65" s="294"/>
      <c r="DV65" s="294"/>
      <c r="DW65" s="294"/>
      <c r="DX65" s="294"/>
      <c r="DY65" s="294"/>
      <c r="DZ65" s="294"/>
      <c r="EA65" s="294"/>
      <c r="EB65" s="287"/>
      <c r="EC65" s="287"/>
      <c r="ED65" s="287"/>
    </row>
    <row r="66" spans="21:134" ht="15" x14ac:dyDescent="0.25">
      <c r="U66" s="305" t="str">
        <f t="shared" si="1"/>
        <v/>
      </c>
      <c r="V66" s="290" t="s">
        <v>229</v>
      </c>
      <c r="W66" s="291" t="s">
        <v>229</v>
      </c>
      <c r="X66" s="292" t="s">
        <v>229</v>
      </c>
      <c r="Y66" s="293" t="s">
        <v>229</v>
      </c>
      <c r="Z66" s="294" t="s">
        <v>229</v>
      </c>
      <c r="AA66" s="294" t="s">
        <v>229</v>
      </c>
      <c r="AB66" s="294" t="s">
        <v>229</v>
      </c>
      <c r="AC66" s="294" t="s">
        <v>229</v>
      </c>
      <c r="AD66" s="294" t="s">
        <v>229</v>
      </c>
      <c r="AE66" s="294" t="s">
        <v>229</v>
      </c>
      <c r="AF66" s="294" t="s">
        <v>229</v>
      </c>
      <c r="AG66" s="294" t="s">
        <v>229</v>
      </c>
      <c r="AH66" s="294" t="s">
        <v>229</v>
      </c>
      <c r="AI66" s="294" t="s">
        <v>229</v>
      </c>
      <c r="AJ66" s="294" t="s">
        <v>229</v>
      </c>
      <c r="AK66" s="294" t="s">
        <v>229</v>
      </c>
      <c r="AL66" s="294" t="s">
        <v>229</v>
      </c>
      <c r="AM66" s="294" t="s">
        <v>229</v>
      </c>
      <c r="AN66" s="294" t="s">
        <v>229</v>
      </c>
      <c r="AO66" s="294" t="s">
        <v>229</v>
      </c>
      <c r="AP66" s="294" t="s">
        <v>229</v>
      </c>
      <c r="AQ66" s="294" t="s">
        <v>229</v>
      </c>
      <c r="AR66" s="294" t="s">
        <v>229</v>
      </c>
      <c r="AS66" s="294" t="s">
        <v>229</v>
      </c>
      <c r="AT66" s="294" t="s">
        <v>229</v>
      </c>
      <c r="AU66" s="294" t="s">
        <v>229</v>
      </c>
      <c r="AV66" s="294" t="s">
        <v>229</v>
      </c>
      <c r="AW66" s="294" t="s">
        <v>229</v>
      </c>
      <c r="AX66" s="294" t="s">
        <v>229</v>
      </c>
      <c r="AY66" s="294" t="s">
        <v>229</v>
      </c>
      <c r="AZ66" s="294" t="s">
        <v>229</v>
      </c>
      <c r="BA66" s="294" t="s">
        <v>229</v>
      </c>
      <c r="BB66" s="294" t="s">
        <v>229</v>
      </c>
      <c r="BC66" s="294" t="s">
        <v>229</v>
      </c>
      <c r="BD66" s="294" t="s">
        <v>229</v>
      </c>
      <c r="BE66" s="294" t="s">
        <v>229</v>
      </c>
      <c r="BF66" s="294" t="s">
        <v>229</v>
      </c>
      <c r="BG66" s="294" t="s">
        <v>229</v>
      </c>
      <c r="BH66" s="294"/>
      <c r="BI66" s="294"/>
      <c r="BJ66" s="294"/>
      <c r="BK66" s="294"/>
      <c r="BL66" s="294"/>
      <c r="BM66" s="294"/>
      <c r="BN66" s="294"/>
      <c r="BO66" s="294"/>
      <c r="BP66" s="294"/>
      <c r="BQ66" s="294"/>
      <c r="BR66" s="294"/>
      <c r="BS66" s="294"/>
      <c r="BT66" s="294"/>
      <c r="BU66" s="294"/>
      <c r="BV66" s="294"/>
      <c r="BW66" s="294"/>
      <c r="BX66" s="294"/>
      <c r="BY66" s="294"/>
      <c r="BZ66" s="294"/>
      <c r="CA66" s="294"/>
      <c r="CB66" s="294"/>
      <c r="CC66" s="294"/>
      <c r="CD66" s="294"/>
      <c r="CE66" s="294"/>
      <c r="CF66" s="294"/>
      <c r="CG66" s="294"/>
      <c r="CH66" s="294"/>
      <c r="CI66" s="294"/>
      <c r="CJ66" s="294"/>
      <c r="CK66" s="294"/>
      <c r="CL66" s="294"/>
      <c r="CM66" s="294"/>
      <c r="CN66" s="294"/>
      <c r="CO66" s="294"/>
      <c r="CP66" s="294"/>
      <c r="CQ66" s="294"/>
      <c r="CR66" s="294"/>
      <c r="CS66" s="294"/>
      <c r="CT66" s="294"/>
      <c r="CU66" s="294"/>
      <c r="CV66" s="294"/>
      <c r="CW66" s="294"/>
      <c r="CX66" s="294"/>
      <c r="CY66" s="294"/>
      <c r="CZ66" s="294"/>
      <c r="DA66" s="294"/>
      <c r="DB66" s="294"/>
      <c r="DC66" s="294"/>
      <c r="DD66" s="294"/>
      <c r="DE66" s="294"/>
      <c r="DF66" s="294"/>
      <c r="DG66" s="294"/>
      <c r="DH66" s="294"/>
      <c r="DI66" s="294"/>
      <c r="DJ66" s="294"/>
      <c r="DK66" s="294"/>
      <c r="DL66" s="294"/>
      <c r="DM66" s="294"/>
      <c r="DN66" s="294"/>
      <c r="DO66" s="294"/>
      <c r="DP66" s="294"/>
      <c r="DQ66" s="294"/>
      <c r="DR66" s="294"/>
      <c r="DS66" s="294"/>
      <c r="DT66" s="294"/>
      <c r="DU66" s="294"/>
      <c r="DV66" s="294"/>
      <c r="DW66" s="294"/>
      <c r="DX66" s="294"/>
      <c r="DY66" s="294"/>
      <c r="DZ66" s="294"/>
      <c r="EA66" s="294"/>
      <c r="EB66" s="287"/>
      <c r="EC66" s="287"/>
      <c r="ED66" s="287"/>
    </row>
    <row r="67" spans="21:134" ht="15" x14ac:dyDescent="0.25">
      <c r="U67" s="305" t="str">
        <f t="shared" si="1"/>
        <v/>
      </c>
      <c r="V67" s="290" t="s">
        <v>229</v>
      </c>
      <c r="W67" s="291" t="s">
        <v>229</v>
      </c>
      <c r="X67" s="292" t="s">
        <v>229</v>
      </c>
      <c r="Y67" s="293" t="s">
        <v>229</v>
      </c>
      <c r="Z67" s="294" t="s">
        <v>229</v>
      </c>
      <c r="AA67" s="294" t="s">
        <v>229</v>
      </c>
      <c r="AB67" s="294" t="s">
        <v>229</v>
      </c>
      <c r="AC67" s="294" t="s">
        <v>229</v>
      </c>
      <c r="AD67" s="294" t="s">
        <v>229</v>
      </c>
      <c r="AE67" s="294" t="s">
        <v>229</v>
      </c>
      <c r="AF67" s="294" t="s">
        <v>229</v>
      </c>
      <c r="AG67" s="294" t="s">
        <v>229</v>
      </c>
      <c r="AH67" s="294" t="s">
        <v>229</v>
      </c>
      <c r="AI67" s="294" t="s">
        <v>229</v>
      </c>
      <c r="AJ67" s="294" t="s">
        <v>229</v>
      </c>
      <c r="AK67" s="294" t="s">
        <v>229</v>
      </c>
      <c r="AL67" s="294" t="s">
        <v>229</v>
      </c>
      <c r="AM67" s="294" t="s">
        <v>229</v>
      </c>
      <c r="AN67" s="294" t="s">
        <v>229</v>
      </c>
      <c r="AO67" s="294" t="s">
        <v>229</v>
      </c>
      <c r="AP67" s="294" t="s">
        <v>229</v>
      </c>
      <c r="AQ67" s="294" t="s">
        <v>229</v>
      </c>
      <c r="AR67" s="294" t="s">
        <v>229</v>
      </c>
      <c r="AS67" s="294" t="s">
        <v>229</v>
      </c>
      <c r="AT67" s="294" t="s">
        <v>229</v>
      </c>
      <c r="AU67" s="294" t="s">
        <v>229</v>
      </c>
      <c r="AV67" s="294" t="s">
        <v>229</v>
      </c>
      <c r="AW67" s="294" t="s">
        <v>229</v>
      </c>
      <c r="AX67" s="294" t="s">
        <v>229</v>
      </c>
      <c r="AY67" s="294" t="s">
        <v>229</v>
      </c>
      <c r="AZ67" s="294" t="s">
        <v>229</v>
      </c>
      <c r="BA67" s="294" t="s">
        <v>229</v>
      </c>
      <c r="BB67" s="294" t="s">
        <v>229</v>
      </c>
      <c r="BC67" s="294" t="s">
        <v>229</v>
      </c>
      <c r="BD67" s="294" t="s">
        <v>229</v>
      </c>
      <c r="BE67" s="294" t="s">
        <v>229</v>
      </c>
      <c r="BF67" s="294" t="s">
        <v>229</v>
      </c>
      <c r="BG67" s="294" t="s">
        <v>229</v>
      </c>
      <c r="BH67" s="294"/>
      <c r="BI67" s="294"/>
      <c r="BJ67" s="294"/>
      <c r="BK67" s="294"/>
      <c r="BL67" s="294"/>
      <c r="BM67" s="294"/>
      <c r="BN67" s="294"/>
      <c r="BO67" s="294"/>
      <c r="BP67" s="294"/>
      <c r="BQ67" s="294"/>
      <c r="BR67" s="294"/>
      <c r="BS67" s="294"/>
      <c r="BT67" s="294"/>
      <c r="BU67" s="294"/>
      <c r="BV67" s="294"/>
      <c r="BW67" s="294"/>
      <c r="BX67" s="294"/>
      <c r="BY67" s="294"/>
      <c r="BZ67" s="294"/>
      <c r="CA67" s="294"/>
      <c r="CB67" s="294"/>
      <c r="CC67" s="294"/>
      <c r="CD67" s="294"/>
      <c r="CE67" s="294"/>
      <c r="CF67" s="294"/>
      <c r="CG67" s="294"/>
      <c r="CH67" s="294"/>
      <c r="CI67" s="294"/>
      <c r="CJ67" s="294"/>
      <c r="CK67" s="294"/>
      <c r="CL67" s="294"/>
      <c r="CM67" s="294"/>
      <c r="CN67" s="294"/>
      <c r="CO67" s="294"/>
      <c r="CP67" s="294"/>
      <c r="CQ67" s="294"/>
      <c r="CR67" s="294"/>
      <c r="CS67" s="294"/>
      <c r="CT67" s="294"/>
      <c r="CU67" s="294"/>
      <c r="CV67" s="294"/>
      <c r="CW67" s="294"/>
      <c r="CX67" s="294"/>
      <c r="CY67" s="294"/>
      <c r="CZ67" s="294"/>
      <c r="DA67" s="294"/>
      <c r="DB67" s="294"/>
      <c r="DC67" s="294"/>
      <c r="DD67" s="294"/>
      <c r="DE67" s="294"/>
      <c r="DF67" s="294"/>
      <c r="DG67" s="294"/>
      <c r="DH67" s="294"/>
      <c r="DI67" s="294"/>
      <c r="DJ67" s="294"/>
      <c r="DK67" s="294"/>
      <c r="DL67" s="294"/>
      <c r="DM67" s="294"/>
      <c r="DN67" s="294"/>
      <c r="DO67" s="294"/>
      <c r="DP67" s="294"/>
      <c r="DQ67" s="294"/>
      <c r="DR67" s="294"/>
      <c r="DS67" s="294"/>
      <c r="DT67" s="294"/>
      <c r="DU67" s="294"/>
      <c r="DV67" s="294"/>
      <c r="DW67" s="294"/>
      <c r="DX67" s="294"/>
      <c r="DY67" s="294"/>
      <c r="DZ67" s="294"/>
      <c r="EA67" s="294"/>
      <c r="EB67" s="287"/>
      <c r="EC67" s="287"/>
      <c r="ED67" s="287"/>
    </row>
    <row r="68" spans="21:134" ht="15" x14ac:dyDescent="0.25">
      <c r="U68" s="305" t="str">
        <f t="shared" si="1"/>
        <v/>
      </c>
      <c r="V68" s="290" t="s">
        <v>229</v>
      </c>
      <c r="W68" s="291" t="s">
        <v>229</v>
      </c>
      <c r="X68" s="292" t="s">
        <v>229</v>
      </c>
      <c r="Y68" s="293" t="s">
        <v>229</v>
      </c>
      <c r="Z68" s="294" t="s">
        <v>229</v>
      </c>
      <c r="AA68" s="294" t="s">
        <v>229</v>
      </c>
      <c r="AB68" s="294" t="s">
        <v>229</v>
      </c>
      <c r="AC68" s="294" t="s">
        <v>229</v>
      </c>
      <c r="AD68" s="294" t="s">
        <v>229</v>
      </c>
      <c r="AE68" s="294" t="s">
        <v>229</v>
      </c>
      <c r="AF68" s="294" t="s">
        <v>229</v>
      </c>
      <c r="AG68" s="294" t="s">
        <v>229</v>
      </c>
      <c r="AH68" s="294" t="s">
        <v>229</v>
      </c>
      <c r="AI68" s="294" t="s">
        <v>229</v>
      </c>
      <c r="AJ68" s="294" t="s">
        <v>229</v>
      </c>
      <c r="AK68" s="294" t="s">
        <v>229</v>
      </c>
      <c r="AL68" s="294" t="s">
        <v>229</v>
      </c>
      <c r="AM68" s="294" t="s">
        <v>229</v>
      </c>
      <c r="AN68" s="294" t="s">
        <v>229</v>
      </c>
      <c r="AO68" s="294" t="s">
        <v>229</v>
      </c>
      <c r="AP68" s="294" t="s">
        <v>229</v>
      </c>
      <c r="AQ68" s="294" t="s">
        <v>229</v>
      </c>
      <c r="AR68" s="294" t="s">
        <v>229</v>
      </c>
      <c r="AS68" s="294" t="s">
        <v>229</v>
      </c>
      <c r="AT68" s="294" t="s">
        <v>229</v>
      </c>
      <c r="AU68" s="294" t="s">
        <v>229</v>
      </c>
      <c r="AV68" s="294" t="s">
        <v>229</v>
      </c>
      <c r="AW68" s="294" t="s">
        <v>229</v>
      </c>
      <c r="AX68" s="294" t="s">
        <v>229</v>
      </c>
      <c r="AY68" s="294" t="s">
        <v>229</v>
      </c>
      <c r="AZ68" s="294" t="s">
        <v>229</v>
      </c>
      <c r="BA68" s="294" t="s">
        <v>229</v>
      </c>
      <c r="BB68" s="294" t="s">
        <v>229</v>
      </c>
      <c r="BC68" s="294" t="s">
        <v>229</v>
      </c>
      <c r="BD68" s="294" t="s">
        <v>229</v>
      </c>
      <c r="BE68" s="294" t="s">
        <v>229</v>
      </c>
      <c r="BF68" s="294" t="s">
        <v>229</v>
      </c>
      <c r="BG68" s="294" t="s">
        <v>229</v>
      </c>
      <c r="BH68" s="294"/>
      <c r="BI68" s="294"/>
      <c r="BJ68" s="294"/>
      <c r="BK68" s="294"/>
      <c r="BL68" s="294"/>
      <c r="BM68" s="294"/>
      <c r="BN68" s="294"/>
      <c r="BO68" s="294"/>
      <c r="BP68" s="294"/>
      <c r="BQ68" s="294"/>
      <c r="BR68" s="294"/>
      <c r="BS68" s="294"/>
      <c r="BT68" s="294"/>
      <c r="BU68" s="294"/>
      <c r="BV68" s="294"/>
      <c r="BW68" s="294"/>
      <c r="BX68" s="294"/>
      <c r="BY68" s="294"/>
      <c r="BZ68" s="294"/>
      <c r="CA68" s="294"/>
      <c r="CB68" s="294"/>
      <c r="CC68" s="294"/>
      <c r="CD68" s="294"/>
      <c r="CE68" s="294"/>
      <c r="CF68" s="294"/>
      <c r="CG68" s="294"/>
      <c r="CH68" s="294"/>
      <c r="CI68" s="294"/>
      <c r="CJ68" s="294"/>
      <c r="CK68" s="294"/>
      <c r="CL68" s="294"/>
      <c r="CM68" s="294"/>
      <c r="CN68" s="294"/>
      <c r="CO68" s="294"/>
      <c r="CP68" s="294"/>
      <c r="CQ68" s="294"/>
      <c r="CR68" s="294"/>
      <c r="CS68" s="294"/>
      <c r="CT68" s="294"/>
      <c r="CU68" s="294"/>
      <c r="CV68" s="294"/>
      <c r="CW68" s="294"/>
      <c r="CX68" s="294"/>
      <c r="CY68" s="294"/>
      <c r="CZ68" s="294"/>
      <c r="DA68" s="294"/>
      <c r="DB68" s="294"/>
      <c r="DC68" s="294"/>
      <c r="DD68" s="294"/>
      <c r="DE68" s="294"/>
      <c r="DF68" s="294"/>
      <c r="DG68" s="294"/>
      <c r="DH68" s="294"/>
      <c r="DI68" s="294"/>
      <c r="DJ68" s="294"/>
      <c r="DK68" s="294"/>
      <c r="DL68" s="294"/>
      <c r="DM68" s="294"/>
      <c r="DN68" s="294"/>
      <c r="DO68" s="294"/>
      <c r="DP68" s="294"/>
      <c r="DQ68" s="294"/>
      <c r="DR68" s="294"/>
      <c r="DS68" s="294"/>
      <c r="DT68" s="294"/>
      <c r="DU68" s="294"/>
      <c r="DV68" s="294"/>
      <c r="DW68" s="294"/>
      <c r="DX68" s="294"/>
      <c r="DY68" s="294"/>
      <c r="DZ68" s="294"/>
      <c r="EA68" s="294"/>
      <c r="EB68" s="287"/>
      <c r="EC68" s="287"/>
      <c r="ED68" s="287"/>
    </row>
    <row r="69" spans="21:134" ht="15" x14ac:dyDescent="0.25">
      <c r="U69" s="305" t="str">
        <f t="shared" ref="U69:U112" si="2">IF((ROW()-3)&lt;=LOOKUP($B$6,TimestepID,Duration),EDATE(U68,1),"")</f>
        <v/>
      </c>
      <c r="V69" s="290" t="s">
        <v>229</v>
      </c>
      <c r="W69" s="291" t="s">
        <v>229</v>
      </c>
      <c r="X69" s="292" t="s">
        <v>229</v>
      </c>
      <c r="Y69" s="293" t="s">
        <v>229</v>
      </c>
      <c r="Z69" s="294" t="s">
        <v>229</v>
      </c>
      <c r="AA69" s="294" t="s">
        <v>229</v>
      </c>
      <c r="AB69" s="294" t="s">
        <v>229</v>
      </c>
      <c r="AC69" s="294" t="s">
        <v>229</v>
      </c>
      <c r="AD69" s="294" t="s">
        <v>229</v>
      </c>
      <c r="AE69" s="294" t="s">
        <v>229</v>
      </c>
      <c r="AF69" s="294" t="s">
        <v>229</v>
      </c>
      <c r="AG69" s="294" t="s">
        <v>229</v>
      </c>
      <c r="AH69" s="294" t="s">
        <v>229</v>
      </c>
      <c r="AI69" s="294" t="s">
        <v>229</v>
      </c>
      <c r="AJ69" s="294" t="s">
        <v>229</v>
      </c>
      <c r="AK69" s="294" t="s">
        <v>229</v>
      </c>
      <c r="AL69" s="294" t="s">
        <v>229</v>
      </c>
      <c r="AM69" s="294" t="s">
        <v>229</v>
      </c>
      <c r="AN69" s="294" t="s">
        <v>229</v>
      </c>
      <c r="AO69" s="294" t="s">
        <v>229</v>
      </c>
      <c r="AP69" s="294" t="s">
        <v>229</v>
      </c>
      <c r="AQ69" s="294" t="s">
        <v>229</v>
      </c>
      <c r="AR69" s="294" t="s">
        <v>229</v>
      </c>
      <c r="AS69" s="294" t="s">
        <v>229</v>
      </c>
      <c r="AT69" s="294" t="s">
        <v>229</v>
      </c>
      <c r="AU69" s="294" t="s">
        <v>229</v>
      </c>
      <c r="AV69" s="294" t="s">
        <v>229</v>
      </c>
      <c r="AW69" s="294" t="s">
        <v>229</v>
      </c>
      <c r="AX69" s="294" t="s">
        <v>229</v>
      </c>
      <c r="AY69" s="294" t="s">
        <v>229</v>
      </c>
      <c r="AZ69" s="294" t="s">
        <v>229</v>
      </c>
      <c r="BA69" s="294" t="s">
        <v>229</v>
      </c>
      <c r="BB69" s="294" t="s">
        <v>229</v>
      </c>
      <c r="BC69" s="294" t="s">
        <v>229</v>
      </c>
      <c r="BD69" s="294" t="s">
        <v>229</v>
      </c>
      <c r="BE69" s="294" t="s">
        <v>229</v>
      </c>
      <c r="BF69" s="294" t="s">
        <v>229</v>
      </c>
      <c r="BG69" s="294" t="s">
        <v>229</v>
      </c>
      <c r="BH69" s="294"/>
      <c r="BI69" s="294"/>
      <c r="BJ69" s="294"/>
      <c r="BK69" s="294"/>
      <c r="BL69" s="294"/>
      <c r="BM69" s="294"/>
      <c r="BN69" s="294"/>
      <c r="BO69" s="294"/>
      <c r="BP69" s="294"/>
      <c r="BQ69" s="294"/>
      <c r="BR69" s="294"/>
      <c r="BS69" s="294"/>
      <c r="BT69" s="294"/>
      <c r="BU69" s="294"/>
      <c r="BV69" s="294"/>
      <c r="BW69" s="294"/>
      <c r="BX69" s="294"/>
      <c r="BY69" s="294"/>
      <c r="BZ69" s="294"/>
      <c r="CA69" s="294"/>
      <c r="CB69" s="294"/>
      <c r="CC69" s="294"/>
      <c r="CD69" s="294"/>
      <c r="CE69" s="294"/>
      <c r="CF69" s="294"/>
      <c r="CG69" s="294"/>
      <c r="CH69" s="294"/>
      <c r="CI69" s="294"/>
      <c r="CJ69" s="294"/>
      <c r="CK69" s="294"/>
      <c r="CL69" s="294"/>
      <c r="CM69" s="294"/>
      <c r="CN69" s="294"/>
      <c r="CO69" s="294"/>
      <c r="CP69" s="294"/>
      <c r="CQ69" s="294"/>
      <c r="CR69" s="294"/>
      <c r="CS69" s="294"/>
      <c r="CT69" s="294"/>
      <c r="CU69" s="294"/>
      <c r="CV69" s="294"/>
      <c r="CW69" s="294"/>
      <c r="CX69" s="294"/>
      <c r="CY69" s="294"/>
      <c r="CZ69" s="294"/>
      <c r="DA69" s="294"/>
      <c r="DB69" s="294"/>
      <c r="DC69" s="294"/>
      <c r="DD69" s="294"/>
      <c r="DE69" s="294"/>
      <c r="DF69" s="294"/>
      <c r="DG69" s="294"/>
      <c r="DH69" s="294"/>
      <c r="DI69" s="294"/>
      <c r="DJ69" s="294"/>
      <c r="DK69" s="294"/>
      <c r="DL69" s="294"/>
      <c r="DM69" s="294"/>
      <c r="DN69" s="294"/>
      <c r="DO69" s="294"/>
      <c r="DP69" s="294"/>
      <c r="DQ69" s="294"/>
      <c r="DR69" s="294"/>
      <c r="DS69" s="294"/>
      <c r="DT69" s="294"/>
      <c r="DU69" s="294"/>
      <c r="DV69" s="294"/>
      <c r="DW69" s="294"/>
      <c r="DX69" s="294"/>
      <c r="DY69" s="294"/>
      <c r="DZ69" s="294"/>
      <c r="EA69" s="294"/>
      <c r="EB69" s="287"/>
      <c r="EC69" s="287"/>
      <c r="ED69" s="287"/>
    </row>
    <row r="70" spans="21:134" ht="15" x14ac:dyDescent="0.25">
      <c r="U70" s="305" t="str">
        <f t="shared" si="2"/>
        <v/>
      </c>
      <c r="V70" s="290" t="s">
        <v>229</v>
      </c>
      <c r="W70" s="291" t="s">
        <v>229</v>
      </c>
      <c r="X70" s="292" t="s">
        <v>229</v>
      </c>
      <c r="Y70" s="293" t="s">
        <v>229</v>
      </c>
      <c r="Z70" s="294" t="s">
        <v>229</v>
      </c>
      <c r="AA70" s="294" t="s">
        <v>229</v>
      </c>
      <c r="AB70" s="294" t="s">
        <v>229</v>
      </c>
      <c r="AC70" s="294" t="s">
        <v>229</v>
      </c>
      <c r="AD70" s="294" t="s">
        <v>229</v>
      </c>
      <c r="AE70" s="294" t="s">
        <v>229</v>
      </c>
      <c r="AF70" s="294" t="s">
        <v>229</v>
      </c>
      <c r="AG70" s="294" t="s">
        <v>229</v>
      </c>
      <c r="AH70" s="294" t="s">
        <v>229</v>
      </c>
      <c r="AI70" s="294" t="s">
        <v>229</v>
      </c>
      <c r="AJ70" s="294" t="s">
        <v>229</v>
      </c>
      <c r="AK70" s="294" t="s">
        <v>229</v>
      </c>
      <c r="AL70" s="294" t="s">
        <v>229</v>
      </c>
      <c r="AM70" s="294" t="s">
        <v>229</v>
      </c>
      <c r="AN70" s="294" t="s">
        <v>229</v>
      </c>
      <c r="AO70" s="294" t="s">
        <v>229</v>
      </c>
      <c r="AP70" s="294" t="s">
        <v>229</v>
      </c>
      <c r="AQ70" s="294" t="s">
        <v>229</v>
      </c>
      <c r="AR70" s="294" t="s">
        <v>229</v>
      </c>
      <c r="AS70" s="294" t="s">
        <v>229</v>
      </c>
      <c r="AT70" s="294" t="s">
        <v>229</v>
      </c>
      <c r="AU70" s="294" t="s">
        <v>229</v>
      </c>
      <c r="AV70" s="294" t="s">
        <v>229</v>
      </c>
      <c r="AW70" s="294" t="s">
        <v>229</v>
      </c>
      <c r="AX70" s="294" t="s">
        <v>229</v>
      </c>
      <c r="AY70" s="294" t="s">
        <v>229</v>
      </c>
      <c r="AZ70" s="294" t="s">
        <v>229</v>
      </c>
      <c r="BA70" s="294" t="s">
        <v>229</v>
      </c>
      <c r="BB70" s="294" t="s">
        <v>229</v>
      </c>
      <c r="BC70" s="294" t="s">
        <v>229</v>
      </c>
      <c r="BD70" s="294" t="s">
        <v>229</v>
      </c>
      <c r="BE70" s="294" t="s">
        <v>229</v>
      </c>
      <c r="BF70" s="294" t="s">
        <v>229</v>
      </c>
      <c r="BG70" s="294" t="s">
        <v>229</v>
      </c>
      <c r="BH70" s="294"/>
      <c r="BI70" s="294"/>
      <c r="BJ70" s="294"/>
      <c r="BK70" s="294"/>
      <c r="BL70" s="294"/>
      <c r="BM70" s="294"/>
      <c r="BN70" s="294"/>
      <c r="BO70" s="294"/>
      <c r="BP70" s="294"/>
      <c r="BQ70" s="294"/>
      <c r="BR70" s="294"/>
      <c r="BS70" s="294"/>
      <c r="BT70" s="294"/>
      <c r="BU70" s="294"/>
      <c r="BV70" s="294"/>
      <c r="BW70" s="294"/>
      <c r="BX70" s="294"/>
      <c r="BY70" s="294"/>
      <c r="BZ70" s="294"/>
      <c r="CA70" s="294"/>
      <c r="CB70" s="294"/>
      <c r="CC70" s="294"/>
      <c r="CD70" s="294"/>
      <c r="CE70" s="294"/>
      <c r="CF70" s="294"/>
      <c r="CG70" s="294"/>
      <c r="CH70" s="294"/>
      <c r="CI70" s="294"/>
      <c r="CJ70" s="294"/>
      <c r="CK70" s="294"/>
      <c r="CL70" s="294"/>
      <c r="CM70" s="294"/>
      <c r="CN70" s="294"/>
      <c r="CO70" s="294"/>
      <c r="CP70" s="294"/>
      <c r="CQ70" s="294"/>
      <c r="CR70" s="294"/>
      <c r="CS70" s="294"/>
      <c r="CT70" s="294"/>
      <c r="CU70" s="294"/>
      <c r="CV70" s="294"/>
      <c r="CW70" s="294"/>
      <c r="CX70" s="294"/>
      <c r="CY70" s="294"/>
      <c r="CZ70" s="294"/>
      <c r="DA70" s="294"/>
      <c r="DB70" s="294"/>
      <c r="DC70" s="294"/>
      <c r="DD70" s="294"/>
      <c r="DE70" s="294"/>
      <c r="DF70" s="294"/>
      <c r="DG70" s="294"/>
      <c r="DH70" s="294"/>
      <c r="DI70" s="294"/>
      <c r="DJ70" s="294"/>
      <c r="DK70" s="294"/>
      <c r="DL70" s="294"/>
      <c r="DM70" s="294"/>
      <c r="DN70" s="294"/>
      <c r="DO70" s="294"/>
      <c r="DP70" s="294"/>
      <c r="DQ70" s="294"/>
      <c r="DR70" s="294"/>
      <c r="DS70" s="294"/>
      <c r="DT70" s="294"/>
      <c r="DU70" s="294"/>
      <c r="DV70" s="294"/>
      <c r="DW70" s="294"/>
      <c r="DX70" s="294"/>
      <c r="DY70" s="294"/>
      <c r="DZ70" s="294"/>
      <c r="EA70" s="294"/>
      <c r="EB70" s="287"/>
      <c r="EC70" s="287"/>
      <c r="ED70" s="287"/>
    </row>
    <row r="71" spans="21:134" ht="15" x14ac:dyDescent="0.25">
      <c r="U71" s="305" t="str">
        <f t="shared" si="2"/>
        <v/>
      </c>
      <c r="V71" s="290" t="s">
        <v>229</v>
      </c>
      <c r="W71" s="291" t="s">
        <v>229</v>
      </c>
      <c r="X71" s="292" t="s">
        <v>229</v>
      </c>
      <c r="Y71" s="293" t="s">
        <v>229</v>
      </c>
      <c r="Z71" s="294" t="s">
        <v>229</v>
      </c>
      <c r="AA71" s="294" t="s">
        <v>229</v>
      </c>
      <c r="AB71" s="294" t="s">
        <v>229</v>
      </c>
      <c r="AC71" s="294" t="s">
        <v>229</v>
      </c>
      <c r="AD71" s="294" t="s">
        <v>229</v>
      </c>
      <c r="AE71" s="294" t="s">
        <v>229</v>
      </c>
      <c r="AF71" s="294" t="s">
        <v>229</v>
      </c>
      <c r="AG71" s="294" t="s">
        <v>229</v>
      </c>
      <c r="AH71" s="294" t="s">
        <v>229</v>
      </c>
      <c r="AI71" s="294" t="s">
        <v>229</v>
      </c>
      <c r="AJ71" s="294" t="s">
        <v>229</v>
      </c>
      <c r="AK71" s="294" t="s">
        <v>229</v>
      </c>
      <c r="AL71" s="294" t="s">
        <v>229</v>
      </c>
      <c r="AM71" s="294" t="s">
        <v>229</v>
      </c>
      <c r="AN71" s="294" t="s">
        <v>229</v>
      </c>
      <c r="AO71" s="294" t="s">
        <v>229</v>
      </c>
      <c r="AP71" s="294" t="s">
        <v>229</v>
      </c>
      <c r="AQ71" s="294" t="s">
        <v>229</v>
      </c>
      <c r="AR71" s="294" t="s">
        <v>229</v>
      </c>
      <c r="AS71" s="294" t="s">
        <v>229</v>
      </c>
      <c r="AT71" s="294" t="s">
        <v>229</v>
      </c>
      <c r="AU71" s="294" t="s">
        <v>229</v>
      </c>
      <c r="AV71" s="294" t="s">
        <v>229</v>
      </c>
      <c r="AW71" s="294" t="s">
        <v>229</v>
      </c>
      <c r="AX71" s="294" t="s">
        <v>229</v>
      </c>
      <c r="AY71" s="294" t="s">
        <v>229</v>
      </c>
      <c r="AZ71" s="294" t="s">
        <v>229</v>
      </c>
      <c r="BA71" s="294" t="s">
        <v>229</v>
      </c>
      <c r="BB71" s="294" t="s">
        <v>229</v>
      </c>
      <c r="BC71" s="294" t="s">
        <v>229</v>
      </c>
      <c r="BD71" s="294" t="s">
        <v>229</v>
      </c>
      <c r="BE71" s="294" t="s">
        <v>229</v>
      </c>
      <c r="BF71" s="294" t="s">
        <v>229</v>
      </c>
      <c r="BG71" s="294" t="s">
        <v>229</v>
      </c>
      <c r="BH71" s="294"/>
      <c r="BI71" s="294"/>
      <c r="BJ71" s="294"/>
      <c r="BK71" s="294"/>
      <c r="BL71" s="294"/>
      <c r="BM71" s="294"/>
      <c r="BN71" s="294"/>
      <c r="BO71" s="294"/>
      <c r="BP71" s="294"/>
      <c r="BQ71" s="294"/>
      <c r="BR71" s="294"/>
      <c r="BS71" s="294"/>
      <c r="BT71" s="294"/>
      <c r="BU71" s="294"/>
      <c r="BV71" s="294"/>
      <c r="BW71" s="294"/>
      <c r="BX71" s="294"/>
      <c r="BY71" s="294"/>
      <c r="BZ71" s="294"/>
      <c r="CA71" s="294"/>
      <c r="CB71" s="294"/>
      <c r="CC71" s="294"/>
      <c r="CD71" s="294"/>
      <c r="CE71" s="294"/>
      <c r="CF71" s="294"/>
      <c r="CG71" s="294"/>
      <c r="CH71" s="294"/>
      <c r="CI71" s="294"/>
      <c r="CJ71" s="294"/>
      <c r="CK71" s="294"/>
      <c r="CL71" s="294"/>
      <c r="CM71" s="294"/>
      <c r="CN71" s="294"/>
      <c r="CO71" s="294"/>
      <c r="CP71" s="294"/>
      <c r="CQ71" s="294"/>
      <c r="CR71" s="294"/>
      <c r="CS71" s="294"/>
      <c r="CT71" s="294"/>
      <c r="CU71" s="294"/>
      <c r="CV71" s="294"/>
      <c r="CW71" s="294"/>
      <c r="CX71" s="294"/>
      <c r="CY71" s="294"/>
      <c r="CZ71" s="294"/>
      <c r="DA71" s="294"/>
      <c r="DB71" s="294"/>
      <c r="DC71" s="294"/>
      <c r="DD71" s="294"/>
      <c r="DE71" s="294"/>
      <c r="DF71" s="294"/>
      <c r="DG71" s="294"/>
      <c r="DH71" s="294"/>
      <c r="DI71" s="294"/>
      <c r="DJ71" s="294"/>
      <c r="DK71" s="294"/>
      <c r="DL71" s="294"/>
      <c r="DM71" s="294"/>
      <c r="DN71" s="294"/>
      <c r="DO71" s="294"/>
      <c r="DP71" s="294"/>
      <c r="DQ71" s="294"/>
      <c r="DR71" s="294"/>
      <c r="DS71" s="294"/>
      <c r="DT71" s="294"/>
      <c r="DU71" s="294"/>
      <c r="DV71" s="294"/>
      <c r="DW71" s="294"/>
      <c r="DX71" s="294"/>
      <c r="DY71" s="294"/>
      <c r="DZ71" s="294"/>
      <c r="EA71" s="294"/>
      <c r="EB71" s="287"/>
      <c r="EC71" s="287"/>
      <c r="ED71" s="287"/>
    </row>
    <row r="72" spans="21:134" ht="15" x14ac:dyDescent="0.25">
      <c r="U72" s="305" t="str">
        <f t="shared" si="2"/>
        <v/>
      </c>
      <c r="V72" s="290" t="s">
        <v>229</v>
      </c>
      <c r="W72" s="291" t="s">
        <v>229</v>
      </c>
      <c r="X72" s="292" t="s">
        <v>229</v>
      </c>
      <c r="Y72" s="293" t="s">
        <v>229</v>
      </c>
      <c r="Z72" s="306" t="s">
        <v>229</v>
      </c>
      <c r="AA72" s="306" t="s">
        <v>229</v>
      </c>
      <c r="AB72" s="306" t="s">
        <v>229</v>
      </c>
      <c r="AC72" s="306" t="s">
        <v>229</v>
      </c>
      <c r="AD72" s="306" t="s">
        <v>229</v>
      </c>
      <c r="AE72" s="306" t="s">
        <v>229</v>
      </c>
      <c r="AF72" s="306" t="s">
        <v>229</v>
      </c>
      <c r="AG72" s="306" t="s">
        <v>229</v>
      </c>
      <c r="AH72" s="306" t="s">
        <v>229</v>
      </c>
      <c r="AI72" s="306" t="s">
        <v>229</v>
      </c>
      <c r="AJ72" s="306" t="s">
        <v>229</v>
      </c>
      <c r="AK72" s="306" t="s">
        <v>229</v>
      </c>
      <c r="AL72" s="306" t="s">
        <v>229</v>
      </c>
      <c r="AM72" s="306" t="s">
        <v>229</v>
      </c>
      <c r="AN72" s="306" t="s">
        <v>229</v>
      </c>
      <c r="AO72" s="306" t="s">
        <v>229</v>
      </c>
      <c r="AP72" s="306" t="s">
        <v>229</v>
      </c>
      <c r="AQ72" s="306" t="s">
        <v>229</v>
      </c>
      <c r="AR72" s="306" t="s">
        <v>229</v>
      </c>
      <c r="AS72" s="306" t="s">
        <v>229</v>
      </c>
      <c r="AT72" s="306" t="s">
        <v>229</v>
      </c>
      <c r="AU72" s="306" t="s">
        <v>229</v>
      </c>
      <c r="AV72" s="306" t="s">
        <v>229</v>
      </c>
      <c r="AW72" s="306" t="s">
        <v>229</v>
      </c>
      <c r="AX72" s="306" t="s">
        <v>229</v>
      </c>
      <c r="AY72" s="306" t="s">
        <v>229</v>
      </c>
      <c r="AZ72" s="294" t="s">
        <v>229</v>
      </c>
      <c r="BA72" s="306" t="s">
        <v>229</v>
      </c>
      <c r="BB72" s="294" t="s">
        <v>229</v>
      </c>
      <c r="BC72" s="294" t="s">
        <v>229</v>
      </c>
      <c r="BD72" s="294" t="s">
        <v>229</v>
      </c>
      <c r="BE72" s="294" t="s">
        <v>229</v>
      </c>
      <c r="BF72" s="294" t="s">
        <v>229</v>
      </c>
      <c r="BG72" s="294" t="s">
        <v>229</v>
      </c>
      <c r="BH72" s="294"/>
      <c r="BI72" s="294"/>
      <c r="BJ72" s="294"/>
      <c r="BK72" s="294"/>
      <c r="BL72" s="294"/>
      <c r="BM72" s="294"/>
      <c r="BN72" s="294"/>
      <c r="BO72" s="294"/>
      <c r="BP72" s="294"/>
      <c r="BQ72" s="294"/>
      <c r="BR72" s="294"/>
      <c r="BS72" s="294"/>
      <c r="BT72" s="294"/>
      <c r="BU72" s="294"/>
      <c r="BV72" s="294"/>
      <c r="BW72" s="294"/>
      <c r="BX72" s="294"/>
      <c r="BY72" s="294"/>
      <c r="BZ72" s="294"/>
      <c r="CA72" s="294"/>
      <c r="CB72" s="294"/>
      <c r="CC72" s="294"/>
      <c r="CD72" s="294"/>
      <c r="CE72" s="294"/>
      <c r="CF72" s="294"/>
      <c r="CG72" s="294"/>
      <c r="CH72" s="294"/>
      <c r="CI72" s="294"/>
      <c r="CJ72" s="294"/>
      <c r="CK72" s="294"/>
      <c r="CL72" s="294"/>
      <c r="CM72" s="294"/>
      <c r="CN72" s="294"/>
      <c r="CO72" s="294"/>
      <c r="CP72" s="294"/>
      <c r="CQ72" s="294"/>
      <c r="CR72" s="294"/>
      <c r="CS72" s="294"/>
      <c r="CT72" s="294"/>
      <c r="CU72" s="294"/>
      <c r="CV72" s="294"/>
      <c r="CW72" s="294"/>
      <c r="CX72" s="294"/>
      <c r="CY72" s="294"/>
      <c r="CZ72" s="294"/>
      <c r="DA72" s="294"/>
      <c r="DB72" s="294"/>
      <c r="DC72" s="294"/>
      <c r="DD72" s="294"/>
      <c r="DE72" s="294"/>
      <c r="DF72" s="294"/>
      <c r="DG72" s="294"/>
      <c r="DH72" s="294"/>
      <c r="DI72" s="294"/>
      <c r="DJ72" s="294"/>
      <c r="DK72" s="294"/>
      <c r="DL72" s="294"/>
      <c r="DM72" s="294"/>
      <c r="DN72" s="294"/>
      <c r="DO72" s="294"/>
      <c r="DP72" s="294"/>
      <c r="DQ72" s="294"/>
      <c r="DR72" s="294"/>
      <c r="DS72" s="294"/>
      <c r="DT72" s="294"/>
      <c r="DU72" s="294"/>
      <c r="DV72" s="294"/>
      <c r="DW72" s="294"/>
      <c r="DX72" s="294"/>
      <c r="DY72" s="294"/>
      <c r="DZ72" s="294"/>
      <c r="EA72" s="294"/>
      <c r="EB72" s="287"/>
      <c r="EC72" s="287"/>
      <c r="ED72" s="287"/>
    </row>
    <row r="73" spans="21:134" ht="15" x14ac:dyDescent="0.25">
      <c r="U73" s="305" t="str">
        <f t="shared" si="2"/>
        <v/>
      </c>
      <c r="V73" s="290" t="s">
        <v>229</v>
      </c>
      <c r="W73" s="291" t="s">
        <v>229</v>
      </c>
      <c r="X73" s="292" t="s">
        <v>229</v>
      </c>
      <c r="Y73" s="293" t="s">
        <v>229</v>
      </c>
      <c r="Z73" s="306" t="s">
        <v>229</v>
      </c>
      <c r="AA73" s="306" t="s">
        <v>229</v>
      </c>
      <c r="AB73" s="306" t="s">
        <v>229</v>
      </c>
      <c r="AC73" s="306" t="s">
        <v>229</v>
      </c>
      <c r="AD73" s="306" t="s">
        <v>229</v>
      </c>
      <c r="AE73" s="306" t="s">
        <v>229</v>
      </c>
      <c r="AF73" s="306" t="s">
        <v>229</v>
      </c>
      <c r="AG73" s="306" t="s">
        <v>229</v>
      </c>
      <c r="AH73" s="306" t="s">
        <v>229</v>
      </c>
      <c r="AI73" s="306" t="s">
        <v>229</v>
      </c>
      <c r="AJ73" s="306" t="s">
        <v>229</v>
      </c>
      <c r="AK73" s="306" t="s">
        <v>229</v>
      </c>
      <c r="AL73" s="306" t="s">
        <v>229</v>
      </c>
      <c r="AM73" s="306" t="s">
        <v>229</v>
      </c>
      <c r="AN73" s="306" t="s">
        <v>229</v>
      </c>
      <c r="AO73" s="306" t="s">
        <v>229</v>
      </c>
      <c r="AP73" s="306" t="s">
        <v>229</v>
      </c>
      <c r="AQ73" s="306" t="s">
        <v>229</v>
      </c>
      <c r="AR73" s="306" t="s">
        <v>229</v>
      </c>
      <c r="AS73" s="306" t="s">
        <v>229</v>
      </c>
      <c r="AT73" s="306" t="s">
        <v>229</v>
      </c>
      <c r="AU73" s="306" t="s">
        <v>229</v>
      </c>
      <c r="AV73" s="306" t="s">
        <v>229</v>
      </c>
      <c r="AW73" s="306" t="s">
        <v>229</v>
      </c>
      <c r="AX73" s="306" t="s">
        <v>229</v>
      </c>
      <c r="AY73" s="306" t="s">
        <v>229</v>
      </c>
      <c r="AZ73" s="294" t="s">
        <v>229</v>
      </c>
      <c r="BA73" s="306" t="s">
        <v>229</v>
      </c>
      <c r="BB73" s="294" t="s">
        <v>229</v>
      </c>
      <c r="BC73" s="294" t="s">
        <v>229</v>
      </c>
      <c r="BD73" s="294" t="s">
        <v>229</v>
      </c>
      <c r="BE73" s="294" t="s">
        <v>229</v>
      </c>
      <c r="BF73" s="294" t="s">
        <v>229</v>
      </c>
      <c r="BG73" s="294" t="s">
        <v>229</v>
      </c>
      <c r="BH73" s="294"/>
      <c r="BI73" s="294"/>
      <c r="BJ73" s="294"/>
      <c r="BK73" s="294"/>
      <c r="BL73" s="294"/>
      <c r="BM73" s="294"/>
      <c r="BN73" s="294"/>
      <c r="BO73" s="294"/>
      <c r="BP73" s="294"/>
      <c r="BQ73" s="294"/>
      <c r="BR73" s="294"/>
      <c r="BS73" s="294"/>
      <c r="BT73" s="294"/>
      <c r="BU73" s="294"/>
      <c r="BV73" s="294"/>
      <c r="BW73" s="294"/>
      <c r="BX73" s="294"/>
      <c r="BY73" s="294"/>
      <c r="BZ73" s="294"/>
      <c r="CA73" s="294"/>
      <c r="CB73" s="294"/>
      <c r="CC73" s="294"/>
      <c r="CD73" s="294"/>
      <c r="CE73" s="294"/>
      <c r="CF73" s="294"/>
      <c r="CG73" s="294"/>
      <c r="CH73" s="294"/>
      <c r="CI73" s="294"/>
      <c r="CJ73" s="294"/>
      <c r="CK73" s="294"/>
      <c r="CL73" s="294"/>
      <c r="CM73" s="294"/>
      <c r="CN73" s="294"/>
      <c r="CO73" s="294"/>
      <c r="CP73" s="294"/>
      <c r="CQ73" s="294"/>
      <c r="CR73" s="294"/>
      <c r="CS73" s="294"/>
      <c r="CT73" s="294"/>
      <c r="CU73" s="294"/>
      <c r="CV73" s="294"/>
      <c r="CW73" s="294"/>
      <c r="CX73" s="294"/>
      <c r="CY73" s="294"/>
      <c r="CZ73" s="294"/>
      <c r="DA73" s="294"/>
      <c r="DB73" s="294"/>
      <c r="DC73" s="294"/>
      <c r="DD73" s="294"/>
      <c r="DE73" s="294"/>
      <c r="DF73" s="294"/>
      <c r="DG73" s="294"/>
      <c r="DH73" s="294"/>
      <c r="DI73" s="294"/>
      <c r="DJ73" s="294"/>
      <c r="DK73" s="294"/>
      <c r="DL73" s="294"/>
      <c r="DM73" s="294"/>
      <c r="DN73" s="294"/>
      <c r="DO73" s="294"/>
      <c r="DP73" s="294"/>
      <c r="DQ73" s="294"/>
      <c r="DR73" s="294"/>
      <c r="DS73" s="294"/>
      <c r="DT73" s="294"/>
      <c r="DU73" s="294"/>
      <c r="DV73" s="294"/>
      <c r="DW73" s="294"/>
      <c r="DX73" s="294"/>
      <c r="DY73" s="294"/>
      <c r="DZ73" s="294"/>
      <c r="EA73" s="294"/>
      <c r="EB73" s="287"/>
      <c r="EC73" s="287"/>
      <c r="ED73" s="287"/>
    </row>
    <row r="74" spans="21:134" ht="15" x14ac:dyDescent="0.25">
      <c r="U74" s="305" t="str">
        <f t="shared" si="2"/>
        <v/>
      </c>
      <c r="V74" s="290" t="s">
        <v>229</v>
      </c>
      <c r="W74" s="291" t="s">
        <v>229</v>
      </c>
      <c r="X74" s="292" t="s">
        <v>229</v>
      </c>
      <c r="Y74" s="293" t="s">
        <v>229</v>
      </c>
      <c r="Z74" s="306" t="s">
        <v>229</v>
      </c>
      <c r="AA74" s="306" t="s">
        <v>229</v>
      </c>
      <c r="AB74" s="306" t="s">
        <v>229</v>
      </c>
      <c r="AC74" s="306" t="s">
        <v>229</v>
      </c>
      <c r="AD74" s="306" t="s">
        <v>229</v>
      </c>
      <c r="AE74" s="306" t="s">
        <v>229</v>
      </c>
      <c r="AF74" s="306" t="s">
        <v>229</v>
      </c>
      <c r="AG74" s="306" t="s">
        <v>229</v>
      </c>
      <c r="AH74" s="306" t="s">
        <v>229</v>
      </c>
      <c r="AI74" s="306" t="s">
        <v>229</v>
      </c>
      <c r="AJ74" s="306" t="s">
        <v>229</v>
      </c>
      <c r="AK74" s="306" t="s">
        <v>229</v>
      </c>
      <c r="AL74" s="306" t="s">
        <v>229</v>
      </c>
      <c r="AM74" s="306" t="s">
        <v>229</v>
      </c>
      <c r="AN74" s="306" t="s">
        <v>229</v>
      </c>
      <c r="AO74" s="306" t="s">
        <v>229</v>
      </c>
      <c r="AP74" s="306" t="s">
        <v>229</v>
      </c>
      <c r="AQ74" s="306" t="s">
        <v>229</v>
      </c>
      <c r="AR74" s="306" t="s">
        <v>229</v>
      </c>
      <c r="AS74" s="306" t="s">
        <v>229</v>
      </c>
      <c r="AT74" s="306" t="s">
        <v>229</v>
      </c>
      <c r="AU74" s="306" t="s">
        <v>229</v>
      </c>
      <c r="AV74" s="306" t="s">
        <v>229</v>
      </c>
      <c r="AW74" s="306" t="s">
        <v>229</v>
      </c>
      <c r="AX74" s="306" t="s">
        <v>229</v>
      </c>
      <c r="AY74" s="306" t="s">
        <v>229</v>
      </c>
      <c r="AZ74" s="294" t="s">
        <v>229</v>
      </c>
      <c r="BA74" s="306" t="s">
        <v>229</v>
      </c>
      <c r="BB74" s="294" t="s">
        <v>229</v>
      </c>
      <c r="BC74" s="294" t="s">
        <v>229</v>
      </c>
      <c r="BD74" s="294" t="s">
        <v>229</v>
      </c>
      <c r="BE74" s="294" t="s">
        <v>229</v>
      </c>
      <c r="BF74" s="294" t="s">
        <v>229</v>
      </c>
      <c r="BG74" s="294" t="s">
        <v>229</v>
      </c>
      <c r="BH74" s="294"/>
      <c r="BI74" s="294"/>
      <c r="BJ74" s="294"/>
      <c r="BK74" s="294"/>
      <c r="BL74" s="294"/>
      <c r="BM74" s="294"/>
      <c r="BN74" s="294"/>
      <c r="BO74" s="294"/>
      <c r="BP74" s="294"/>
      <c r="BQ74" s="294"/>
      <c r="BR74" s="294"/>
      <c r="BS74" s="294"/>
      <c r="BT74" s="294"/>
      <c r="BU74" s="294"/>
      <c r="BV74" s="294"/>
      <c r="BW74" s="294"/>
      <c r="BX74" s="294"/>
      <c r="BY74" s="294"/>
      <c r="BZ74" s="294"/>
      <c r="CA74" s="294"/>
      <c r="CB74" s="294"/>
      <c r="CC74" s="294"/>
      <c r="CD74" s="294"/>
      <c r="CE74" s="294"/>
      <c r="CF74" s="294"/>
      <c r="CG74" s="294"/>
      <c r="CH74" s="294"/>
      <c r="CI74" s="294"/>
      <c r="CJ74" s="294"/>
      <c r="CK74" s="294"/>
      <c r="CL74" s="294"/>
      <c r="CM74" s="294"/>
      <c r="CN74" s="294"/>
      <c r="CO74" s="294"/>
      <c r="CP74" s="294"/>
      <c r="CQ74" s="294"/>
      <c r="CR74" s="294"/>
      <c r="CS74" s="294"/>
      <c r="CT74" s="294"/>
      <c r="CU74" s="294"/>
      <c r="CV74" s="294"/>
      <c r="CW74" s="294"/>
      <c r="CX74" s="294"/>
      <c r="CY74" s="294"/>
      <c r="CZ74" s="294"/>
      <c r="DA74" s="294"/>
      <c r="DB74" s="294"/>
      <c r="DC74" s="294"/>
      <c r="DD74" s="294"/>
      <c r="DE74" s="294"/>
      <c r="DF74" s="294"/>
      <c r="DG74" s="294"/>
      <c r="DH74" s="294"/>
      <c r="DI74" s="294"/>
      <c r="DJ74" s="294"/>
      <c r="DK74" s="294"/>
      <c r="DL74" s="294"/>
      <c r="DM74" s="294"/>
      <c r="DN74" s="294"/>
      <c r="DO74" s="294"/>
      <c r="DP74" s="294"/>
      <c r="DQ74" s="294"/>
      <c r="DR74" s="294"/>
      <c r="DS74" s="294"/>
      <c r="DT74" s="294"/>
      <c r="DU74" s="294"/>
      <c r="DV74" s="294"/>
      <c r="DW74" s="294"/>
      <c r="DX74" s="294"/>
      <c r="DY74" s="294"/>
      <c r="DZ74" s="294"/>
      <c r="EA74" s="294"/>
      <c r="EB74" s="287"/>
      <c r="EC74" s="287"/>
      <c r="ED74" s="287"/>
    </row>
    <row r="75" spans="21:134" ht="15" x14ac:dyDescent="0.25">
      <c r="U75" s="305" t="str">
        <f t="shared" si="2"/>
        <v/>
      </c>
      <c r="V75" s="290" t="s">
        <v>229</v>
      </c>
      <c r="W75" s="291" t="s">
        <v>229</v>
      </c>
      <c r="X75" s="292" t="s">
        <v>229</v>
      </c>
      <c r="Y75" s="293" t="s">
        <v>229</v>
      </c>
      <c r="Z75" s="306" t="s">
        <v>229</v>
      </c>
      <c r="AA75" s="306" t="s">
        <v>229</v>
      </c>
      <c r="AB75" s="306" t="s">
        <v>229</v>
      </c>
      <c r="AC75" s="306" t="s">
        <v>229</v>
      </c>
      <c r="AD75" s="306" t="s">
        <v>229</v>
      </c>
      <c r="AE75" s="306" t="s">
        <v>229</v>
      </c>
      <c r="AF75" s="306" t="s">
        <v>229</v>
      </c>
      <c r="AG75" s="306" t="s">
        <v>229</v>
      </c>
      <c r="AH75" s="306" t="s">
        <v>229</v>
      </c>
      <c r="AI75" s="306" t="s">
        <v>229</v>
      </c>
      <c r="AJ75" s="306" t="s">
        <v>229</v>
      </c>
      <c r="AK75" s="306" t="s">
        <v>229</v>
      </c>
      <c r="AL75" s="306" t="s">
        <v>229</v>
      </c>
      <c r="AM75" s="306" t="s">
        <v>229</v>
      </c>
      <c r="AN75" s="306" t="s">
        <v>229</v>
      </c>
      <c r="AO75" s="306" t="s">
        <v>229</v>
      </c>
      <c r="AP75" s="306" t="s">
        <v>229</v>
      </c>
      <c r="AQ75" s="306" t="s">
        <v>229</v>
      </c>
      <c r="AR75" s="306" t="s">
        <v>229</v>
      </c>
      <c r="AS75" s="306" t="s">
        <v>229</v>
      </c>
      <c r="AT75" s="306" t="s">
        <v>229</v>
      </c>
      <c r="AU75" s="306" t="s">
        <v>229</v>
      </c>
      <c r="AV75" s="306" t="s">
        <v>229</v>
      </c>
      <c r="AW75" s="306" t="s">
        <v>229</v>
      </c>
      <c r="AX75" s="306" t="s">
        <v>229</v>
      </c>
      <c r="AY75" s="306" t="s">
        <v>229</v>
      </c>
      <c r="AZ75" s="294" t="s">
        <v>229</v>
      </c>
      <c r="BA75" s="306" t="s">
        <v>229</v>
      </c>
      <c r="BB75" s="294" t="s">
        <v>229</v>
      </c>
      <c r="BC75" s="294" t="s">
        <v>229</v>
      </c>
      <c r="BD75" s="294" t="s">
        <v>229</v>
      </c>
      <c r="BE75" s="294" t="s">
        <v>229</v>
      </c>
      <c r="BF75" s="294" t="s">
        <v>229</v>
      </c>
      <c r="BG75" s="294" t="s">
        <v>229</v>
      </c>
      <c r="BH75" s="294"/>
      <c r="BI75" s="294"/>
      <c r="BJ75" s="294"/>
      <c r="BK75" s="294"/>
      <c r="BL75" s="294"/>
      <c r="BM75" s="294"/>
      <c r="BN75" s="294"/>
      <c r="BO75" s="294"/>
      <c r="BP75" s="294"/>
      <c r="BQ75" s="294"/>
      <c r="BR75" s="294"/>
      <c r="BS75" s="294"/>
      <c r="BT75" s="294"/>
      <c r="BU75" s="294"/>
      <c r="BV75" s="294"/>
      <c r="BW75" s="294"/>
      <c r="BX75" s="294"/>
      <c r="BY75" s="294"/>
      <c r="BZ75" s="294"/>
      <c r="CA75" s="294"/>
      <c r="CB75" s="294"/>
      <c r="CC75" s="294"/>
      <c r="CD75" s="294"/>
      <c r="CE75" s="294"/>
      <c r="CF75" s="294"/>
      <c r="CG75" s="294"/>
      <c r="CH75" s="294"/>
      <c r="CI75" s="294"/>
      <c r="CJ75" s="294"/>
      <c r="CK75" s="294"/>
      <c r="CL75" s="294"/>
      <c r="CM75" s="294"/>
      <c r="CN75" s="294"/>
      <c r="CO75" s="294"/>
      <c r="CP75" s="294"/>
      <c r="CQ75" s="294"/>
      <c r="CR75" s="294"/>
      <c r="CS75" s="294"/>
      <c r="CT75" s="294"/>
      <c r="CU75" s="294"/>
      <c r="CV75" s="294"/>
      <c r="CW75" s="294"/>
      <c r="CX75" s="294"/>
      <c r="CY75" s="294"/>
      <c r="CZ75" s="294"/>
      <c r="DA75" s="294"/>
      <c r="DB75" s="294"/>
      <c r="DC75" s="294"/>
      <c r="DD75" s="294"/>
      <c r="DE75" s="294"/>
      <c r="DF75" s="294"/>
      <c r="DG75" s="294"/>
      <c r="DH75" s="294"/>
      <c r="DI75" s="294"/>
      <c r="DJ75" s="294"/>
      <c r="DK75" s="294"/>
      <c r="DL75" s="294"/>
      <c r="DM75" s="294"/>
      <c r="DN75" s="294"/>
      <c r="DO75" s="294"/>
      <c r="DP75" s="294"/>
      <c r="DQ75" s="294"/>
      <c r="DR75" s="294"/>
      <c r="DS75" s="294"/>
      <c r="DT75" s="294"/>
      <c r="DU75" s="294"/>
      <c r="DV75" s="294"/>
      <c r="DW75" s="294"/>
      <c r="DX75" s="294"/>
      <c r="DY75" s="294"/>
      <c r="DZ75" s="294"/>
      <c r="EA75" s="294"/>
      <c r="EB75" s="287"/>
      <c r="EC75" s="287"/>
      <c r="ED75" s="287"/>
    </row>
    <row r="76" spans="21:134" ht="15" x14ac:dyDescent="0.25">
      <c r="U76" s="305" t="str">
        <f t="shared" si="2"/>
        <v/>
      </c>
      <c r="V76" s="290" t="s">
        <v>229</v>
      </c>
      <c r="W76" s="291" t="s">
        <v>229</v>
      </c>
      <c r="X76" s="292" t="s">
        <v>229</v>
      </c>
      <c r="Y76" s="293" t="s">
        <v>229</v>
      </c>
      <c r="Z76" s="306" t="s">
        <v>229</v>
      </c>
      <c r="AA76" s="306" t="s">
        <v>229</v>
      </c>
      <c r="AB76" s="306" t="s">
        <v>229</v>
      </c>
      <c r="AC76" s="306" t="s">
        <v>229</v>
      </c>
      <c r="AD76" s="306" t="s">
        <v>229</v>
      </c>
      <c r="AE76" s="306" t="s">
        <v>229</v>
      </c>
      <c r="AF76" s="306" t="s">
        <v>229</v>
      </c>
      <c r="AG76" s="306" t="s">
        <v>229</v>
      </c>
      <c r="AH76" s="306" t="s">
        <v>229</v>
      </c>
      <c r="AI76" s="306" t="s">
        <v>229</v>
      </c>
      <c r="AJ76" s="306" t="s">
        <v>229</v>
      </c>
      <c r="AK76" s="306" t="s">
        <v>229</v>
      </c>
      <c r="AL76" s="306" t="s">
        <v>229</v>
      </c>
      <c r="AM76" s="306" t="s">
        <v>229</v>
      </c>
      <c r="AN76" s="306" t="s">
        <v>229</v>
      </c>
      <c r="AO76" s="306" t="s">
        <v>229</v>
      </c>
      <c r="AP76" s="306" t="s">
        <v>229</v>
      </c>
      <c r="AQ76" s="306" t="s">
        <v>229</v>
      </c>
      <c r="AR76" s="306" t="s">
        <v>229</v>
      </c>
      <c r="AS76" s="306" t="s">
        <v>229</v>
      </c>
      <c r="AT76" s="306" t="s">
        <v>229</v>
      </c>
      <c r="AU76" s="306" t="s">
        <v>229</v>
      </c>
      <c r="AV76" s="306" t="s">
        <v>229</v>
      </c>
      <c r="AW76" s="306" t="s">
        <v>229</v>
      </c>
      <c r="AX76" s="306" t="s">
        <v>229</v>
      </c>
      <c r="AY76" s="306" t="s">
        <v>229</v>
      </c>
      <c r="AZ76" s="294" t="s">
        <v>229</v>
      </c>
      <c r="BA76" s="306" t="s">
        <v>229</v>
      </c>
      <c r="BB76" s="294" t="s">
        <v>229</v>
      </c>
      <c r="BC76" s="294" t="s">
        <v>229</v>
      </c>
      <c r="BD76" s="294" t="s">
        <v>229</v>
      </c>
      <c r="BE76" s="294" t="s">
        <v>229</v>
      </c>
      <c r="BF76" s="294" t="s">
        <v>229</v>
      </c>
      <c r="BG76" s="294" t="s">
        <v>229</v>
      </c>
      <c r="BH76" s="294"/>
      <c r="BI76" s="294"/>
      <c r="BJ76" s="294"/>
      <c r="BK76" s="294"/>
      <c r="BL76" s="294"/>
      <c r="BM76" s="294"/>
      <c r="BN76" s="294"/>
      <c r="BO76" s="294"/>
      <c r="BP76" s="294"/>
      <c r="BQ76" s="294"/>
      <c r="BR76" s="294"/>
      <c r="BS76" s="294"/>
      <c r="BT76" s="294"/>
      <c r="BU76" s="294"/>
      <c r="BV76" s="294"/>
      <c r="BW76" s="294"/>
      <c r="BX76" s="294"/>
      <c r="BY76" s="294"/>
      <c r="BZ76" s="294"/>
      <c r="CA76" s="294"/>
      <c r="CB76" s="294"/>
      <c r="CC76" s="294"/>
      <c r="CD76" s="294"/>
      <c r="CE76" s="294"/>
      <c r="CF76" s="294"/>
      <c r="CG76" s="294"/>
      <c r="CH76" s="294"/>
      <c r="CI76" s="294"/>
      <c r="CJ76" s="294"/>
      <c r="CK76" s="294"/>
      <c r="CL76" s="294"/>
      <c r="CM76" s="294"/>
      <c r="CN76" s="294"/>
      <c r="CO76" s="294"/>
      <c r="CP76" s="294"/>
      <c r="CQ76" s="294"/>
      <c r="CR76" s="294"/>
      <c r="CS76" s="294"/>
      <c r="CT76" s="294"/>
      <c r="CU76" s="294"/>
      <c r="CV76" s="294"/>
      <c r="CW76" s="294"/>
      <c r="CX76" s="294"/>
      <c r="CY76" s="294"/>
      <c r="CZ76" s="294"/>
      <c r="DA76" s="294"/>
      <c r="DB76" s="294"/>
      <c r="DC76" s="294"/>
      <c r="DD76" s="294"/>
      <c r="DE76" s="294"/>
      <c r="DF76" s="294"/>
      <c r="DG76" s="294"/>
      <c r="DH76" s="294"/>
      <c r="DI76" s="294"/>
      <c r="DJ76" s="294"/>
      <c r="DK76" s="294"/>
      <c r="DL76" s="294"/>
      <c r="DM76" s="294"/>
      <c r="DN76" s="294"/>
      <c r="DO76" s="294"/>
      <c r="DP76" s="294"/>
      <c r="DQ76" s="294"/>
      <c r="DR76" s="294"/>
      <c r="DS76" s="294"/>
      <c r="DT76" s="294"/>
      <c r="DU76" s="294"/>
      <c r="DV76" s="294"/>
      <c r="DW76" s="294"/>
      <c r="DX76" s="294"/>
      <c r="DY76" s="294"/>
      <c r="DZ76" s="294"/>
      <c r="EA76" s="294"/>
      <c r="EB76" s="287"/>
      <c r="EC76" s="287"/>
      <c r="ED76" s="287"/>
    </row>
    <row r="77" spans="21:134" ht="15" x14ac:dyDescent="0.25">
      <c r="U77" s="305" t="str">
        <f t="shared" si="2"/>
        <v/>
      </c>
      <c r="V77" s="290" t="s">
        <v>229</v>
      </c>
      <c r="W77" s="291" t="s">
        <v>229</v>
      </c>
      <c r="X77" s="292" t="s">
        <v>229</v>
      </c>
      <c r="Y77" s="293" t="s">
        <v>229</v>
      </c>
      <c r="Z77" s="306" t="s">
        <v>229</v>
      </c>
      <c r="AA77" s="306" t="s">
        <v>229</v>
      </c>
      <c r="AB77" s="306" t="s">
        <v>229</v>
      </c>
      <c r="AC77" s="306" t="s">
        <v>229</v>
      </c>
      <c r="AD77" s="306" t="s">
        <v>229</v>
      </c>
      <c r="AE77" s="306" t="s">
        <v>229</v>
      </c>
      <c r="AF77" s="306" t="s">
        <v>229</v>
      </c>
      <c r="AG77" s="306" t="s">
        <v>229</v>
      </c>
      <c r="AH77" s="306" t="s">
        <v>229</v>
      </c>
      <c r="AI77" s="306" t="s">
        <v>229</v>
      </c>
      <c r="AJ77" s="306" t="s">
        <v>229</v>
      </c>
      <c r="AK77" s="306" t="s">
        <v>229</v>
      </c>
      <c r="AL77" s="306" t="s">
        <v>229</v>
      </c>
      <c r="AM77" s="306" t="s">
        <v>229</v>
      </c>
      <c r="AN77" s="306" t="s">
        <v>229</v>
      </c>
      <c r="AO77" s="306" t="s">
        <v>229</v>
      </c>
      <c r="AP77" s="306" t="s">
        <v>229</v>
      </c>
      <c r="AQ77" s="306" t="s">
        <v>229</v>
      </c>
      <c r="AR77" s="306" t="s">
        <v>229</v>
      </c>
      <c r="AS77" s="306" t="s">
        <v>229</v>
      </c>
      <c r="AT77" s="306" t="s">
        <v>229</v>
      </c>
      <c r="AU77" s="306" t="s">
        <v>229</v>
      </c>
      <c r="AV77" s="306" t="s">
        <v>229</v>
      </c>
      <c r="AW77" s="306" t="s">
        <v>229</v>
      </c>
      <c r="AX77" s="306" t="s">
        <v>229</v>
      </c>
      <c r="AY77" s="306" t="s">
        <v>229</v>
      </c>
      <c r="AZ77" s="294" t="s">
        <v>229</v>
      </c>
      <c r="BA77" s="306" t="s">
        <v>229</v>
      </c>
      <c r="BB77" s="294" t="s">
        <v>229</v>
      </c>
      <c r="BC77" s="294" t="s">
        <v>229</v>
      </c>
      <c r="BD77" s="294" t="s">
        <v>229</v>
      </c>
      <c r="BE77" s="294" t="s">
        <v>229</v>
      </c>
      <c r="BF77" s="294" t="s">
        <v>229</v>
      </c>
      <c r="BG77" s="294" t="s">
        <v>229</v>
      </c>
      <c r="BH77" s="294"/>
      <c r="BI77" s="294"/>
      <c r="BJ77" s="294"/>
      <c r="BK77" s="294"/>
      <c r="BL77" s="294"/>
      <c r="BM77" s="294"/>
      <c r="BN77" s="294"/>
      <c r="BO77" s="294"/>
      <c r="BP77" s="294"/>
      <c r="BQ77" s="294"/>
      <c r="BR77" s="294"/>
      <c r="BS77" s="294"/>
      <c r="BT77" s="294"/>
      <c r="BU77" s="294"/>
      <c r="BV77" s="294"/>
      <c r="BW77" s="294"/>
      <c r="BX77" s="294"/>
      <c r="BY77" s="294"/>
      <c r="BZ77" s="294"/>
      <c r="CA77" s="294"/>
      <c r="CB77" s="294"/>
      <c r="CC77" s="294"/>
      <c r="CD77" s="294"/>
      <c r="CE77" s="294"/>
      <c r="CF77" s="294"/>
      <c r="CG77" s="294"/>
      <c r="CH77" s="294"/>
      <c r="CI77" s="294"/>
      <c r="CJ77" s="294"/>
      <c r="CK77" s="294"/>
      <c r="CL77" s="294"/>
      <c r="CM77" s="294"/>
      <c r="CN77" s="294"/>
      <c r="CO77" s="294"/>
      <c r="CP77" s="294"/>
      <c r="CQ77" s="294"/>
      <c r="CR77" s="294"/>
      <c r="CS77" s="294"/>
      <c r="CT77" s="294"/>
      <c r="CU77" s="294"/>
      <c r="CV77" s="294"/>
      <c r="CW77" s="294"/>
      <c r="CX77" s="294"/>
      <c r="CY77" s="294"/>
      <c r="CZ77" s="294"/>
      <c r="DA77" s="294"/>
      <c r="DB77" s="294"/>
      <c r="DC77" s="294"/>
      <c r="DD77" s="294"/>
      <c r="DE77" s="294"/>
      <c r="DF77" s="294"/>
      <c r="DG77" s="294"/>
      <c r="DH77" s="294"/>
      <c r="DI77" s="294"/>
      <c r="DJ77" s="294"/>
      <c r="DK77" s="294"/>
      <c r="DL77" s="294"/>
      <c r="DM77" s="294"/>
      <c r="DN77" s="294"/>
      <c r="DO77" s="294"/>
      <c r="DP77" s="294"/>
      <c r="DQ77" s="294"/>
      <c r="DR77" s="294"/>
      <c r="DS77" s="294"/>
      <c r="DT77" s="294"/>
      <c r="DU77" s="294"/>
      <c r="DV77" s="294"/>
      <c r="DW77" s="294"/>
      <c r="DX77" s="294"/>
      <c r="DY77" s="294"/>
      <c r="DZ77" s="294"/>
      <c r="EA77" s="294"/>
      <c r="EB77" s="287"/>
      <c r="EC77" s="287"/>
      <c r="ED77" s="287"/>
    </row>
    <row r="78" spans="21:134" ht="15" x14ac:dyDescent="0.25">
      <c r="U78" s="305" t="str">
        <f t="shared" si="2"/>
        <v/>
      </c>
      <c r="V78" s="290" t="s">
        <v>229</v>
      </c>
      <c r="W78" s="291" t="s">
        <v>229</v>
      </c>
      <c r="X78" s="292" t="s">
        <v>229</v>
      </c>
      <c r="Y78" s="293" t="s">
        <v>229</v>
      </c>
      <c r="Z78" s="306" t="s">
        <v>229</v>
      </c>
      <c r="AA78" s="306" t="s">
        <v>229</v>
      </c>
      <c r="AB78" s="306" t="s">
        <v>229</v>
      </c>
      <c r="AC78" s="306" t="s">
        <v>229</v>
      </c>
      <c r="AD78" s="306" t="s">
        <v>229</v>
      </c>
      <c r="AE78" s="306" t="s">
        <v>229</v>
      </c>
      <c r="AF78" s="306" t="s">
        <v>229</v>
      </c>
      <c r="AG78" s="306" t="s">
        <v>229</v>
      </c>
      <c r="AH78" s="306" t="s">
        <v>229</v>
      </c>
      <c r="AI78" s="306" t="s">
        <v>229</v>
      </c>
      <c r="AJ78" s="306" t="s">
        <v>229</v>
      </c>
      <c r="AK78" s="306" t="s">
        <v>229</v>
      </c>
      <c r="AL78" s="306" t="s">
        <v>229</v>
      </c>
      <c r="AM78" s="306" t="s">
        <v>229</v>
      </c>
      <c r="AN78" s="306" t="s">
        <v>229</v>
      </c>
      <c r="AO78" s="306" t="s">
        <v>229</v>
      </c>
      <c r="AP78" s="306" t="s">
        <v>229</v>
      </c>
      <c r="AQ78" s="306" t="s">
        <v>229</v>
      </c>
      <c r="AR78" s="306" t="s">
        <v>229</v>
      </c>
      <c r="AS78" s="306" t="s">
        <v>229</v>
      </c>
      <c r="AT78" s="306" t="s">
        <v>229</v>
      </c>
      <c r="AU78" s="306" t="s">
        <v>229</v>
      </c>
      <c r="AV78" s="306" t="s">
        <v>229</v>
      </c>
      <c r="AW78" s="306" t="s">
        <v>229</v>
      </c>
      <c r="AX78" s="306" t="s">
        <v>229</v>
      </c>
      <c r="AY78" s="306" t="s">
        <v>229</v>
      </c>
      <c r="AZ78" s="294" t="s">
        <v>229</v>
      </c>
      <c r="BA78" s="306" t="s">
        <v>229</v>
      </c>
      <c r="BB78" s="294" t="s">
        <v>229</v>
      </c>
      <c r="BC78" s="294" t="s">
        <v>229</v>
      </c>
      <c r="BD78" s="294" t="s">
        <v>229</v>
      </c>
      <c r="BE78" s="294" t="s">
        <v>229</v>
      </c>
      <c r="BF78" s="294" t="s">
        <v>229</v>
      </c>
      <c r="BG78" s="294" t="s">
        <v>229</v>
      </c>
      <c r="BH78" s="294"/>
      <c r="BI78" s="294"/>
      <c r="BJ78" s="294"/>
      <c r="BK78" s="294"/>
      <c r="BL78" s="294"/>
      <c r="BM78" s="294"/>
      <c r="BN78" s="294"/>
      <c r="BO78" s="294"/>
      <c r="BP78" s="294"/>
      <c r="BQ78" s="294"/>
      <c r="BR78" s="294"/>
      <c r="BS78" s="294"/>
      <c r="BT78" s="294"/>
      <c r="BU78" s="294"/>
      <c r="BV78" s="294"/>
      <c r="BW78" s="294"/>
      <c r="BX78" s="294"/>
      <c r="BY78" s="294"/>
      <c r="BZ78" s="294"/>
      <c r="CA78" s="294"/>
      <c r="CB78" s="294"/>
      <c r="CC78" s="294"/>
      <c r="CD78" s="294"/>
      <c r="CE78" s="294"/>
      <c r="CF78" s="294"/>
      <c r="CG78" s="294"/>
      <c r="CH78" s="294"/>
      <c r="CI78" s="294"/>
      <c r="CJ78" s="294"/>
      <c r="CK78" s="294"/>
      <c r="CL78" s="294"/>
      <c r="CM78" s="294"/>
      <c r="CN78" s="294"/>
      <c r="CO78" s="294"/>
      <c r="CP78" s="294"/>
      <c r="CQ78" s="294"/>
      <c r="CR78" s="294"/>
      <c r="CS78" s="294"/>
      <c r="CT78" s="294"/>
      <c r="CU78" s="294"/>
      <c r="CV78" s="294"/>
      <c r="CW78" s="294"/>
      <c r="CX78" s="294"/>
      <c r="CY78" s="294"/>
      <c r="CZ78" s="294"/>
      <c r="DA78" s="294"/>
      <c r="DB78" s="294"/>
      <c r="DC78" s="294"/>
      <c r="DD78" s="294"/>
      <c r="DE78" s="294"/>
      <c r="DF78" s="294"/>
      <c r="DG78" s="294"/>
      <c r="DH78" s="294"/>
      <c r="DI78" s="294"/>
      <c r="DJ78" s="294"/>
      <c r="DK78" s="294"/>
      <c r="DL78" s="294"/>
      <c r="DM78" s="294"/>
      <c r="DN78" s="294"/>
      <c r="DO78" s="294"/>
      <c r="DP78" s="294"/>
      <c r="DQ78" s="294"/>
      <c r="DR78" s="294"/>
      <c r="DS78" s="294"/>
      <c r="DT78" s="294"/>
      <c r="DU78" s="294"/>
      <c r="DV78" s="294"/>
      <c r="DW78" s="294"/>
      <c r="DX78" s="294"/>
      <c r="DY78" s="294"/>
      <c r="DZ78" s="294"/>
      <c r="EA78" s="294"/>
      <c r="EB78" s="287"/>
      <c r="EC78" s="287"/>
      <c r="ED78" s="287"/>
    </row>
    <row r="79" spans="21:134" ht="15" x14ac:dyDescent="0.25">
      <c r="U79" s="305" t="str">
        <f t="shared" si="2"/>
        <v/>
      </c>
      <c r="V79" s="290" t="s">
        <v>229</v>
      </c>
      <c r="W79" s="291" t="s">
        <v>229</v>
      </c>
      <c r="X79" s="292" t="s">
        <v>229</v>
      </c>
      <c r="Y79" s="293" t="s">
        <v>229</v>
      </c>
      <c r="Z79" s="306" t="s">
        <v>229</v>
      </c>
      <c r="AA79" s="306" t="s">
        <v>229</v>
      </c>
      <c r="AB79" s="306" t="s">
        <v>229</v>
      </c>
      <c r="AC79" s="306" t="s">
        <v>229</v>
      </c>
      <c r="AD79" s="306" t="s">
        <v>229</v>
      </c>
      <c r="AE79" s="306" t="s">
        <v>229</v>
      </c>
      <c r="AF79" s="306" t="s">
        <v>229</v>
      </c>
      <c r="AG79" s="306" t="s">
        <v>229</v>
      </c>
      <c r="AH79" s="306" t="s">
        <v>229</v>
      </c>
      <c r="AI79" s="306" t="s">
        <v>229</v>
      </c>
      <c r="AJ79" s="306" t="s">
        <v>229</v>
      </c>
      <c r="AK79" s="306" t="s">
        <v>229</v>
      </c>
      <c r="AL79" s="306" t="s">
        <v>229</v>
      </c>
      <c r="AM79" s="306" t="s">
        <v>229</v>
      </c>
      <c r="AN79" s="306" t="s">
        <v>229</v>
      </c>
      <c r="AO79" s="306" t="s">
        <v>229</v>
      </c>
      <c r="AP79" s="306" t="s">
        <v>229</v>
      </c>
      <c r="AQ79" s="306" t="s">
        <v>229</v>
      </c>
      <c r="AR79" s="306" t="s">
        <v>229</v>
      </c>
      <c r="AS79" s="306" t="s">
        <v>229</v>
      </c>
      <c r="AT79" s="306" t="s">
        <v>229</v>
      </c>
      <c r="AU79" s="306" t="s">
        <v>229</v>
      </c>
      <c r="AV79" s="306" t="s">
        <v>229</v>
      </c>
      <c r="AW79" s="306" t="s">
        <v>229</v>
      </c>
      <c r="AX79" s="306" t="s">
        <v>229</v>
      </c>
      <c r="AY79" s="306" t="s">
        <v>229</v>
      </c>
      <c r="AZ79" s="294" t="s">
        <v>229</v>
      </c>
      <c r="BA79" s="306" t="s">
        <v>229</v>
      </c>
      <c r="BB79" s="294" t="s">
        <v>229</v>
      </c>
      <c r="BC79" s="294" t="s">
        <v>229</v>
      </c>
      <c r="BD79" s="294" t="s">
        <v>229</v>
      </c>
      <c r="BE79" s="294" t="s">
        <v>229</v>
      </c>
      <c r="BF79" s="294" t="s">
        <v>229</v>
      </c>
      <c r="BG79" s="294" t="s">
        <v>229</v>
      </c>
      <c r="BH79" s="294"/>
      <c r="BI79" s="294"/>
      <c r="BJ79" s="294"/>
      <c r="BK79" s="294"/>
      <c r="BL79" s="294"/>
      <c r="BM79" s="294"/>
      <c r="BN79" s="294"/>
      <c r="BO79" s="294"/>
      <c r="BP79" s="294"/>
      <c r="BQ79" s="294"/>
      <c r="BR79" s="294"/>
      <c r="BS79" s="294"/>
      <c r="BT79" s="294"/>
      <c r="BU79" s="294"/>
      <c r="BV79" s="294"/>
      <c r="BW79" s="294"/>
      <c r="BX79" s="294"/>
      <c r="BY79" s="294"/>
      <c r="BZ79" s="294"/>
      <c r="CA79" s="294"/>
      <c r="CB79" s="294"/>
      <c r="CC79" s="294"/>
      <c r="CD79" s="294"/>
      <c r="CE79" s="294"/>
      <c r="CF79" s="294"/>
      <c r="CG79" s="294"/>
      <c r="CH79" s="294"/>
      <c r="CI79" s="294"/>
      <c r="CJ79" s="294"/>
      <c r="CK79" s="294"/>
      <c r="CL79" s="294"/>
      <c r="CM79" s="294"/>
      <c r="CN79" s="294"/>
      <c r="CO79" s="294"/>
      <c r="CP79" s="294"/>
      <c r="CQ79" s="294"/>
      <c r="CR79" s="294"/>
      <c r="CS79" s="294"/>
      <c r="CT79" s="294"/>
      <c r="CU79" s="294"/>
      <c r="CV79" s="294"/>
      <c r="CW79" s="294"/>
      <c r="CX79" s="294"/>
      <c r="CY79" s="294"/>
      <c r="CZ79" s="294"/>
      <c r="DA79" s="294"/>
      <c r="DB79" s="294"/>
      <c r="DC79" s="294"/>
      <c r="DD79" s="294"/>
      <c r="DE79" s="294"/>
      <c r="DF79" s="294"/>
      <c r="DG79" s="294"/>
      <c r="DH79" s="294"/>
      <c r="DI79" s="294"/>
      <c r="DJ79" s="294"/>
      <c r="DK79" s="294"/>
      <c r="DL79" s="294"/>
      <c r="DM79" s="294"/>
      <c r="DN79" s="294"/>
      <c r="DO79" s="294"/>
      <c r="DP79" s="294"/>
      <c r="DQ79" s="294"/>
      <c r="DR79" s="294"/>
      <c r="DS79" s="294"/>
      <c r="DT79" s="294"/>
      <c r="DU79" s="294"/>
      <c r="DV79" s="294"/>
      <c r="DW79" s="294"/>
      <c r="DX79" s="294"/>
      <c r="DY79" s="294"/>
      <c r="DZ79" s="294"/>
      <c r="EA79" s="294"/>
      <c r="EB79" s="287"/>
      <c r="EC79" s="287"/>
      <c r="ED79" s="287"/>
    </row>
    <row r="80" spans="21:134" ht="15" x14ac:dyDescent="0.25">
      <c r="U80" s="305" t="str">
        <f t="shared" si="2"/>
        <v/>
      </c>
      <c r="V80" s="290" t="s">
        <v>229</v>
      </c>
      <c r="W80" s="291" t="s">
        <v>229</v>
      </c>
      <c r="X80" s="292" t="s">
        <v>229</v>
      </c>
      <c r="Y80" s="293" t="s">
        <v>229</v>
      </c>
      <c r="Z80" s="306" t="s">
        <v>229</v>
      </c>
      <c r="AA80" s="306" t="s">
        <v>229</v>
      </c>
      <c r="AB80" s="306" t="s">
        <v>229</v>
      </c>
      <c r="AC80" s="306" t="s">
        <v>229</v>
      </c>
      <c r="AD80" s="306" t="s">
        <v>229</v>
      </c>
      <c r="AE80" s="306" t="s">
        <v>229</v>
      </c>
      <c r="AF80" s="306" t="s">
        <v>229</v>
      </c>
      <c r="AG80" s="306" t="s">
        <v>229</v>
      </c>
      <c r="AH80" s="306" t="s">
        <v>229</v>
      </c>
      <c r="AI80" s="306" t="s">
        <v>229</v>
      </c>
      <c r="AJ80" s="306" t="s">
        <v>229</v>
      </c>
      <c r="AK80" s="306" t="s">
        <v>229</v>
      </c>
      <c r="AL80" s="306" t="s">
        <v>229</v>
      </c>
      <c r="AM80" s="306" t="s">
        <v>229</v>
      </c>
      <c r="AN80" s="306" t="s">
        <v>229</v>
      </c>
      <c r="AO80" s="306" t="s">
        <v>229</v>
      </c>
      <c r="AP80" s="306" t="s">
        <v>229</v>
      </c>
      <c r="AQ80" s="306" t="s">
        <v>229</v>
      </c>
      <c r="AR80" s="306" t="s">
        <v>229</v>
      </c>
      <c r="AS80" s="306" t="s">
        <v>229</v>
      </c>
      <c r="AT80" s="306" t="s">
        <v>229</v>
      </c>
      <c r="AU80" s="306" t="s">
        <v>229</v>
      </c>
      <c r="AV80" s="306" t="s">
        <v>229</v>
      </c>
      <c r="AW80" s="306" t="s">
        <v>229</v>
      </c>
      <c r="AX80" s="306" t="s">
        <v>229</v>
      </c>
      <c r="AY80" s="306" t="s">
        <v>229</v>
      </c>
      <c r="AZ80" s="294" t="s">
        <v>229</v>
      </c>
      <c r="BA80" s="306" t="s">
        <v>229</v>
      </c>
      <c r="BB80" s="294" t="s">
        <v>229</v>
      </c>
      <c r="BC80" s="294" t="s">
        <v>229</v>
      </c>
      <c r="BD80" s="294" t="s">
        <v>229</v>
      </c>
      <c r="BE80" s="294" t="s">
        <v>229</v>
      </c>
      <c r="BF80" s="294" t="s">
        <v>229</v>
      </c>
      <c r="BG80" s="294" t="s">
        <v>229</v>
      </c>
      <c r="BH80" s="294"/>
      <c r="BI80" s="294"/>
      <c r="BJ80" s="294"/>
      <c r="BK80" s="294"/>
      <c r="BL80" s="294"/>
      <c r="BM80" s="294"/>
      <c r="BN80" s="294"/>
      <c r="BO80" s="294"/>
      <c r="BP80" s="294"/>
      <c r="BQ80" s="294"/>
      <c r="BR80" s="294"/>
      <c r="BS80" s="294"/>
      <c r="BT80" s="294"/>
      <c r="BU80" s="294"/>
      <c r="BV80" s="294"/>
      <c r="BW80" s="294"/>
      <c r="BX80" s="294"/>
      <c r="BY80" s="294"/>
      <c r="BZ80" s="294"/>
      <c r="CA80" s="294"/>
      <c r="CB80" s="294"/>
      <c r="CC80" s="294"/>
      <c r="CD80" s="294"/>
      <c r="CE80" s="294"/>
      <c r="CF80" s="294"/>
      <c r="CG80" s="294"/>
      <c r="CH80" s="294"/>
      <c r="CI80" s="294"/>
      <c r="CJ80" s="294"/>
      <c r="CK80" s="294"/>
      <c r="CL80" s="294"/>
      <c r="CM80" s="294"/>
      <c r="CN80" s="294"/>
      <c r="CO80" s="294"/>
      <c r="CP80" s="294"/>
      <c r="CQ80" s="294"/>
      <c r="CR80" s="294"/>
      <c r="CS80" s="294"/>
      <c r="CT80" s="294"/>
      <c r="CU80" s="294"/>
      <c r="CV80" s="294"/>
      <c r="CW80" s="294"/>
      <c r="CX80" s="294"/>
      <c r="CY80" s="294"/>
      <c r="CZ80" s="294"/>
      <c r="DA80" s="294"/>
      <c r="DB80" s="294"/>
      <c r="DC80" s="294"/>
      <c r="DD80" s="294"/>
      <c r="DE80" s="294"/>
      <c r="DF80" s="294"/>
      <c r="DG80" s="294"/>
      <c r="DH80" s="294"/>
      <c r="DI80" s="294"/>
      <c r="DJ80" s="294"/>
      <c r="DK80" s="294"/>
      <c r="DL80" s="294"/>
      <c r="DM80" s="294"/>
      <c r="DN80" s="294"/>
      <c r="DO80" s="294"/>
      <c r="DP80" s="294"/>
      <c r="DQ80" s="294"/>
      <c r="DR80" s="294"/>
      <c r="DS80" s="294"/>
      <c r="DT80" s="294"/>
      <c r="DU80" s="294"/>
      <c r="DV80" s="294"/>
      <c r="DW80" s="294"/>
      <c r="DX80" s="294"/>
      <c r="DY80" s="294"/>
      <c r="DZ80" s="294"/>
      <c r="EA80" s="294"/>
      <c r="EB80" s="287"/>
      <c r="EC80" s="287"/>
      <c r="ED80" s="287"/>
    </row>
    <row r="81" spans="1:134" ht="15" x14ac:dyDescent="0.25">
      <c r="U81" s="305" t="str">
        <f t="shared" si="2"/>
        <v/>
      </c>
      <c r="V81" s="290" t="s">
        <v>229</v>
      </c>
      <c r="W81" s="291" t="s">
        <v>229</v>
      </c>
      <c r="X81" s="292" t="s">
        <v>229</v>
      </c>
      <c r="Y81" s="293" t="s">
        <v>229</v>
      </c>
      <c r="Z81" s="306" t="s">
        <v>229</v>
      </c>
      <c r="AA81" s="306" t="s">
        <v>229</v>
      </c>
      <c r="AB81" s="306" t="s">
        <v>229</v>
      </c>
      <c r="AC81" s="306" t="s">
        <v>229</v>
      </c>
      <c r="AD81" s="306" t="s">
        <v>229</v>
      </c>
      <c r="AE81" s="306" t="s">
        <v>229</v>
      </c>
      <c r="AF81" s="306" t="s">
        <v>229</v>
      </c>
      <c r="AG81" s="306" t="s">
        <v>229</v>
      </c>
      <c r="AH81" s="306" t="s">
        <v>229</v>
      </c>
      <c r="AI81" s="306" t="s">
        <v>229</v>
      </c>
      <c r="AJ81" s="306" t="s">
        <v>229</v>
      </c>
      <c r="AK81" s="306" t="s">
        <v>229</v>
      </c>
      <c r="AL81" s="306" t="s">
        <v>229</v>
      </c>
      <c r="AM81" s="306" t="s">
        <v>229</v>
      </c>
      <c r="AN81" s="306" t="s">
        <v>229</v>
      </c>
      <c r="AO81" s="306" t="s">
        <v>229</v>
      </c>
      <c r="AP81" s="306" t="s">
        <v>229</v>
      </c>
      <c r="AQ81" s="306" t="s">
        <v>229</v>
      </c>
      <c r="AR81" s="306" t="s">
        <v>229</v>
      </c>
      <c r="AS81" s="306" t="s">
        <v>229</v>
      </c>
      <c r="AT81" s="306" t="s">
        <v>229</v>
      </c>
      <c r="AU81" s="306" t="s">
        <v>229</v>
      </c>
      <c r="AV81" s="306" t="s">
        <v>229</v>
      </c>
      <c r="AW81" s="306" t="s">
        <v>229</v>
      </c>
      <c r="AX81" s="306" t="s">
        <v>229</v>
      </c>
      <c r="AY81" s="306" t="s">
        <v>229</v>
      </c>
      <c r="AZ81" s="294" t="s">
        <v>229</v>
      </c>
      <c r="BA81" s="306" t="s">
        <v>229</v>
      </c>
      <c r="BB81" s="294" t="s">
        <v>229</v>
      </c>
      <c r="BC81" s="294" t="s">
        <v>229</v>
      </c>
      <c r="BD81" s="294" t="s">
        <v>229</v>
      </c>
      <c r="BE81" s="294" t="s">
        <v>229</v>
      </c>
      <c r="BF81" s="294" t="s">
        <v>229</v>
      </c>
      <c r="BG81" s="294" t="s">
        <v>229</v>
      </c>
      <c r="BH81" s="294"/>
      <c r="BI81" s="294"/>
      <c r="BJ81" s="294"/>
      <c r="BK81" s="294"/>
      <c r="BL81" s="294"/>
      <c r="BM81" s="294"/>
      <c r="BN81" s="294"/>
      <c r="BO81" s="294"/>
      <c r="BP81" s="294"/>
      <c r="BQ81" s="294"/>
      <c r="BR81" s="294"/>
      <c r="BS81" s="294"/>
      <c r="BT81" s="294"/>
      <c r="BU81" s="294"/>
      <c r="BV81" s="294"/>
      <c r="BW81" s="294"/>
      <c r="BX81" s="294"/>
      <c r="BY81" s="294"/>
      <c r="BZ81" s="294"/>
      <c r="CA81" s="294"/>
      <c r="CB81" s="294"/>
      <c r="CC81" s="294"/>
      <c r="CD81" s="294"/>
      <c r="CE81" s="294"/>
      <c r="CF81" s="294"/>
      <c r="CG81" s="294"/>
      <c r="CH81" s="294"/>
      <c r="CI81" s="294"/>
      <c r="CJ81" s="294"/>
      <c r="CK81" s="294"/>
      <c r="CL81" s="294"/>
      <c r="CM81" s="294"/>
      <c r="CN81" s="294"/>
      <c r="CO81" s="294"/>
      <c r="CP81" s="294"/>
      <c r="CQ81" s="294"/>
      <c r="CR81" s="294"/>
      <c r="CS81" s="294"/>
      <c r="CT81" s="294"/>
      <c r="CU81" s="294"/>
      <c r="CV81" s="294"/>
      <c r="CW81" s="294"/>
      <c r="CX81" s="294"/>
      <c r="CY81" s="294"/>
      <c r="CZ81" s="294"/>
      <c r="DA81" s="294"/>
      <c r="DB81" s="294"/>
      <c r="DC81" s="294"/>
      <c r="DD81" s="294"/>
      <c r="DE81" s="294"/>
      <c r="DF81" s="294"/>
      <c r="DG81" s="294"/>
      <c r="DH81" s="294"/>
      <c r="DI81" s="294"/>
      <c r="DJ81" s="294"/>
      <c r="DK81" s="294"/>
      <c r="DL81" s="294"/>
      <c r="DM81" s="294"/>
      <c r="DN81" s="294"/>
      <c r="DO81" s="294"/>
      <c r="DP81" s="294"/>
      <c r="DQ81" s="294"/>
      <c r="DR81" s="294"/>
      <c r="DS81" s="294"/>
      <c r="DT81" s="294"/>
      <c r="DU81" s="294"/>
      <c r="DV81" s="294"/>
      <c r="DW81" s="294"/>
      <c r="DX81" s="294"/>
      <c r="DY81" s="294"/>
      <c r="DZ81" s="294"/>
      <c r="EA81" s="294"/>
      <c r="EB81" s="287"/>
      <c r="EC81" s="287"/>
      <c r="ED81" s="287"/>
    </row>
    <row r="82" spans="1:134" ht="15" x14ac:dyDescent="0.25">
      <c r="U82" s="305" t="str">
        <f t="shared" si="2"/>
        <v/>
      </c>
      <c r="V82" s="290" t="s">
        <v>229</v>
      </c>
      <c r="W82" s="291" t="s">
        <v>229</v>
      </c>
      <c r="X82" s="292" t="s">
        <v>229</v>
      </c>
      <c r="Y82" s="293" t="s">
        <v>229</v>
      </c>
      <c r="Z82" s="306" t="s">
        <v>229</v>
      </c>
      <c r="AA82" s="306" t="s">
        <v>229</v>
      </c>
      <c r="AB82" s="306" t="s">
        <v>229</v>
      </c>
      <c r="AC82" s="306" t="s">
        <v>229</v>
      </c>
      <c r="AD82" s="306" t="s">
        <v>229</v>
      </c>
      <c r="AE82" s="306" t="s">
        <v>229</v>
      </c>
      <c r="AF82" s="306" t="s">
        <v>229</v>
      </c>
      <c r="AG82" s="306" t="s">
        <v>229</v>
      </c>
      <c r="AH82" s="306" t="s">
        <v>229</v>
      </c>
      <c r="AI82" s="306" t="s">
        <v>229</v>
      </c>
      <c r="AJ82" s="306" t="s">
        <v>229</v>
      </c>
      <c r="AK82" s="306" t="s">
        <v>229</v>
      </c>
      <c r="AL82" s="306" t="s">
        <v>229</v>
      </c>
      <c r="AM82" s="306" t="s">
        <v>229</v>
      </c>
      <c r="AN82" s="306" t="s">
        <v>229</v>
      </c>
      <c r="AO82" s="306" t="s">
        <v>229</v>
      </c>
      <c r="AP82" s="306" t="s">
        <v>229</v>
      </c>
      <c r="AQ82" s="306" t="s">
        <v>229</v>
      </c>
      <c r="AR82" s="306" t="s">
        <v>229</v>
      </c>
      <c r="AS82" s="306" t="s">
        <v>229</v>
      </c>
      <c r="AT82" s="306" t="s">
        <v>229</v>
      </c>
      <c r="AU82" s="306" t="s">
        <v>229</v>
      </c>
      <c r="AV82" s="306" t="s">
        <v>229</v>
      </c>
      <c r="AW82" s="306" t="s">
        <v>229</v>
      </c>
      <c r="AX82" s="306" t="s">
        <v>229</v>
      </c>
      <c r="AY82" s="306" t="s">
        <v>229</v>
      </c>
      <c r="AZ82" s="294" t="s">
        <v>229</v>
      </c>
      <c r="BA82" s="306" t="s">
        <v>229</v>
      </c>
      <c r="BB82" s="294" t="s">
        <v>229</v>
      </c>
      <c r="BC82" s="294" t="s">
        <v>229</v>
      </c>
      <c r="BD82" s="294" t="s">
        <v>229</v>
      </c>
      <c r="BE82" s="294" t="s">
        <v>229</v>
      </c>
      <c r="BF82" s="294" t="s">
        <v>229</v>
      </c>
      <c r="BG82" s="294" t="s">
        <v>229</v>
      </c>
      <c r="BH82" s="294"/>
      <c r="BI82" s="294"/>
      <c r="BJ82" s="294"/>
      <c r="BK82" s="294"/>
      <c r="BL82" s="294"/>
      <c r="BM82" s="294"/>
      <c r="BN82" s="294"/>
      <c r="BO82" s="294"/>
      <c r="BP82" s="294"/>
      <c r="BQ82" s="294"/>
      <c r="BR82" s="294"/>
      <c r="BS82" s="294"/>
      <c r="BT82" s="294"/>
      <c r="BU82" s="294"/>
      <c r="BV82" s="294"/>
      <c r="BW82" s="294"/>
      <c r="BX82" s="294"/>
      <c r="BY82" s="294"/>
      <c r="BZ82" s="294"/>
      <c r="CA82" s="294"/>
      <c r="CB82" s="294"/>
      <c r="CC82" s="294"/>
      <c r="CD82" s="294"/>
      <c r="CE82" s="294"/>
      <c r="CF82" s="294"/>
      <c r="CG82" s="294"/>
      <c r="CH82" s="294"/>
      <c r="CI82" s="294"/>
      <c r="CJ82" s="294"/>
      <c r="CK82" s="294"/>
      <c r="CL82" s="294"/>
      <c r="CM82" s="294"/>
      <c r="CN82" s="294"/>
      <c r="CO82" s="294"/>
      <c r="CP82" s="294"/>
      <c r="CQ82" s="294"/>
      <c r="CR82" s="294"/>
      <c r="CS82" s="294"/>
      <c r="CT82" s="294"/>
      <c r="CU82" s="294"/>
      <c r="CV82" s="294"/>
      <c r="CW82" s="294"/>
      <c r="CX82" s="294"/>
      <c r="CY82" s="294"/>
      <c r="CZ82" s="294"/>
      <c r="DA82" s="294"/>
      <c r="DB82" s="294"/>
      <c r="DC82" s="294"/>
      <c r="DD82" s="294"/>
      <c r="DE82" s="294"/>
      <c r="DF82" s="294"/>
      <c r="DG82" s="294"/>
      <c r="DH82" s="294"/>
      <c r="DI82" s="294"/>
      <c r="DJ82" s="294"/>
      <c r="DK82" s="294"/>
      <c r="DL82" s="294"/>
      <c r="DM82" s="294"/>
      <c r="DN82" s="294"/>
      <c r="DO82" s="294"/>
      <c r="DP82" s="294"/>
      <c r="DQ82" s="294"/>
      <c r="DR82" s="294"/>
      <c r="DS82" s="294"/>
      <c r="DT82" s="294"/>
      <c r="DU82" s="294"/>
      <c r="DV82" s="294"/>
      <c r="DW82" s="294"/>
      <c r="DX82" s="294"/>
      <c r="DY82" s="294"/>
      <c r="DZ82" s="294"/>
      <c r="EA82" s="294"/>
      <c r="EB82" s="287"/>
      <c r="EC82" s="287"/>
      <c r="ED82" s="287"/>
    </row>
    <row r="83" spans="1:134" ht="15" x14ac:dyDescent="0.25">
      <c r="U83" s="305" t="str">
        <f t="shared" si="2"/>
        <v/>
      </c>
      <c r="V83" s="290" t="s">
        <v>229</v>
      </c>
      <c r="W83" s="291" t="s">
        <v>229</v>
      </c>
      <c r="X83" s="292" t="s">
        <v>229</v>
      </c>
      <c r="Y83" s="293" t="s">
        <v>229</v>
      </c>
      <c r="Z83" s="306" t="s">
        <v>229</v>
      </c>
      <c r="AA83" s="306" t="s">
        <v>229</v>
      </c>
      <c r="AB83" s="306" t="s">
        <v>229</v>
      </c>
      <c r="AC83" s="306" t="s">
        <v>229</v>
      </c>
      <c r="AD83" s="306" t="s">
        <v>229</v>
      </c>
      <c r="AE83" s="306" t="s">
        <v>229</v>
      </c>
      <c r="AF83" s="306" t="s">
        <v>229</v>
      </c>
      <c r="AG83" s="306" t="s">
        <v>229</v>
      </c>
      <c r="AH83" s="306" t="s">
        <v>229</v>
      </c>
      <c r="AI83" s="306" t="s">
        <v>229</v>
      </c>
      <c r="AJ83" s="306" t="s">
        <v>229</v>
      </c>
      <c r="AK83" s="306" t="s">
        <v>229</v>
      </c>
      <c r="AL83" s="306" t="s">
        <v>229</v>
      </c>
      <c r="AM83" s="306" t="s">
        <v>229</v>
      </c>
      <c r="AN83" s="306" t="s">
        <v>229</v>
      </c>
      <c r="AO83" s="306" t="s">
        <v>229</v>
      </c>
      <c r="AP83" s="306" t="s">
        <v>229</v>
      </c>
      <c r="AQ83" s="306" t="s">
        <v>229</v>
      </c>
      <c r="AR83" s="306" t="s">
        <v>229</v>
      </c>
      <c r="AS83" s="306" t="s">
        <v>229</v>
      </c>
      <c r="AT83" s="306" t="s">
        <v>229</v>
      </c>
      <c r="AU83" s="306" t="s">
        <v>229</v>
      </c>
      <c r="AV83" s="306" t="s">
        <v>229</v>
      </c>
      <c r="AW83" s="306" t="s">
        <v>229</v>
      </c>
      <c r="AX83" s="306" t="s">
        <v>229</v>
      </c>
      <c r="AY83" s="306" t="s">
        <v>229</v>
      </c>
      <c r="AZ83" s="294" t="s">
        <v>229</v>
      </c>
      <c r="BA83" s="306" t="s">
        <v>229</v>
      </c>
      <c r="BB83" s="294" t="s">
        <v>229</v>
      </c>
      <c r="BC83" s="294" t="s">
        <v>229</v>
      </c>
      <c r="BD83" s="294" t="s">
        <v>229</v>
      </c>
      <c r="BE83" s="294" t="s">
        <v>229</v>
      </c>
      <c r="BF83" s="294" t="s">
        <v>229</v>
      </c>
      <c r="BG83" s="294" t="s">
        <v>229</v>
      </c>
      <c r="BH83" s="294"/>
      <c r="BI83" s="294"/>
      <c r="BJ83" s="294"/>
      <c r="BK83" s="294"/>
      <c r="BL83" s="294"/>
      <c r="BM83" s="294"/>
      <c r="BN83" s="294"/>
      <c r="BO83" s="294"/>
      <c r="BP83" s="294"/>
      <c r="BQ83" s="294"/>
      <c r="BR83" s="294"/>
      <c r="BS83" s="294"/>
      <c r="BT83" s="294"/>
      <c r="BU83" s="294"/>
      <c r="BV83" s="294"/>
      <c r="BW83" s="294"/>
      <c r="BX83" s="294"/>
      <c r="BY83" s="294"/>
      <c r="BZ83" s="294"/>
      <c r="CA83" s="294"/>
      <c r="CB83" s="294"/>
      <c r="CC83" s="294"/>
      <c r="CD83" s="294"/>
      <c r="CE83" s="294"/>
      <c r="CF83" s="294"/>
      <c r="CG83" s="294"/>
      <c r="CH83" s="294"/>
      <c r="CI83" s="294"/>
      <c r="CJ83" s="294"/>
      <c r="CK83" s="294"/>
      <c r="CL83" s="294"/>
      <c r="CM83" s="294"/>
      <c r="CN83" s="294"/>
      <c r="CO83" s="294"/>
      <c r="CP83" s="294"/>
      <c r="CQ83" s="294"/>
      <c r="CR83" s="294"/>
      <c r="CS83" s="294"/>
      <c r="CT83" s="294"/>
      <c r="CU83" s="294"/>
      <c r="CV83" s="294"/>
      <c r="CW83" s="294"/>
      <c r="CX83" s="294"/>
      <c r="CY83" s="294"/>
      <c r="CZ83" s="294"/>
      <c r="DA83" s="294"/>
      <c r="DB83" s="294"/>
      <c r="DC83" s="294"/>
      <c r="DD83" s="294"/>
      <c r="DE83" s="294"/>
      <c r="DF83" s="294"/>
      <c r="DG83" s="294"/>
      <c r="DH83" s="294"/>
      <c r="DI83" s="294"/>
      <c r="DJ83" s="294"/>
      <c r="DK83" s="294"/>
      <c r="DL83" s="294"/>
      <c r="DM83" s="294"/>
      <c r="DN83" s="294"/>
      <c r="DO83" s="294"/>
      <c r="DP83" s="294"/>
      <c r="DQ83" s="294"/>
      <c r="DR83" s="294"/>
      <c r="DS83" s="294"/>
      <c r="DT83" s="294"/>
      <c r="DU83" s="294"/>
      <c r="DV83" s="294"/>
      <c r="DW83" s="294"/>
      <c r="DX83" s="294"/>
      <c r="DY83" s="294"/>
      <c r="DZ83" s="294"/>
      <c r="EA83" s="294"/>
      <c r="EB83" s="287"/>
      <c r="EC83" s="287"/>
      <c r="ED83" s="287"/>
    </row>
    <row r="84" spans="1:134" ht="15" x14ac:dyDescent="0.25">
      <c r="U84" s="305" t="str">
        <f t="shared" si="2"/>
        <v/>
      </c>
      <c r="V84" s="290" t="s">
        <v>229</v>
      </c>
      <c r="W84" s="291" t="s">
        <v>229</v>
      </c>
      <c r="X84" s="292" t="s">
        <v>229</v>
      </c>
      <c r="Y84" s="293" t="s">
        <v>229</v>
      </c>
      <c r="Z84" s="306" t="s">
        <v>229</v>
      </c>
      <c r="AA84" s="306" t="s">
        <v>229</v>
      </c>
      <c r="AB84" s="306" t="s">
        <v>229</v>
      </c>
      <c r="AC84" s="306" t="s">
        <v>229</v>
      </c>
      <c r="AD84" s="306" t="s">
        <v>229</v>
      </c>
      <c r="AE84" s="306" t="s">
        <v>229</v>
      </c>
      <c r="AF84" s="306" t="s">
        <v>229</v>
      </c>
      <c r="AG84" s="306" t="s">
        <v>229</v>
      </c>
      <c r="AH84" s="306" t="s">
        <v>229</v>
      </c>
      <c r="AI84" s="306" t="s">
        <v>229</v>
      </c>
      <c r="AJ84" s="306" t="s">
        <v>229</v>
      </c>
      <c r="AK84" s="306" t="s">
        <v>229</v>
      </c>
      <c r="AL84" s="306" t="s">
        <v>229</v>
      </c>
      <c r="AM84" s="306" t="s">
        <v>229</v>
      </c>
      <c r="AN84" s="306" t="s">
        <v>229</v>
      </c>
      <c r="AO84" s="306" t="s">
        <v>229</v>
      </c>
      <c r="AP84" s="306" t="s">
        <v>229</v>
      </c>
      <c r="AQ84" s="306" t="s">
        <v>229</v>
      </c>
      <c r="AR84" s="306" t="s">
        <v>229</v>
      </c>
      <c r="AS84" s="306" t="s">
        <v>229</v>
      </c>
      <c r="AT84" s="306" t="s">
        <v>229</v>
      </c>
      <c r="AU84" s="306" t="s">
        <v>229</v>
      </c>
      <c r="AV84" s="306" t="s">
        <v>229</v>
      </c>
      <c r="AW84" s="306" t="s">
        <v>229</v>
      </c>
      <c r="AX84" s="306" t="s">
        <v>229</v>
      </c>
      <c r="AY84" s="306" t="s">
        <v>229</v>
      </c>
      <c r="AZ84" s="294" t="s">
        <v>229</v>
      </c>
      <c r="BA84" s="306" t="s">
        <v>229</v>
      </c>
      <c r="BB84" s="294" t="s">
        <v>229</v>
      </c>
      <c r="BC84" s="294" t="s">
        <v>229</v>
      </c>
      <c r="BD84" s="294" t="s">
        <v>229</v>
      </c>
      <c r="BE84" s="294" t="s">
        <v>229</v>
      </c>
      <c r="BF84" s="294" t="s">
        <v>229</v>
      </c>
      <c r="BG84" s="294" t="s">
        <v>229</v>
      </c>
      <c r="BH84" s="294"/>
      <c r="BI84" s="294"/>
      <c r="BJ84" s="294"/>
      <c r="BK84" s="294"/>
      <c r="BL84" s="294"/>
      <c r="BM84" s="294"/>
      <c r="BN84" s="294"/>
      <c r="BO84" s="294"/>
      <c r="BP84" s="294"/>
      <c r="BQ84" s="294"/>
      <c r="BR84" s="294"/>
      <c r="BS84" s="294"/>
      <c r="BT84" s="294"/>
      <c r="BU84" s="294"/>
      <c r="BV84" s="294"/>
      <c r="BW84" s="294"/>
      <c r="BX84" s="294"/>
      <c r="BY84" s="294"/>
      <c r="BZ84" s="294"/>
      <c r="CA84" s="294"/>
      <c r="CB84" s="294"/>
      <c r="CC84" s="294"/>
      <c r="CD84" s="294"/>
      <c r="CE84" s="294"/>
      <c r="CF84" s="294"/>
      <c r="CG84" s="294"/>
      <c r="CH84" s="294"/>
      <c r="CI84" s="294"/>
      <c r="CJ84" s="294"/>
      <c r="CK84" s="294"/>
      <c r="CL84" s="294"/>
      <c r="CM84" s="294"/>
      <c r="CN84" s="294"/>
      <c r="CO84" s="294"/>
      <c r="CP84" s="294"/>
      <c r="CQ84" s="294"/>
      <c r="CR84" s="294"/>
      <c r="CS84" s="294"/>
      <c r="CT84" s="294"/>
      <c r="CU84" s="294"/>
      <c r="CV84" s="294"/>
      <c r="CW84" s="294"/>
      <c r="CX84" s="294"/>
      <c r="CY84" s="294"/>
      <c r="CZ84" s="294"/>
      <c r="DA84" s="294"/>
      <c r="DB84" s="294"/>
      <c r="DC84" s="294"/>
      <c r="DD84" s="294"/>
      <c r="DE84" s="294"/>
      <c r="DF84" s="294"/>
      <c r="DG84" s="294"/>
      <c r="DH84" s="294"/>
      <c r="DI84" s="294"/>
      <c r="DJ84" s="294"/>
      <c r="DK84" s="294"/>
      <c r="DL84" s="294"/>
      <c r="DM84" s="294"/>
      <c r="DN84" s="294"/>
      <c r="DO84" s="294"/>
      <c r="DP84" s="294"/>
      <c r="DQ84" s="294"/>
      <c r="DR84" s="294"/>
      <c r="DS84" s="294"/>
      <c r="DT84" s="294"/>
      <c r="DU84" s="294"/>
      <c r="DV84" s="294"/>
      <c r="DW84" s="294"/>
      <c r="DX84" s="294"/>
      <c r="DY84" s="294"/>
      <c r="DZ84" s="294"/>
      <c r="EA84" s="294"/>
      <c r="EB84" s="287"/>
      <c r="EC84" s="287"/>
      <c r="ED84" s="287"/>
    </row>
    <row r="85" spans="1:134" ht="15" x14ac:dyDescent="0.25">
      <c r="A85" s="313">
        <v>0</v>
      </c>
      <c r="U85" s="305" t="str">
        <f t="shared" si="2"/>
        <v/>
      </c>
      <c r="V85" s="290" t="s">
        <v>229</v>
      </c>
      <c r="W85" s="291" t="s">
        <v>229</v>
      </c>
      <c r="X85" s="292" t="s">
        <v>229</v>
      </c>
      <c r="Y85" s="293" t="s">
        <v>229</v>
      </c>
      <c r="Z85" s="306" t="s">
        <v>229</v>
      </c>
      <c r="AA85" s="306" t="s">
        <v>229</v>
      </c>
      <c r="AB85" s="306" t="s">
        <v>229</v>
      </c>
      <c r="AC85" s="306" t="s">
        <v>229</v>
      </c>
      <c r="AD85" s="306" t="s">
        <v>229</v>
      </c>
      <c r="AE85" s="306" t="s">
        <v>229</v>
      </c>
      <c r="AF85" s="306" t="s">
        <v>229</v>
      </c>
      <c r="AG85" s="306" t="s">
        <v>229</v>
      </c>
      <c r="AH85" s="306" t="s">
        <v>229</v>
      </c>
      <c r="AI85" s="306" t="s">
        <v>229</v>
      </c>
      <c r="AJ85" s="306" t="s">
        <v>229</v>
      </c>
      <c r="AK85" s="306" t="s">
        <v>229</v>
      </c>
      <c r="AL85" s="306" t="s">
        <v>229</v>
      </c>
      <c r="AM85" s="306" t="s">
        <v>229</v>
      </c>
      <c r="AN85" s="306" t="s">
        <v>229</v>
      </c>
      <c r="AO85" s="306" t="s">
        <v>229</v>
      </c>
      <c r="AP85" s="306" t="s">
        <v>229</v>
      </c>
      <c r="AQ85" s="306" t="s">
        <v>229</v>
      </c>
      <c r="AR85" s="306" t="s">
        <v>229</v>
      </c>
      <c r="AS85" s="306" t="s">
        <v>229</v>
      </c>
      <c r="AT85" s="306" t="s">
        <v>229</v>
      </c>
      <c r="AU85" s="306" t="s">
        <v>229</v>
      </c>
      <c r="AV85" s="306" t="s">
        <v>229</v>
      </c>
      <c r="AW85" s="306" t="s">
        <v>229</v>
      </c>
      <c r="AX85" s="306" t="s">
        <v>229</v>
      </c>
      <c r="AY85" s="306" t="s">
        <v>229</v>
      </c>
      <c r="AZ85" s="294" t="s">
        <v>229</v>
      </c>
      <c r="BA85" s="306" t="s">
        <v>229</v>
      </c>
      <c r="BB85" s="294" t="s">
        <v>229</v>
      </c>
      <c r="BC85" s="294" t="s">
        <v>229</v>
      </c>
      <c r="BD85" s="294" t="s">
        <v>229</v>
      </c>
      <c r="BE85" s="294" t="s">
        <v>229</v>
      </c>
      <c r="BF85" s="294" t="s">
        <v>229</v>
      </c>
      <c r="BG85" s="294" t="s">
        <v>229</v>
      </c>
      <c r="BH85" s="294"/>
      <c r="BI85" s="294"/>
      <c r="BJ85" s="294"/>
      <c r="BK85" s="294"/>
      <c r="BL85" s="294"/>
      <c r="BM85" s="294"/>
      <c r="BN85" s="294"/>
      <c r="BO85" s="294"/>
      <c r="BP85" s="294"/>
      <c r="BQ85" s="294"/>
      <c r="BR85" s="294"/>
      <c r="BS85" s="294"/>
      <c r="BT85" s="294"/>
      <c r="BU85" s="294"/>
      <c r="BV85" s="294"/>
      <c r="BW85" s="294"/>
      <c r="BX85" s="294"/>
      <c r="BY85" s="294"/>
      <c r="BZ85" s="294"/>
      <c r="CA85" s="294"/>
      <c r="CB85" s="294"/>
      <c r="CC85" s="294"/>
      <c r="CD85" s="294"/>
      <c r="CE85" s="294"/>
      <c r="CF85" s="294"/>
      <c r="CG85" s="294"/>
      <c r="CH85" s="294"/>
      <c r="CI85" s="294"/>
      <c r="CJ85" s="294"/>
      <c r="CK85" s="294"/>
      <c r="CL85" s="294"/>
      <c r="CM85" s="294"/>
      <c r="CN85" s="294"/>
      <c r="CO85" s="294"/>
      <c r="CP85" s="294"/>
      <c r="CQ85" s="294"/>
      <c r="CR85" s="294"/>
      <c r="CS85" s="294"/>
      <c r="CT85" s="294"/>
      <c r="CU85" s="294"/>
      <c r="CV85" s="294"/>
      <c r="CW85" s="294"/>
      <c r="CX85" s="294"/>
      <c r="CY85" s="294"/>
      <c r="CZ85" s="294"/>
      <c r="DA85" s="294"/>
      <c r="DB85" s="294"/>
      <c r="DC85" s="294"/>
      <c r="DD85" s="294"/>
      <c r="DE85" s="294"/>
      <c r="DF85" s="294"/>
      <c r="DG85" s="294"/>
      <c r="DH85" s="294"/>
      <c r="DI85" s="294"/>
      <c r="DJ85" s="294"/>
      <c r="DK85" s="294"/>
      <c r="DL85" s="294"/>
      <c r="DM85" s="294"/>
      <c r="DN85" s="294"/>
      <c r="DO85" s="294"/>
      <c r="DP85" s="294"/>
      <c r="DQ85" s="294"/>
      <c r="DR85" s="294"/>
      <c r="DS85" s="294"/>
      <c r="DT85" s="294"/>
      <c r="DU85" s="294"/>
      <c r="DV85" s="294"/>
      <c r="DW85" s="294"/>
      <c r="DX85" s="294"/>
      <c r="DY85" s="294"/>
      <c r="DZ85" s="294"/>
      <c r="EA85" s="294"/>
      <c r="EB85" s="287"/>
      <c r="EC85" s="287"/>
      <c r="ED85" s="287"/>
    </row>
    <row r="86" spans="1:134" ht="15" x14ac:dyDescent="0.25">
      <c r="U86" s="305" t="str">
        <f t="shared" si="2"/>
        <v/>
      </c>
      <c r="V86" s="290" t="s">
        <v>229</v>
      </c>
      <c r="W86" s="291" t="s">
        <v>229</v>
      </c>
      <c r="X86" s="292" t="s">
        <v>229</v>
      </c>
      <c r="Y86" s="293" t="s">
        <v>229</v>
      </c>
      <c r="Z86" s="306" t="s">
        <v>229</v>
      </c>
      <c r="AA86" s="306" t="s">
        <v>229</v>
      </c>
      <c r="AB86" s="306" t="s">
        <v>229</v>
      </c>
      <c r="AC86" s="306" t="s">
        <v>229</v>
      </c>
      <c r="AD86" s="306" t="s">
        <v>229</v>
      </c>
      <c r="AE86" s="306" t="s">
        <v>229</v>
      </c>
      <c r="AF86" s="306" t="s">
        <v>229</v>
      </c>
      <c r="AG86" s="306" t="s">
        <v>229</v>
      </c>
      <c r="AH86" s="306" t="s">
        <v>229</v>
      </c>
      <c r="AI86" s="306" t="s">
        <v>229</v>
      </c>
      <c r="AJ86" s="306" t="s">
        <v>229</v>
      </c>
      <c r="AK86" s="306" t="s">
        <v>229</v>
      </c>
      <c r="AL86" s="306" t="s">
        <v>229</v>
      </c>
      <c r="AM86" s="306" t="s">
        <v>229</v>
      </c>
      <c r="AN86" s="306" t="s">
        <v>229</v>
      </c>
      <c r="AO86" s="306" t="s">
        <v>229</v>
      </c>
      <c r="AP86" s="306" t="s">
        <v>229</v>
      </c>
      <c r="AQ86" s="306" t="s">
        <v>229</v>
      </c>
      <c r="AR86" s="306" t="s">
        <v>229</v>
      </c>
      <c r="AS86" s="306" t="s">
        <v>229</v>
      </c>
      <c r="AT86" s="306" t="s">
        <v>229</v>
      </c>
      <c r="AU86" s="306" t="s">
        <v>229</v>
      </c>
      <c r="AV86" s="306" t="s">
        <v>229</v>
      </c>
      <c r="AW86" s="306" t="s">
        <v>229</v>
      </c>
      <c r="AX86" s="306" t="s">
        <v>229</v>
      </c>
      <c r="AY86" s="306" t="s">
        <v>229</v>
      </c>
      <c r="AZ86" s="294" t="s">
        <v>229</v>
      </c>
      <c r="BA86" s="306" t="s">
        <v>229</v>
      </c>
      <c r="BB86" s="294" t="s">
        <v>229</v>
      </c>
      <c r="BC86" s="294" t="s">
        <v>229</v>
      </c>
      <c r="BD86" s="294" t="s">
        <v>229</v>
      </c>
      <c r="BE86" s="294" t="s">
        <v>229</v>
      </c>
      <c r="BF86" s="294" t="s">
        <v>229</v>
      </c>
      <c r="BG86" s="294" t="s">
        <v>229</v>
      </c>
      <c r="BH86" s="294"/>
      <c r="BI86" s="294"/>
      <c r="BJ86" s="294"/>
      <c r="BK86" s="294"/>
      <c r="BL86" s="294"/>
      <c r="BM86" s="294"/>
      <c r="BN86" s="294"/>
      <c r="BO86" s="294"/>
      <c r="BP86" s="294"/>
      <c r="BQ86" s="294"/>
      <c r="BR86" s="294"/>
      <c r="BS86" s="294"/>
      <c r="BT86" s="294"/>
      <c r="BU86" s="294"/>
      <c r="BV86" s="294"/>
      <c r="BW86" s="294"/>
      <c r="BX86" s="294"/>
      <c r="BY86" s="294"/>
      <c r="BZ86" s="294"/>
      <c r="CA86" s="294"/>
      <c r="CB86" s="294"/>
      <c r="CC86" s="294"/>
      <c r="CD86" s="294"/>
      <c r="CE86" s="294"/>
      <c r="CF86" s="294"/>
      <c r="CG86" s="294"/>
      <c r="CH86" s="294"/>
      <c r="CI86" s="294"/>
      <c r="CJ86" s="294"/>
      <c r="CK86" s="294"/>
      <c r="CL86" s="294"/>
      <c r="CM86" s="294"/>
      <c r="CN86" s="294"/>
      <c r="CO86" s="294"/>
      <c r="CP86" s="294"/>
      <c r="CQ86" s="294"/>
      <c r="CR86" s="294"/>
      <c r="CS86" s="294"/>
      <c r="CT86" s="294"/>
      <c r="CU86" s="294"/>
      <c r="CV86" s="294"/>
      <c r="CW86" s="294"/>
      <c r="CX86" s="294"/>
      <c r="CY86" s="294"/>
      <c r="CZ86" s="294"/>
      <c r="DA86" s="294"/>
      <c r="DB86" s="294"/>
      <c r="DC86" s="294"/>
      <c r="DD86" s="294"/>
      <c r="DE86" s="294"/>
      <c r="DF86" s="294"/>
      <c r="DG86" s="294"/>
      <c r="DH86" s="294"/>
      <c r="DI86" s="294"/>
      <c r="DJ86" s="294"/>
      <c r="DK86" s="294"/>
      <c r="DL86" s="294"/>
      <c r="DM86" s="294"/>
      <c r="DN86" s="294"/>
      <c r="DO86" s="294"/>
      <c r="DP86" s="294"/>
      <c r="DQ86" s="294"/>
      <c r="DR86" s="294"/>
      <c r="DS86" s="294"/>
      <c r="DT86" s="294"/>
      <c r="DU86" s="294"/>
      <c r="DV86" s="294"/>
      <c r="DW86" s="294"/>
      <c r="DX86" s="294"/>
      <c r="DY86" s="294"/>
      <c r="DZ86" s="294"/>
      <c r="EA86" s="294"/>
      <c r="EB86" s="287"/>
      <c r="EC86" s="287"/>
      <c r="ED86" s="287"/>
    </row>
    <row r="87" spans="1:134" ht="15" x14ac:dyDescent="0.25">
      <c r="U87" s="305" t="str">
        <f t="shared" si="2"/>
        <v/>
      </c>
      <c r="V87" s="290" t="s">
        <v>229</v>
      </c>
      <c r="W87" s="291" t="s">
        <v>229</v>
      </c>
      <c r="X87" s="292" t="s">
        <v>229</v>
      </c>
      <c r="Y87" s="293" t="s">
        <v>229</v>
      </c>
      <c r="Z87" s="306" t="s">
        <v>229</v>
      </c>
      <c r="AA87" s="306" t="s">
        <v>229</v>
      </c>
      <c r="AB87" s="306" t="s">
        <v>229</v>
      </c>
      <c r="AC87" s="306" t="s">
        <v>229</v>
      </c>
      <c r="AD87" s="306" t="s">
        <v>229</v>
      </c>
      <c r="AE87" s="306" t="s">
        <v>229</v>
      </c>
      <c r="AF87" s="306" t="s">
        <v>229</v>
      </c>
      <c r="AG87" s="306" t="s">
        <v>229</v>
      </c>
      <c r="AH87" s="306" t="s">
        <v>229</v>
      </c>
      <c r="AI87" s="306" t="s">
        <v>229</v>
      </c>
      <c r="AJ87" s="306" t="s">
        <v>229</v>
      </c>
      <c r="AK87" s="306" t="s">
        <v>229</v>
      </c>
      <c r="AL87" s="306" t="s">
        <v>229</v>
      </c>
      <c r="AM87" s="306" t="s">
        <v>229</v>
      </c>
      <c r="AN87" s="306" t="s">
        <v>229</v>
      </c>
      <c r="AO87" s="306" t="s">
        <v>229</v>
      </c>
      <c r="AP87" s="306" t="s">
        <v>229</v>
      </c>
      <c r="AQ87" s="306" t="s">
        <v>229</v>
      </c>
      <c r="AR87" s="306" t="s">
        <v>229</v>
      </c>
      <c r="AS87" s="306" t="s">
        <v>229</v>
      </c>
      <c r="AT87" s="306" t="s">
        <v>229</v>
      </c>
      <c r="AU87" s="306" t="s">
        <v>229</v>
      </c>
      <c r="AV87" s="306" t="s">
        <v>229</v>
      </c>
      <c r="AW87" s="306" t="s">
        <v>229</v>
      </c>
      <c r="AX87" s="306" t="s">
        <v>229</v>
      </c>
      <c r="AY87" s="306" t="s">
        <v>229</v>
      </c>
      <c r="AZ87" s="294" t="s">
        <v>229</v>
      </c>
      <c r="BA87" s="306" t="s">
        <v>229</v>
      </c>
      <c r="BB87" s="294" t="s">
        <v>229</v>
      </c>
      <c r="BC87" s="294" t="s">
        <v>229</v>
      </c>
      <c r="BD87" s="294" t="s">
        <v>229</v>
      </c>
      <c r="BE87" s="294" t="s">
        <v>229</v>
      </c>
      <c r="BF87" s="294" t="s">
        <v>229</v>
      </c>
      <c r="BG87" s="294" t="s">
        <v>229</v>
      </c>
      <c r="BH87" s="294"/>
      <c r="BI87" s="294"/>
      <c r="BJ87" s="294"/>
      <c r="BK87" s="294"/>
      <c r="BL87" s="294"/>
      <c r="BM87" s="294"/>
      <c r="BN87" s="294"/>
      <c r="BO87" s="294"/>
      <c r="BP87" s="294"/>
      <c r="BQ87" s="294"/>
      <c r="BR87" s="294"/>
      <c r="BS87" s="294"/>
      <c r="BT87" s="294"/>
      <c r="BU87" s="294"/>
      <c r="BV87" s="294"/>
      <c r="BW87" s="294"/>
      <c r="BX87" s="294"/>
      <c r="BY87" s="294"/>
      <c r="BZ87" s="294"/>
      <c r="CA87" s="294"/>
      <c r="CB87" s="294"/>
      <c r="CC87" s="294"/>
      <c r="CD87" s="294"/>
      <c r="CE87" s="294"/>
      <c r="CF87" s="294"/>
      <c r="CG87" s="294"/>
      <c r="CH87" s="294"/>
      <c r="CI87" s="294"/>
      <c r="CJ87" s="294"/>
      <c r="CK87" s="294"/>
      <c r="CL87" s="294"/>
      <c r="CM87" s="294"/>
      <c r="CN87" s="294"/>
      <c r="CO87" s="294"/>
      <c r="CP87" s="294"/>
      <c r="CQ87" s="294"/>
      <c r="CR87" s="294"/>
      <c r="CS87" s="294"/>
      <c r="CT87" s="294"/>
      <c r="CU87" s="294"/>
      <c r="CV87" s="294"/>
      <c r="CW87" s="294"/>
      <c r="CX87" s="294"/>
      <c r="CY87" s="294"/>
      <c r="CZ87" s="294"/>
      <c r="DA87" s="294"/>
      <c r="DB87" s="294"/>
      <c r="DC87" s="294"/>
      <c r="DD87" s="294"/>
      <c r="DE87" s="294"/>
      <c r="DF87" s="294"/>
      <c r="DG87" s="294"/>
      <c r="DH87" s="294"/>
      <c r="DI87" s="294"/>
      <c r="DJ87" s="294"/>
      <c r="DK87" s="294"/>
      <c r="DL87" s="294"/>
      <c r="DM87" s="294"/>
      <c r="DN87" s="294"/>
      <c r="DO87" s="294"/>
      <c r="DP87" s="294"/>
      <c r="DQ87" s="294"/>
      <c r="DR87" s="294"/>
      <c r="DS87" s="294"/>
      <c r="DT87" s="294"/>
      <c r="DU87" s="294"/>
      <c r="DV87" s="294"/>
      <c r="DW87" s="294"/>
      <c r="DX87" s="294"/>
      <c r="DY87" s="294"/>
      <c r="DZ87" s="294"/>
      <c r="EA87" s="294"/>
      <c r="EB87" s="287"/>
      <c r="EC87" s="287"/>
      <c r="ED87" s="287"/>
    </row>
    <row r="88" spans="1:134" ht="15" x14ac:dyDescent="0.25">
      <c r="U88" s="305" t="str">
        <f t="shared" si="2"/>
        <v/>
      </c>
      <c r="V88" s="290" t="s">
        <v>229</v>
      </c>
      <c r="W88" s="291" t="s">
        <v>229</v>
      </c>
      <c r="X88" s="292" t="s">
        <v>229</v>
      </c>
      <c r="Y88" s="293" t="s">
        <v>229</v>
      </c>
      <c r="Z88" s="306" t="s">
        <v>229</v>
      </c>
      <c r="AA88" s="306" t="s">
        <v>229</v>
      </c>
      <c r="AB88" s="306" t="s">
        <v>229</v>
      </c>
      <c r="AC88" s="306" t="s">
        <v>229</v>
      </c>
      <c r="AD88" s="306" t="s">
        <v>229</v>
      </c>
      <c r="AE88" s="306" t="s">
        <v>229</v>
      </c>
      <c r="AF88" s="306" t="s">
        <v>229</v>
      </c>
      <c r="AG88" s="306" t="s">
        <v>229</v>
      </c>
      <c r="AH88" s="306" t="s">
        <v>229</v>
      </c>
      <c r="AI88" s="306" t="s">
        <v>229</v>
      </c>
      <c r="AJ88" s="306" t="s">
        <v>229</v>
      </c>
      <c r="AK88" s="306" t="s">
        <v>229</v>
      </c>
      <c r="AL88" s="306" t="s">
        <v>229</v>
      </c>
      <c r="AM88" s="306" t="s">
        <v>229</v>
      </c>
      <c r="AN88" s="306" t="s">
        <v>229</v>
      </c>
      <c r="AO88" s="306" t="s">
        <v>229</v>
      </c>
      <c r="AP88" s="306" t="s">
        <v>229</v>
      </c>
      <c r="AQ88" s="306" t="s">
        <v>229</v>
      </c>
      <c r="AR88" s="306" t="s">
        <v>229</v>
      </c>
      <c r="AS88" s="306" t="s">
        <v>229</v>
      </c>
      <c r="AT88" s="306" t="s">
        <v>229</v>
      </c>
      <c r="AU88" s="306" t="s">
        <v>229</v>
      </c>
      <c r="AV88" s="306" t="s">
        <v>229</v>
      </c>
      <c r="AW88" s="306" t="s">
        <v>229</v>
      </c>
      <c r="AX88" s="306" t="s">
        <v>229</v>
      </c>
      <c r="AY88" s="306" t="s">
        <v>229</v>
      </c>
      <c r="AZ88" s="294" t="s">
        <v>229</v>
      </c>
      <c r="BA88" s="306" t="s">
        <v>229</v>
      </c>
      <c r="BB88" s="294" t="s">
        <v>229</v>
      </c>
      <c r="BC88" s="294" t="s">
        <v>229</v>
      </c>
      <c r="BD88" s="294" t="s">
        <v>229</v>
      </c>
      <c r="BE88" s="294" t="s">
        <v>229</v>
      </c>
      <c r="BF88" s="294" t="s">
        <v>229</v>
      </c>
      <c r="BG88" s="294" t="s">
        <v>229</v>
      </c>
      <c r="BH88" s="294"/>
      <c r="BI88" s="294"/>
      <c r="BJ88" s="294"/>
      <c r="BK88" s="294"/>
      <c r="BL88" s="294"/>
      <c r="BM88" s="294"/>
      <c r="BN88" s="294"/>
      <c r="BO88" s="294"/>
      <c r="BP88" s="294"/>
      <c r="BQ88" s="294"/>
      <c r="BR88" s="294"/>
      <c r="BS88" s="294"/>
      <c r="BT88" s="294"/>
      <c r="BU88" s="294"/>
      <c r="BV88" s="294"/>
      <c r="BW88" s="294"/>
      <c r="BX88" s="294"/>
      <c r="BY88" s="294"/>
      <c r="BZ88" s="294"/>
      <c r="CA88" s="294"/>
      <c r="CB88" s="294"/>
      <c r="CC88" s="294"/>
      <c r="CD88" s="294"/>
      <c r="CE88" s="294"/>
      <c r="CF88" s="294"/>
      <c r="CG88" s="294"/>
      <c r="CH88" s="294"/>
      <c r="CI88" s="294"/>
      <c r="CJ88" s="294"/>
      <c r="CK88" s="294"/>
      <c r="CL88" s="294"/>
      <c r="CM88" s="294"/>
      <c r="CN88" s="294"/>
      <c r="CO88" s="294"/>
      <c r="CP88" s="294"/>
      <c r="CQ88" s="294"/>
      <c r="CR88" s="294"/>
      <c r="CS88" s="294"/>
      <c r="CT88" s="294"/>
      <c r="CU88" s="294"/>
      <c r="CV88" s="294"/>
      <c r="CW88" s="294"/>
      <c r="CX88" s="294"/>
      <c r="CY88" s="294"/>
      <c r="CZ88" s="294"/>
      <c r="DA88" s="294"/>
      <c r="DB88" s="294"/>
      <c r="DC88" s="294"/>
      <c r="DD88" s="294"/>
      <c r="DE88" s="294"/>
      <c r="DF88" s="294"/>
      <c r="DG88" s="294"/>
      <c r="DH88" s="294"/>
      <c r="DI88" s="294"/>
      <c r="DJ88" s="294"/>
      <c r="DK88" s="294"/>
      <c r="DL88" s="294"/>
      <c r="DM88" s="294"/>
      <c r="DN88" s="294"/>
      <c r="DO88" s="294"/>
      <c r="DP88" s="294"/>
      <c r="DQ88" s="294"/>
      <c r="DR88" s="294"/>
      <c r="DS88" s="294"/>
      <c r="DT88" s="294"/>
      <c r="DU88" s="294"/>
      <c r="DV88" s="294"/>
      <c r="DW88" s="294"/>
      <c r="DX88" s="294"/>
      <c r="DY88" s="294"/>
      <c r="DZ88" s="294"/>
      <c r="EA88" s="294"/>
      <c r="EB88" s="287"/>
      <c r="EC88" s="287"/>
      <c r="ED88" s="287"/>
    </row>
    <row r="89" spans="1:134" ht="15" x14ac:dyDescent="0.25">
      <c r="U89" s="305" t="str">
        <f t="shared" si="2"/>
        <v/>
      </c>
      <c r="V89" s="290" t="s">
        <v>229</v>
      </c>
      <c r="W89" s="291" t="s">
        <v>229</v>
      </c>
      <c r="X89" s="292" t="s">
        <v>229</v>
      </c>
      <c r="Y89" s="293" t="s">
        <v>229</v>
      </c>
      <c r="Z89" s="306" t="s">
        <v>229</v>
      </c>
      <c r="AA89" s="306" t="s">
        <v>229</v>
      </c>
      <c r="AB89" s="306" t="s">
        <v>229</v>
      </c>
      <c r="AC89" s="306" t="s">
        <v>229</v>
      </c>
      <c r="AD89" s="306" t="s">
        <v>229</v>
      </c>
      <c r="AE89" s="306" t="s">
        <v>229</v>
      </c>
      <c r="AF89" s="306" t="s">
        <v>229</v>
      </c>
      <c r="AG89" s="306" t="s">
        <v>229</v>
      </c>
      <c r="AH89" s="306" t="s">
        <v>229</v>
      </c>
      <c r="AI89" s="306" t="s">
        <v>229</v>
      </c>
      <c r="AJ89" s="306" t="s">
        <v>229</v>
      </c>
      <c r="AK89" s="306" t="s">
        <v>229</v>
      </c>
      <c r="AL89" s="306" t="s">
        <v>229</v>
      </c>
      <c r="AM89" s="306" t="s">
        <v>229</v>
      </c>
      <c r="AN89" s="306" t="s">
        <v>229</v>
      </c>
      <c r="AO89" s="306" t="s">
        <v>229</v>
      </c>
      <c r="AP89" s="306" t="s">
        <v>229</v>
      </c>
      <c r="AQ89" s="306" t="s">
        <v>229</v>
      </c>
      <c r="AR89" s="306" t="s">
        <v>229</v>
      </c>
      <c r="AS89" s="306" t="s">
        <v>229</v>
      </c>
      <c r="AT89" s="306" t="s">
        <v>229</v>
      </c>
      <c r="AU89" s="306" t="s">
        <v>229</v>
      </c>
      <c r="AV89" s="306" t="s">
        <v>229</v>
      </c>
      <c r="AW89" s="306" t="s">
        <v>229</v>
      </c>
      <c r="AX89" s="306" t="s">
        <v>229</v>
      </c>
      <c r="AY89" s="306" t="s">
        <v>229</v>
      </c>
      <c r="AZ89" s="294" t="s">
        <v>229</v>
      </c>
      <c r="BA89" s="306" t="s">
        <v>229</v>
      </c>
      <c r="BB89" s="294" t="s">
        <v>229</v>
      </c>
      <c r="BC89" s="294" t="s">
        <v>229</v>
      </c>
      <c r="BD89" s="294" t="s">
        <v>229</v>
      </c>
      <c r="BE89" s="294" t="s">
        <v>229</v>
      </c>
      <c r="BF89" s="294" t="s">
        <v>229</v>
      </c>
      <c r="BG89" s="294" t="s">
        <v>229</v>
      </c>
      <c r="BH89" s="294"/>
      <c r="BI89" s="294"/>
      <c r="BJ89" s="294"/>
      <c r="BK89" s="294"/>
      <c r="BL89" s="294"/>
      <c r="BM89" s="294"/>
      <c r="BN89" s="294"/>
      <c r="BO89" s="294"/>
      <c r="BP89" s="294"/>
      <c r="BQ89" s="294"/>
      <c r="BR89" s="294"/>
      <c r="BS89" s="294"/>
      <c r="BT89" s="294"/>
      <c r="BU89" s="294"/>
      <c r="BV89" s="294"/>
      <c r="BW89" s="294"/>
      <c r="BX89" s="294"/>
      <c r="BY89" s="294"/>
      <c r="BZ89" s="294"/>
      <c r="CA89" s="294"/>
      <c r="CB89" s="294"/>
      <c r="CC89" s="294"/>
      <c r="CD89" s="294"/>
      <c r="CE89" s="294"/>
      <c r="CF89" s="294"/>
      <c r="CG89" s="294"/>
      <c r="CH89" s="294"/>
      <c r="CI89" s="294"/>
      <c r="CJ89" s="294"/>
      <c r="CK89" s="294"/>
      <c r="CL89" s="294"/>
      <c r="CM89" s="294"/>
      <c r="CN89" s="294"/>
      <c r="CO89" s="294"/>
      <c r="CP89" s="294"/>
      <c r="CQ89" s="294"/>
      <c r="CR89" s="294"/>
      <c r="CS89" s="294"/>
      <c r="CT89" s="294"/>
      <c r="CU89" s="294"/>
      <c r="CV89" s="294"/>
      <c r="CW89" s="294"/>
      <c r="CX89" s="294"/>
      <c r="CY89" s="294"/>
      <c r="CZ89" s="294"/>
      <c r="DA89" s="294"/>
      <c r="DB89" s="294"/>
      <c r="DC89" s="294"/>
      <c r="DD89" s="294"/>
      <c r="DE89" s="294"/>
      <c r="DF89" s="294"/>
      <c r="DG89" s="294"/>
      <c r="DH89" s="294"/>
      <c r="DI89" s="294"/>
      <c r="DJ89" s="294"/>
      <c r="DK89" s="294"/>
      <c r="DL89" s="294"/>
      <c r="DM89" s="294"/>
      <c r="DN89" s="294"/>
      <c r="DO89" s="294"/>
      <c r="DP89" s="294"/>
      <c r="DQ89" s="294"/>
      <c r="DR89" s="294"/>
      <c r="DS89" s="294"/>
      <c r="DT89" s="294"/>
      <c r="DU89" s="294"/>
      <c r="DV89" s="294"/>
      <c r="DW89" s="294"/>
      <c r="DX89" s="294"/>
      <c r="DY89" s="294"/>
      <c r="DZ89" s="294"/>
      <c r="EA89" s="294"/>
      <c r="EB89" s="287"/>
      <c r="EC89" s="287"/>
      <c r="ED89" s="287"/>
    </row>
    <row r="90" spans="1:134" ht="15" x14ac:dyDescent="0.25">
      <c r="U90" s="305" t="str">
        <f t="shared" si="2"/>
        <v/>
      </c>
      <c r="V90" s="290" t="s">
        <v>229</v>
      </c>
      <c r="W90" s="291" t="s">
        <v>229</v>
      </c>
      <c r="X90" s="292" t="s">
        <v>229</v>
      </c>
      <c r="Y90" s="293" t="s">
        <v>229</v>
      </c>
      <c r="Z90" s="306" t="s">
        <v>229</v>
      </c>
      <c r="AA90" s="306" t="s">
        <v>229</v>
      </c>
      <c r="AB90" s="306" t="s">
        <v>229</v>
      </c>
      <c r="AC90" s="306" t="s">
        <v>229</v>
      </c>
      <c r="AD90" s="306" t="s">
        <v>229</v>
      </c>
      <c r="AE90" s="306" t="s">
        <v>229</v>
      </c>
      <c r="AF90" s="306" t="s">
        <v>229</v>
      </c>
      <c r="AG90" s="306" t="s">
        <v>229</v>
      </c>
      <c r="AH90" s="306" t="s">
        <v>229</v>
      </c>
      <c r="AI90" s="306" t="s">
        <v>229</v>
      </c>
      <c r="AJ90" s="306" t="s">
        <v>229</v>
      </c>
      <c r="AK90" s="306" t="s">
        <v>229</v>
      </c>
      <c r="AL90" s="306" t="s">
        <v>229</v>
      </c>
      <c r="AM90" s="306" t="s">
        <v>229</v>
      </c>
      <c r="AN90" s="306" t="s">
        <v>229</v>
      </c>
      <c r="AO90" s="306" t="s">
        <v>229</v>
      </c>
      <c r="AP90" s="306" t="s">
        <v>229</v>
      </c>
      <c r="AQ90" s="306" t="s">
        <v>229</v>
      </c>
      <c r="AR90" s="306" t="s">
        <v>229</v>
      </c>
      <c r="AS90" s="306" t="s">
        <v>229</v>
      </c>
      <c r="AT90" s="306" t="s">
        <v>229</v>
      </c>
      <c r="AU90" s="306" t="s">
        <v>229</v>
      </c>
      <c r="AV90" s="306" t="s">
        <v>229</v>
      </c>
      <c r="AW90" s="306" t="s">
        <v>229</v>
      </c>
      <c r="AX90" s="306" t="s">
        <v>229</v>
      </c>
      <c r="AY90" s="306" t="s">
        <v>229</v>
      </c>
      <c r="AZ90" s="294" t="s">
        <v>229</v>
      </c>
      <c r="BA90" s="306" t="s">
        <v>229</v>
      </c>
      <c r="BB90" s="294" t="s">
        <v>229</v>
      </c>
      <c r="BC90" s="294" t="s">
        <v>229</v>
      </c>
      <c r="BD90" s="294" t="s">
        <v>229</v>
      </c>
      <c r="BE90" s="294" t="s">
        <v>229</v>
      </c>
      <c r="BF90" s="294" t="s">
        <v>229</v>
      </c>
      <c r="BG90" s="294" t="s">
        <v>229</v>
      </c>
      <c r="BH90" s="294"/>
      <c r="BI90" s="294"/>
      <c r="BJ90" s="294"/>
      <c r="BK90" s="294"/>
      <c r="BL90" s="294"/>
      <c r="BM90" s="294"/>
      <c r="BN90" s="294"/>
      <c r="BO90" s="294"/>
      <c r="BP90" s="294"/>
      <c r="BQ90" s="294"/>
      <c r="BR90" s="294"/>
      <c r="BS90" s="294"/>
      <c r="BT90" s="294"/>
      <c r="BU90" s="294"/>
      <c r="BV90" s="294"/>
      <c r="BW90" s="294"/>
      <c r="BX90" s="294"/>
      <c r="BY90" s="294"/>
      <c r="BZ90" s="294"/>
      <c r="CA90" s="294"/>
      <c r="CB90" s="294"/>
      <c r="CC90" s="294"/>
      <c r="CD90" s="294"/>
      <c r="CE90" s="294"/>
      <c r="CF90" s="294"/>
      <c r="CG90" s="294"/>
      <c r="CH90" s="294"/>
      <c r="CI90" s="294"/>
      <c r="CJ90" s="294"/>
      <c r="CK90" s="294"/>
      <c r="CL90" s="294"/>
      <c r="CM90" s="294"/>
      <c r="CN90" s="294"/>
      <c r="CO90" s="294"/>
      <c r="CP90" s="294"/>
      <c r="CQ90" s="294"/>
      <c r="CR90" s="294"/>
      <c r="CS90" s="294"/>
      <c r="CT90" s="294"/>
      <c r="CU90" s="294"/>
      <c r="CV90" s="294"/>
      <c r="CW90" s="294"/>
      <c r="CX90" s="294"/>
      <c r="CY90" s="294"/>
      <c r="CZ90" s="294"/>
      <c r="DA90" s="294"/>
      <c r="DB90" s="294"/>
      <c r="DC90" s="294"/>
      <c r="DD90" s="294"/>
      <c r="DE90" s="294"/>
      <c r="DF90" s="294"/>
      <c r="DG90" s="294"/>
      <c r="DH90" s="294"/>
      <c r="DI90" s="294"/>
      <c r="DJ90" s="294"/>
      <c r="DK90" s="294"/>
      <c r="DL90" s="294"/>
      <c r="DM90" s="294"/>
      <c r="DN90" s="294"/>
      <c r="DO90" s="294"/>
      <c r="DP90" s="294"/>
      <c r="DQ90" s="294"/>
      <c r="DR90" s="294"/>
      <c r="DS90" s="294"/>
      <c r="DT90" s="294"/>
      <c r="DU90" s="294"/>
      <c r="DV90" s="294"/>
      <c r="DW90" s="294"/>
      <c r="DX90" s="294"/>
      <c r="DY90" s="294"/>
      <c r="DZ90" s="294"/>
      <c r="EA90" s="294"/>
      <c r="EB90" s="287"/>
      <c r="EC90" s="287"/>
      <c r="ED90" s="287"/>
    </row>
    <row r="91" spans="1:134" ht="15" x14ac:dyDescent="0.25">
      <c r="U91" s="305" t="str">
        <f t="shared" si="2"/>
        <v/>
      </c>
      <c r="V91" s="290" t="s">
        <v>229</v>
      </c>
      <c r="W91" s="291" t="s">
        <v>229</v>
      </c>
      <c r="X91" s="292" t="s">
        <v>229</v>
      </c>
      <c r="Y91" s="293" t="s">
        <v>229</v>
      </c>
      <c r="Z91" s="306" t="s">
        <v>229</v>
      </c>
      <c r="AA91" s="306" t="s">
        <v>229</v>
      </c>
      <c r="AB91" s="306" t="s">
        <v>229</v>
      </c>
      <c r="AC91" s="306" t="s">
        <v>229</v>
      </c>
      <c r="AD91" s="306" t="s">
        <v>229</v>
      </c>
      <c r="AE91" s="306" t="s">
        <v>229</v>
      </c>
      <c r="AF91" s="306" t="s">
        <v>229</v>
      </c>
      <c r="AG91" s="306" t="s">
        <v>229</v>
      </c>
      <c r="AH91" s="306" t="s">
        <v>229</v>
      </c>
      <c r="AI91" s="306" t="s">
        <v>229</v>
      </c>
      <c r="AJ91" s="306" t="s">
        <v>229</v>
      </c>
      <c r="AK91" s="306" t="s">
        <v>229</v>
      </c>
      <c r="AL91" s="306" t="s">
        <v>229</v>
      </c>
      <c r="AM91" s="306" t="s">
        <v>229</v>
      </c>
      <c r="AN91" s="306" t="s">
        <v>229</v>
      </c>
      <c r="AO91" s="306" t="s">
        <v>229</v>
      </c>
      <c r="AP91" s="306" t="s">
        <v>229</v>
      </c>
      <c r="AQ91" s="306" t="s">
        <v>229</v>
      </c>
      <c r="AR91" s="306" t="s">
        <v>229</v>
      </c>
      <c r="AS91" s="306" t="s">
        <v>229</v>
      </c>
      <c r="AT91" s="306" t="s">
        <v>229</v>
      </c>
      <c r="AU91" s="306" t="s">
        <v>229</v>
      </c>
      <c r="AV91" s="306" t="s">
        <v>229</v>
      </c>
      <c r="AW91" s="306" t="s">
        <v>229</v>
      </c>
      <c r="AX91" s="306" t="s">
        <v>229</v>
      </c>
      <c r="AY91" s="306" t="s">
        <v>229</v>
      </c>
      <c r="AZ91" s="294" t="s">
        <v>229</v>
      </c>
      <c r="BA91" s="306" t="s">
        <v>229</v>
      </c>
      <c r="BB91" s="294" t="s">
        <v>229</v>
      </c>
      <c r="BC91" s="294" t="s">
        <v>229</v>
      </c>
      <c r="BD91" s="294" t="s">
        <v>229</v>
      </c>
      <c r="BE91" s="294" t="s">
        <v>229</v>
      </c>
      <c r="BF91" s="294" t="s">
        <v>229</v>
      </c>
      <c r="BG91" s="294" t="s">
        <v>229</v>
      </c>
      <c r="BH91" s="294"/>
      <c r="BI91" s="294"/>
      <c r="BJ91" s="294"/>
      <c r="BK91" s="294"/>
      <c r="BL91" s="294"/>
      <c r="BM91" s="294"/>
      <c r="BN91" s="294"/>
      <c r="BO91" s="294"/>
      <c r="BP91" s="294"/>
      <c r="BQ91" s="294"/>
      <c r="BR91" s="294"/>
      <c r="BS91" s="294"/>
      <c r="BT91" s="294"/>
      <c r="BU91" s="294"/>
      <c r="BV91" s="294"/>
      <c r="BW91" s="294"/>
      <c r="BX91" s="294"/>
      <c r="BY91" s="294"/>
      <c r="BZ91" s="294"/>
      <c r="CA91" s="294"/>
      <c r="CB91" s="294"/>
      <c r="CC91" s="294"/>
      <c r="CD91" s="294"/>
      <c r="CE91" s="294"/>
      <c r="CF91" s="294"/>
      <c r="CG91" s="294"/>
      <c r="CH91" s="294"/>
      <c r="CI91" s="294"/>
      <c r="CJ91" s="294"/>
      <c r="CK91" s="294"/>
      <c r="CL91" s="294"/>
      <c r="CM91" s="294"/>
      <c r="CN91" s="294"/>
      <c r="CO91" s="294"/>
      <c r="CP91" s="294"/>
      <c r="CQ91" s="294"/>
      <c r="CR91" s="294"/>
      <c r="CS91" s="294"/>
      <c r="CT91" s="294"/>
      <c r="CU91" s="294"/>
      <c r="CV91" s="294"/>
      <c r="CW91" s="294"/>
      <c r="CX91" s="294"/>
      <c r="CY91" s="294"/>
      <c r="CZ91" s="294"/>
      <c r="DA91" s="294"/>
      <c r="DB91" s="294"/>
      <c r="DC91" s="294"/>
      <c r="DD91" s="294"/>
      <c r="DE91" s="294"/>
      <c r="DF91" s="294"/>
      <c r="DG91" s="294"/>
      <c r="DH91" s="294"/>
      <c r="DI91" s="294"/>
      <c r="DJ91" s="294"/>
      <c r="DK91" s="294"/>
      <c r="DL91" s="294"/>
      <c r="DM91" s="294"/>
      <c r="DN91" s="294"/>
      <c r="DO91" s="294"/>
      <c r="DP91" s="294"/>
      <c r="DQ91" s="294"/>
      <c r="DR91" s="294"/>
      <c r="DS91" s="294"/>
      <c r="DT91" s="294"/>
      <c r="DU91" s="294"/>
      <c r="DV91" s="294"/>
      <c r="DW91" s="294"/>
      <c r="DX91" s="294"/>
      <c r="DY91" s="294"/>
      <c r="DZ91" s="294"/>
      <c r="EA91" s="294"/>
      <c r="EB91" s="287"/>
      <c r="EC91" s="287"/>
      <c r="ED91" s="287"/>
    </row>
    <row r="92" spans="1:134" ht="15" x14ac:dyDescent="0.25">
      <c r="U92" s="305" t="str">
        <f t="shared" si="2"/>
        <v/>
      </c>
      <c r="V92" s="290" t="s">
        <v>229</v>
      </c>
      <c r="W92" s="291" t="s">
        <v>229</v>
      </c>
      <c r="X92" s="292" t="s">
        <v>229</v>
      </c>
      <c r="Y92" s="293" t="s">
        <v>229</v>
      </c>
      <c r="Z92" s="306" t="s">
        <v>229</v>
      </c>
      <c r="AA92" s="306" t="s">
        <v>229</v>
      </c>
      <c r="AB92" s="306" t="s">
        <v>229</v>
      </c>
      <c r="AC92" s="306" t="s">
        <v>229</v>
      </c>
      <c r="AD92" s="306" t="s">
        <v>229</v>
      </c>
      <c r="AE92" s="306" t="s">
        <v>229</v>
      </c>
      <c r="AF92" s="306" t="s">
        <v>229</v>
      </c>
      <c r="AG92" s="306" t="s">
        <v>229</v>
      </c>
      <c r="AH92" s="306" t="s">
        <v>229</v>
      </c>
      <c r="AI92" s="306" t="s">
        <v>229</v>
      </c>
      <c r="AJ92" s="306" t="s">
        <v>229</v>
      </c>
      <c r="AK92" s="306" t="s">
        <v>229</v>
      </c>
      <c r="AL92" s="306" t="s">
        <v>229</v>
      </c>
      <c r="AM92" s="306" t="s">
        <v>229</v>
      </c>
      <c r="AN92" s="306" t="s">
        <v>229</v>
      </c>
      <c r="AO92" s="306" t="s">
        <v>229</v>
      </c>
      <c r="AP92" s="306" t="s">
        <v>229</v>
      </c>
      <c r="AQ92" s="306" t="s">
        <v>229</v>
      </c>
      <c r="AR92" s="306" t="s">
        <v>229</v>
      </c>
      <c r="AS92" s="306" t="s">
        <v>229</v>
      </c>
      <c r="AT92" s="306" t="s">
        <v>229</v>
      </c>
      <c r="AU92" s="306" t="s">
        <v>229</v>
      </c>
      <c r="AV92" s="306" t="s">
        <v>229</v>
      </c>
      <c r="AW92" s="306" t="s">
        <v>229</v>
      </c>
      <c r="AX92" s="306" t="s">
        <v>229</v>
      </c>
      <c r="AY92" s="306" t="s">
        <v>229</v>
      </c>
      <c r="AZ92" s="294" t="s">
        <v>229</v>
      </c>
      <c r="BA92" s="306" t="s">
        <v>229</v>
      </c>
      <c r="BB92" s="294" t="s">
        <v>229</v>
      </c>
      <c r="BC92" s="294" t="s">
        <v>229</v>
      </c>
      <c r="BD92" s="294" t="s">
        <v>229</v>
      </c>
      <c r="BE92" s="294" t="s">
        <v>229</v>
      </c>
      <c r="BF92" s="294" t="s">
        <v>229</v>
      </c>
      <c r="BG92" s="294" t="s">
        <v>229</v>
      </c>
      <c r="BH92" s="294"/>
      <c r="BI92" s="294"/>
      <c r="BJ92" s="294"/>
      <c r="BK92" s="294"/>
      <c r="BL92" s="294"/>
      <c r="BM92" s="294"/>
      <c r="BN92" s="294"/>
      <c r="BO92" s="294"/>
      <c r="BP92" s="294"/>
      <c r="BQ92" s="294"/>
      <c r="BR92" s="294"/>
      <c r="BS92" s="294"/>
      <c r="BT92" s="294"/>
      <c r="BU92" s="294"/>
      <c r="BV92" s="294"/>
      <c r="BW92" s="294"/>
      <c r="BX92" s="294"/>
      <c r="BY92" s="294"/>
      <c r="BZ92" s="294"/>
      <c r="CA92" s="294"/>
      <c r="CB92" s="294"/>
      <c r="CC92" s="294"/>
      <c r="CD92" s="294"/>
      <c r="CE92" s="294"/>
      <c r="CF92" s="294"/>
      <c r="CG92" s="294"/>
      <c r="CH92" s="294"/>
      <c r="CI92" s="294"/>
      <c r="CJ92" s="294"/>
      <c r="CK92" s="294"/>
      <c r="CL92" s="294"/>
      <c r="CM92" s="294"/>
      <c r="CN92" s="294"/>
      <c r="CO92" s="294"/>
      <c r="CP92" s="294"/>
      <c r="CQ92" s="294"/>
      <c r="CR92" s="294"/>
      <c r="CS92" s="294"/>
      <c r="CT92" s="294"/>
      <c r="CU92" s="294"/>
      <c r="CV92" s="294"/>
      <c r="CW92" s="294"/>
      <c r="CX92" s="294"/>
      <c r="CY92" s="294"/>
      <c r="CZ92" s="294"/>
      <c r="DA92" s="294"/>
      <c r="DB92" s="294"/>
      <c r="DC92" s="294"/>
      <c r="DD92" s="294"/>
      <c r="DE92" s="294"/>
      <c r="DF92" s="294"/>
      <c r="DG92" s="294"/>
      <c r="DH92" s="294"/>
      <c r="DI92" s="294"/>
      <c r="DJ92" s="294"/>
      <c r="DK92" s="294"/>
      <c r="DL92" s="294"/>
      <c r="DM92" s="294"/>
      <c r="DN92" s="294"/>
      <c r="DO92" s="294"/>
      <c r="DP92" s="294"/>
      <c r="DQ92" s="294"/>
      <c r="DR92" s="294"/>
      <c r="DS92" s="294"/>
      <c r="DT92" s="294"/>
      <c r="DU92" s="294"/>
      <c r="DV92" s="294"/>
      <c r="DW92" s="294"/>
      <c r="DX92" s="294"/>
      <c r="DY92" s="294"/>
      <c r="DZ92" s="294"/>
      <c r="EA92" s="294"/>
      <c r="EB92" s="287"/>
      <c r="EC92" s="287"/>
      <c r="ED92" s="287"/>
    </row>
    <row r="93" spans="1:134" ht="15" x14ac:dyDescent="0.25">
      <c r="U93" s="305" t="str">
        <f t="shared" si="2"/>
        <v/>
      </c>
      <c r="V93" s="290" t="s">
        <v>229</v>
      </c>
      <c r="W93" s="291" t="s">
        <v>229</v>
      </c>
      <c r="X93" s="292" t="s">
        <v>229</v>
      </c>
      <c r="Y93" s="293" t="s">
        <v>229</v>
      </c>
      <c r="Z93" s="306" t="s">
        <v>229</v>
      </c>
      <c r="AA93" s="306" t="s">
        <v>229</v>
      </c>
      <c r="AB93" s="306" t="s">
        <v>229</v>
      </c>
      <c r="AC93" s="306" t="s">
        <v>229</v>
      </c>
      <c r="AD93" s="306" t="s">
        <v>229</v>
      </c>
      <c r="AE93" s="306" t="s">
        <v>229</v>
      </c>
      <c r="AF93" s="306" t="s">
        <v>229</v>
      </c>
      <c r="AG93" s="306" t="s">
        <v>229</v>
      </c>
      <c r="AH93" s="306" t="s">
        <v>229</v>
      </c>
      <c r="AI93" s="306" t="s">
        <v>229</v>
      </c>
      <c r="AJ93" s="306" t="s">
        <v>229</v>
      </c>
      <c r="AK93" s="306" t="s">
        <v>229</v>
      </c>
      <c r="AL93" s="306" t="s">
        <v>229</v>
      </c>
      <c r="AM93" s="306" t="s">
        <v>229</v>
      </c>
      <c r="AN93" s="306" t="s">
        <v>229</v>
      </c>
      <c r="AO93" s="306" t="s">
        <v>229</v>
      </c>
      <c r="AP93" s="306" t="s">
        <v>229</v>
      </c>
      <c r="AQ93" s="306" t="s">
        <v>229</v>
      </c>
      <c r="AR93" s="306" t="s">
        <v>229</v>
      </c>
      <c r="AS93" s="306" t="s">
        <v>229</v>
      </c>
      <c r="AT93" s="306" t="s">
        <v>229</v>
      </c>
      <c r="AU93" s="306" t="s">
        <v>229</v>
      </c>
      <c r="AV93" s="306" t="s">
        <v>229</v>
      </c>
      <c r="AW93" s="306" t="s">
        <v>229</v>
      </c>
      <c r="AX93" s="306" t="s">
        <v>229</v>
      </c>
      <c r="AY93" s="306" t="s">
        <v>229</v>
      </c>
      <c r="AZ93" s="294" t="s">
        <v>229</v>
      </c>
      <c r="BA93" s="306" t="s">
        <v>229</v>
      </c>
      <c r="BB93" s="294" t="s">
        <v>229</v>
      </c>
      <c r="BC93" s="294" t="s">
        <v>229</v>
      </c>
      <c r="BD93" s="294" t="s">
        <v>229</v>
      </c>
      <c r="BE93" s="294" t="s">
        <v>229</v>
      </c>
      <c r="BF93" s="294" t="s">
        <v>229</v>
      </c>
      <c r="BG93" s="294" t="s">
        <v>229</v>
      </c>
      <c r="BH93" s="294"/>
      <c r="BI93" s="294"/>
      <c r="BJ93" s="294"/>
      <c r="BK93" s="294"/>
      <c r="BL93" s="294"/>
      <c r="BM93" s="294"/>
      <c r="BN93" s="294"/>
      <c r="BO93" s="294"/>
      <c r="BP93" s="294"/>
      <c r="BQ93" s="294"/>
      <c r="BR93" s="294"/>
      <c r="BS93" s="294"/>
      <c r="BT93" s="294"/>
      <c r="BU93" s="294"/>
      <c r="BV93" s="294"/>
      <c r="BW93" s="294"/>
      <c r="BX93" s="294"/>
      <c r="BY93" s="294"/>
      <c r="BZ93" s="294"/>
      <c r="CA93" s="294"/>
      <c r="CB93" s="294"/>
      <c r="CC93" s="294"/>
      <c r="CD93" s="294"/>
      <c r="CE93" s="294"/>
      <c r="CF93" s="294"/>
      <c r="CG93" s="294"/>
      <c r="CH93" s="294"/>
      <c r="CI93" s="294"/>
      <c r="CJ93" s="294"/>
      <c r="CK93" s="294"/>
      <c r="CL93" s="294"/>
      <c r="CM93" s="294"/>
      <c r="CN93" s="294"/>
      <c r="CO93" s="294"/>
      <c r="CP93" s="294"/>
      <c r="CQ93" s="294"/>
      <c r="CR93" s="294"/>
      <c r="CS93" s="294"/>
      <c r="CT93" s="294"/>
      <c r="CU93" s="294"/>
      <c r="CV93" s="294"/>
      <c r="CW93" s="294"/>
      <c r="CX93" s="294"/>
      <c r="CY93" s="294"/>
      <c r="CZ93" s="294"/>
      <c r="DA93" s="294"/>
      <c r="DB93" s="294"/>
      <c r="DC93" s="294"/>
      <c r="DD93" s="294"/>
      <c r="DE93" s="294"/>
      <c r="DF93" s="294"/>
      <c r="DG93" s="294"/>
      <c r="DH93" s="294"/>
      <c r="DI93" s="294"/>
      <c r="DJ93" s="294"/>
      <c r="DK93" s="294"/>
      <c r="DL93" s="294"/>
      <c r="DM93" s="294"/>
      <c r="DN93" s="294"/>
      <c r="DO93" s="294"/>
      <c r="DP93" s="294"/>
      <c r="DQ93" s="294"/>
      <c r="DR93" s="294"/>
      <c r="DS93" s="294"/>
      <c r="DT93" s="294"/>
      <c r="DU93" s="294"/>
      <c r="DV93" s="294"/>
      <c r="DW93" s="294"/>
      <c r="DX93" s="294"/>
      <c r="DY93" s="294"/>
      <c r="DZ93" s="294"/>
      <c r="EA93" s="294"/>
      <c r="EB93" s="287"/>
      <c r="EC93" s="287"/>
      <c r="ED93" s="287"/>
    </row>
    <row r="94" spans="1:134" ht="15" x14ac:dyDescent="0.25">
      <c r="U94" s="305" t="str">
        <f t="shared" si="2"/>
        <v/>
      </c>
      <c r="V94" s="290" t="s">
        <v>229</v>
      </c>
      <c r="W94" s="291" t="s">
        <v>229</v>
      </c>
      <c r="X94" s="292" t="s">
        <v>229</v>
      </c>
      <c r="Y94" s="293" t="s">
        <v>229</v>
      </c>
      <c r="Z94" s="306" t="s">
        <v>229</v>
      </c>
      <c r="AA94" s="306" t="s">
        <v>229</v>
      </c>
      <c r="AB94" s="306" t="s">
        <v>229</v>
      </c>
      <c r="AC94" s="306" t="s">
        <v>229</v>
      </c>
      <c r="AD94" s="306" t="s">
        <v>229</v>
      </c>
      <c r="AE94" s="306" t="s">
        <v>229</v>
      </c>
      <c r="AF94" s="306" t="s">
        <v>229</v>
      </c>
      <c r="AG94" s="306" t="s">
        <v>229</v>
      </c>
      <c r="AH94" s="306" t="s">
        <v>229</v>
      </c>
      <c r="AI94" s="306" t="s">
        <v>229</v>
      </c>
      <c r="AJ94" s="306" t="s">
        <v>229</v>
      </c>
      <c r="AK94" s="306" t="s">
        <v>229</v>
      </c>
      <c r="AL94" s="306" t="s">
        <v>229</v>
      </c>
      <c r="AM94" s="306" t="s">
        <v>229</v>
      </c>
      <c r="AN94" s="306" t="s">
        <v>229</v>
      </c>
      <c r="AO94" s="306" t="s">
        <v>229</v>
      </c>
      <c r="AP94" s="306" t="s">
        <v>229</v>
      </c>
      <c r="AQ94" s="306" t="s">
        <v>229</v>
      </c>
      <c r="AR94" s="306" t="s">
        <v>229</v>
      </c>
      <c r="AS94" s="306" t="s">
        <v>229</v>
      </c>
      <c r="AT94" s="306" t="s">
        <v>229</v>
      </c>
      <c r="AU94" s="306" t="s">
        <v>229</v>
      </c>
      <c r="AV94" s="306" t="s">
        <v>229</v>
      </c>
      <c r="AW94" s="306" t="s">
        <v>229</v>
      </c>
      <c r="AX94" s="306" t="s">
        <v>229</v>
      </c>
      <c r="AY94" s="306" t="s">
        <v>229</v>
      </c>
      <c r="AZ94" s="294" t="s">
        <v>229</v>
      </c>
      <c r="BA94" s="306" t="s">
        <v>229</v>
      </c>
      <c r="BB94" s="294" t="s">
        <v>229</v>
      </c>
      <c r="BC94" s="294" t="s">
        <v>229</v>
      </c>
      <c r="BD94" s="294" t="s">
        <v>229</v>
      </c>
      <c r="BE94" s="294" t="s">
        <v>229</v>
      </c>
      <c r="BF94" s="294" t="s">
        <v>229</v>
      </c>
      <c r="BG94" s="294" t="s">
        <v>229</v>
      </c>
      <c r="BH94" s="294"/>
      <c r="BI94" s="294"/>
      <c r="BJ94" s="294"/>
      <c r="BK94" s="294"/>
      <c r="BL94" s="294"/>
      <c r="BM94" s="294"/>
      <c r="BN94" s="294"/>
      <c r="BO94" s="294"/>
      <c r="BP94" s="294"/>
      <c r="BQ94" s="294"/>
      <c r="BR94" s="294"/>
      <c r="BS94" s="294"/>
      <c r="BT94" s="294"/>
      <c r="BU94" s="294"/>
      <c r="BV94" s="294"/>
      <c r="BW94" s="294"/>
      <c r="BX94" s="294"/>
      <c r="BY94" s="294"/>
      <c r="BZ94" s="294"/>
      <c r="CA94" s="294"/>
      <c r="CB94" s="294"/>
      <c r="CC94" s="294"/>
      <c r="CD94" s="294"/>
      <c r="CE94" s="294"/>
      <c r="CF94" s="294"/>
      <c r="CG94" s="294"/>
      <c r="CH94" s="294"/>
      <c r="CI94" s="294"/>
      <c r="CJ94" s="294"/>
      <c r="CK94" s="294"/>
      <c r="CL94" s="294"/>
      <c r="CM94" s="294"/>
      <c r="CN94" s="294"/>
      <c r="CO94" s="294"/>
      <c r="CP94" s="294"/>
      <c r="CQ94" s="294"/>
      <c r="CR94" s="294"/>
      <c r="CS94" s="294"/>
      <c r="CT94" s="294"/>
      <c r="CU94" s="294"/>
      <c r="CV94" s="294"/>
      <c r="CW94" s="294"/>
      <c r="CX94" s="294"/>
      <c r="CY94" s="294"/>
      <c r="CZ94" s="294"/>
      <c r="DA94" s="294"/>
      <c r="DB94" s="294"/>
      <c r="DC94" s="294"/>
      <c r="DD94" s="294"/>
      <c r="DE94" s="294"/>
      <c r="DF94" s="294"/>
      <c r="DG94" s="294"/>
      <c r="DH94" s="294"/>
      <c r="DI94" s="294"/>
      <c r="DJ94" s="294"/>
      <c r="DK94" s="294"/>
      <c r="DL94" s="294"/>
      <c r="DM94" s="294"/>
      <c r="DN94" s="294"/>
      <c r="DO94" s="294"/>
      <c r="DP94" s="294"/>
      <c r="DQ94" s="294"/>
      <c r="DR94" s="294"/>
      <c r="DS94" s="294"/>
      <c r="DT94" s="294"/>
      <c r="DU94" s="294"/>
      <c r="DV94" s="294"/>
      <c r="DW94" s="294"/>
      <c r="DX94" s="294"/>
      <c r="DY94" s="294"/>
      <c r="DZ94" s="294"/>
      <c r="EA94" s="294"/>
      <c r="EB94" s="287"/>
      <c r="EC94" s="287"/>
      <c r="ED94" s="287"/>
    </row>
    <row r="95" spans="1:134" ht="15" x14ac:dyDescent="0.25">
      <c r="U95" s="305" t="str">
        <f t="shared" si="2"/>
        <v/>
      </c>
      <c r="V95" s="290" t="s">
        <v>229</v>
      </c>
      <c r="W95" s="291" t="s">
        <v>229</v>
      </c>
      <c r="X95" s="292" t="s">
        <v>229</v>
      </c>
      <c r="Y95" s="293" t="s">
        <v>229</v>
      </c>
      <c r="Z95" s="306" t="s">
        <v>229</v>
      </c>
      <c r="AA95" s="306" t="s">
        <v>229</v>
      </c>
      <c r="AB95" s="306" t="s">
        <v>229</v>
      </c>
      <c r="AC95" s="306" t="s">
        <v>229</v>
      </c>
      <c r="AD95" s="306" t="s">
        <v>229</v>
      </c>
      <c r="AE95" s="306" t="s">
        <v>229</v>
      </c>
      <c r="AF95" s="306" t="s">
        <v>229</v>
      </c>
      <c r="AG95" s="306" t="s">
        <v>229</v>
      </c>
      <c r="AH95" s="306" t="s">
        <v>229</v>
      </c>
      <c r="AI95" s="306" t="s">
        <v>229</v>
      </c>
      <c r="AJ95" s="306" t="s">
        <v>229</v>
      </c>
      <c r="AK95" s="306" t="s">
        <v>229</v>
      </c>
      <c r="AL95" s="306" t="s">
        <v>229</v>
      </c>
      <c r="AM95" s="306" t="s">
        <v>229</v>
      </c>
      <c r="AN95" s="306" t="s">
        <v>229</v>
      </c>
      <c r="AO95" s="306" t="s">
        <v>229</v>
      </c>
      <c r="AP95" s="306" t="s">
        <v>229</v>
      </c>
      <c r="AQ95" s="306" t="s">
        <v>229</v>
      </c>
      <c r="AR95" s="306" t="s">
        <v>229</v>
      </c>
      <c r="AS95" s="306" t="s">
        <v>229</v>
      </c>
      <c r="AT95" s="306" t="s">
        <v>229</v>
      </c>
      <c r="AU95" s="306" t="s">
        <v>229</v>
      </c>
      <c r="AV95" s="306" t="s">
        <v>229</v>
      </c>
      <c r="AW95" s="306" t="s">
        <v>229</v>
      </c>
      <c r="AX95" s="306" t="s">
        <v>229</v>
      </c>
      <c r="AY95" s="306" t="s">
        <v>229</v>
      </c>
      <c r="AZ95" s="294" t="s">
        <v>229</v>
      </c>
      <c r="BA95" s="306" t="s">
        <v>229</v>
      </c>
      <c r="BB95" s="294" t="s">
        <v>229</v>
      </c>
      <c r="BC95" s="294" t="s">
        <v>229</v>
      </c>
      <c r="BD95" s="294" t="s">
        <v>229</v>
      </c>
      <c r="BE95" s="294" t="s">
        <v>229</v>
      </c>
      <c r="BF95" s="294" t="s">
        <v>229</v>
      </c>
      <c r="BG95" s="294" t="s">
        <v>229</v>
      </c>
      <c r="BH95" s="294"/>
      <c r="BI95" s="294"/>
      <c r="BJ95" s="294"/>
      <c r="BK95" s="294"/>
      <c r="BL95" s="294"/>
      <c r="BM95" s="294"/>
      <c r="BN95" s="294"/>
      <c r="BO95" s="294"/>
      <c r="BP95" s="294"/>
      <c r="BQ95" s="294"/>
      <c r="BR95" s="294"/>
      <c r="BS95" s="294"/>
      <c r="BT95" s="294"/>
      <c r="BU95" s="294"/>
      <c r="BV95" s="294"/>
      <c r="BW95" s="294"/>
      <c r="BX95" s="294"/>
      <c r="BY95" s="294"/>
      <c r="BZ95" s="294"/>
      <c r="CA95" s="294"/>
      <c r="CB95" s="294"/>
      <c r="CC95" s="294"/>
      <c r="CD95" s="294"/>
      <c r="CE95" s="294"/>
      <c r="CF95" s="294"/>
      <c r="CG95" s="294"/>
      <c r="CH95" s="294"/>
      <c r="CI95" s="294"/>
      <c r="CJ95" s="294"/>
      <c r="CK95" s="294"/>
      <c r="CL95" s="294"/>
      <c r="CM95" s="294"/>
      <c r="CN95" s="294"/>
      <c r="CO95" s="294"/>
      <c r="CP95" s="294"/>
      <c r="CQ95" s="294"/>
      <c r="CR95" s="294"/>
      <c r="CS95" s="294"/>
      <c r="CT95" s="294"/>
      <c r="CU95" s="294"/>
      <c r="CV95" s="294"/>
      <c r="CW95" s="294"/>
      <c r="CX95" s="294"/>
      <c r="CY95" s="294"/>
      <c r="CZ95" s="294"/>
      <c r="DA95" s="294"/>
      <c r="DB95" s="294"/>
      <c r="DC95" s="294"/>
      <c r="DD95" s="294"/>
      <c r="DE95" s="294"/>
      <c r="DF95" s="294"/>
      <c r="DG95" s="294"/>
      <c r="DH95" s="294"/>
      <c r="DI95" s="294"/>
      <c r="DJ95" s="294"/>
      <c r="DK95" s="294"/>
      <c r="DL95" s="294"/>
      <c r="DM95" s="294"/>
      <c r="DN95" s="294"/>
      <c r="DO95" s="294"/>
      <c r="DP95" s="294"/>
      <c r="DQ95" s="294"/>
      <c r="DR95" s="294"/>
      <c r="DS95" s="294"/>
      <c r="DT95" s="294"/>
      <c r="DU95" s="294"/>
      <c r="DV95" s="294"/>
      <c r="DW95" s="294"/>
      <c r="DX95" s="294"/>
      <c r="DY95" s="294"/>
      <c r="DZ95" s="294"/>
      <c r="EA95" s="294"/>
      <c r="EB95" s="287"/>
      <c r="EC95" s="287"/>
      <c r="ED95" s="287"/>
    </row>
    <row r="96" spans="1:134" ht="15" x14ac:dyDescent="0.25">
      <c r="U96" s="305" t="str">
        <f t="shared" si="2"/>
        <v/>
      </c>
      <c r="V96" s="290" t="s">
        <v>229</v>
      </c>
      <c r="W96" s="291" t="s">
        <v>229</v>
      </c>
      <c r="X96" s="292" t="s">
        <v>229</v>
      </c>
      <c r="Y96" s="293" t="s">
        <v>229</v>
      </c>
      <c r="Z96" s="306" t="s">
        <v>229</v>
      </c>
      <c r="AA96" s="306" t="s">
        <v>229</v>
      </c>
      <c r="AB96" s="306" t="s">
        <v>229</v>
      </c>
      <c r="AC96" s="306" t="s">
        <v>229</v>
      </c>
      <c r="AD96" s="306" t="s">
        <v>229</v>
      </c>
      <c r="AE96" s="306" t="s">
        <v>229</v>
      </c>
      <c r="AF96" s="306" t="s">
        <v>229</v>
      </c>
      <c r="AG96" s="306" t="s">
        <v>229</v>
      </c>
      <c r="AH96" s="306" t="s">
        <v>229</v>
      </c>
      <c r="AI96" s="306" t="s">
        <v>229</v>
      </c>
      <c r="AJ96" s="306" t="s">
        <v>229</v>
      </c>
      <c r="AK96" s="306" t="s">
        <v>229</v>
      </c>
      <c r="AL96" s="306" t="s">
        <v>229</v>
      </c>
      <c r="AM96" s="306" t="s">
        <v>229</v>
      </c>
      <c r="AN96" s="306" t="s">
        <v>229</v>
      </c>
      <c r="AO96" s="306" t="s">
        <v>229</v>
      </c>
      <c r="AP96" s="306" t="s">
        <v>229</v>
      </c>
      <c r="AQ96" s="306" t="s">
        <v>229</v>
      </c>
      <c r="AR96" s="306" t="s">
        <v>229</v>
      </c>
      <c r="AS96" s="306" t="s">
        <v>229</v>
      </c>
      <c r="AT96" s="306" t="s">
        <v>229</v>
      </c>
      <c r="AU96" s="306" t="s">
        <v>229</v>
      </c>
      <c r="AV96" s="306" t="s">
        <v>229</v>
      </c>
      <c r="AW96" s="306" t="s">
        <v>229</v>
      </c>
      <c r="AX96" s="306" t="s">
        <v>229</v>
      </c>
      <c r="AY96" s="306" t="s">
        <v>229</v>
      </c>
      <c r="AZ96" s="294" t="s">
        <v>229</v>
      </c>
      <c r="BA96" s="306" t="s">
        <v>229</v>
      </c>
      <c r="BB96" s="294" t="s">
        <v>229</v>
      </c>
      <c r="BC96" s="294" t="s">
        <v>229</v>
      </c>
      <c r="BD96" s="294" t="s">
        <v>229</v>
      </c>
      <c r="BE96" s="294" t="s">
        <v>229</v>
      </c>
      <c r="BF96" s="294" t="s">
        <v>229</v>
      </c>
      <c r="BG96" s="294" t="s">
        <v>229</v>
      </c>
      <c r="BH96" s="294"/>
      <c r="BI96" s="294"/>
      <c r="BJ96" s="294"/>
      <c r="BK96" s="294"/>
      <c r="BL96" s="294"/>
      <c r="BM96" s="294"/>
      <c r="BN96" s="294"/>
      <c r="BO96" s="294"/>
      <c r="BP96" s="294"/>
      <c r="BQ96" s="294"/>
      <c r="BR96" s="294"/>
      <c r="BS96" s="294"/>
      <c r="BT96" s="294"/>
      <c r="BU96" s="294"/>
      <c r="BV96" s="294"/>
      <c r="BW96" s="294"/>
      <c r="BX96" s="294"/>
      <c r="BY96" s="294"/>
      <c r="BZ96" s="294"/>
      <c r="CA96" s="294"/>
      <c r="CB96" s="294"/>
      <c r="CC96" s="294"/>
      <c r="CD96" s="294"/>
      <c r="CE96" s="294"/>
      <c r="CF96" s="294"/>
      <c r="CG96" s="294"/>
      <c r="CH96" s="294"/>
      <c r="CI96" s="294"/>
      <c r="CJ96" s="294"/>
      <c r="CK96" s="294"/>
      <c r="CL96" s="294"/>
      <c r="CM96" s="294"/>
      <c r="CN96" s="294"/>
      <c r="CO96" s="294"/>
      <c r="CP96" s="294"/>
      <c r="CQ96" s="294"/>
      <c r="CR96" s="294"/>
      <c r="CS96" s="294"/>
      <c r="CT96" s="294"/>
      <c r="CU96" s="294"/>
      <c r="CV96" s="294"/>
      <c r="CW96" s="294"/>
      <c r="CX96" s="294"/>
      <c r="CY96" s="294"/>
      <c r="CZ96" s="294"/>
      <c r="DA96" s="294"/>
      <c r="DB96" s="294"/>
      <c r="DC96" s="294"/>
      <c r="DD96" s="294"/>
      <c r="DE96" s="294"/>
      <c r="DF96" s="294"/>
      <c r="DG96" s="294"/>
      <c r="DH96" s="294"/>
      <c r="DI96" s="294"/>
      <c r="DJ96" s="294"/>
      <c r="DK96" s="294"/>
      <c r="DL96" s="294"/>
      <c r="DM96" s="294"/>
      <c r="DN96" s="294"/>
      <c r="DO96" s="294"/>
      <c r="DP96" s="294"/>
      <c r="DQ96" s="294"/>
      <c r="DR96" s="294"/>
      <c r="DS96" s="294"/>
      <c r="DT96" s="294"/>
      <c r="DU96" s="294"/>
      <c r="DV96" s="294"/>
      <c r="DW96" s="294"/>
      <c r="DX96" s="294"/>
      <c r="DY96" s="294"/>
      <c r="DZ96" s="294"/>
      <c r="EA96" s="294"/>
      <c r="EB96" s="287"/>
      <c r="EC96" s="287"/>
      <c r="ED96" s="287"/>
    </row>
    <row r="97" spans="21:134" ht="15" x14ac:dyDescent="0.25">
      <c r="U97" s="305" t="str">
        <f t="shared" si="2"/>
        <v/>
      </c>
      <c r="V97" s="290" t="s">
        <v>229</v>
      </c>
      <c r="W97" s="291" t="s">
        <v>229</v>
      </c>
      <c r="X97" s="292" t="s">
        <v>229</v>
      </c>
      <c r="Y97" s="293" t="s">
        <v>229</v>
      </c>
      <c r="Z97" s="306" t="s">
        <v>229</v>
      </c>
      <c r="AA97" s="306" t="s">
        <v>229</v>
      </c>
      <c r="AB97" s="306" t="s">
        <v>229</v>
      </c>
      <c r="AC97" s="306" t="s">
        <v>229</v>
      </c>
      <c r="AD97" s="306" t="s">
        <v>229</v>
      </c>
      <c r="AE97" s="306" t="s">
        <v>229</v>
      </c>
      <c r="AF97" s="306" t="s">
        <v>229</v>
      </c>
      <c r="AG97" s="306" t="s">
        <v>229</v>
      </c>
      <c r="AH97" s="306" t="s">
        <v>229</v>
      </c>
      <c r="AI97" s="306" t="s">
        <v>229</v>
      </c>
      <c r="AJ97" s="306" t="s">
        <v>229</v>
      </c>
      <c r="AK97" s="306" t="s">
        <v>229</v>
      </c>
      <c r="AL97" s="306" t="s">
        <v>229</v>
      </c>
      <c r="AM97" s="306" t="s">
        <v>229</v>
      </c>
      <c r="AN97" s="306" t="s">
        <v>229</v>
      </c>
      <c r="AO97" s="306" t="s">
        <v>229</v>
      </c>
      <c r="AP97" s="306" t="s">
        <v>229</v>
      </c>
      <c r="AQ97" s="306" t="s">
        <v>229</v>
      </c>
      <c r="AR97" s="306" t="s">
        <v>229</v>
      </c>
      <c r="AS97" s="306" t="s">
        <v>229</v>
      </c>
      <c r="AT97" s="306" t="s">
        <v>229</v>
      </c>
      <c r="AU97" s="306" t="s">
        <v>229</v>
      </c>
      <c r="AV97" s="306" t="s">
        <v>229</v>
      </c>
      <c r="AW97" s="306" t="s">
        <v>229</v>
      </c>
      <c r="AX97" s="306" t="s">
        <v>229</v>
      </c>
      <c r="AY97" s="306" t="s">
        <v>229</v>
      </c>
      <c r="AZ97" s="294" t="s">
        <v>229</v>
      </c>
      <c r="BA97" s="306" t="s">
        <v>229</v>
      </c>
      <c r="BB97" s="294" t="s">
        <v>229</v>
      </c>
      <c r="BC97" s="294" t="s">
        <v>229</v>
      </c>
      <c r="BD97" s="294" t="s">
        <v>229</v>
      </c>
      <c r="BE97" s="294" t="s">
        <v>229</v>
      </c>
      <c r="BF97" s="294" t="s">
        <v>229</v>
      </c>
      <c r="BG97" s="294" t="s">
        <v>229</v>
      </c>
      <c r="BH97" s="294"/>
      <c r="BI97" s="294"/>
      <c r="BJ97" s="294"/>
      <c r="BK97" s="294"/>
      <c r="BL97" s="294"/>
      <c r="BM97" s="294"/>
      <c r="BN97" s="294"/>
      <c r="BO97" s="294"/>
      <c r="BP97" s="294"/>
      <c r="BQ97" s="294"/>
      <c r="BR97" s="294"/>
      <c r="BS97" s="294"/>
      <c r="BT97" s="294"/>
      <c r="BU97" s="294"/>
      <c r="BV97" s="294"/>
      <c r="BW97" s="294"/>
      <c r="BX97" s="294"/>
      <c r="BY97" s="294"/>
      <c r="BZ97" s="294"/>
      <c r="CA97" s="294"/>
      <c r="CB97" s="294"/>
      <c r="CC97" s="294"/>
      <c r="CD97" s="294"/>
      <c r="CE97" s="294"/>
      <c r="CF97" s="294"/>
      <c r="CG97" s="294"/>
      <c r="CH97" s="294"/>
      <c r="CI97" s="294"/>
      <c r="CJ97" s="294"/>
      <c r="CK97" s="294"/>
      <c r="CL97" s="294"/>
      <c r="CM97" s="294"/>
      <c r="CN97" s="294"/>
      <c r="CO97" s="294"/>
      <c r="CP97" s="294"/>
      <c r="CQ97" s="294"/>
      <c r="CR97" s="294"/>
      <c r="CS97" s="294"/>
      <c r="CT97" s="294"/>
      <c r="CU97" s="294"/>
      <c r="CV97" s="294"/>
      <c r="CW97" s="294"/>
      <c r="CX97" s="294"/>
      <c r="CY97" s="294"/>
      <c r="CZ97" s="294"/>
      <c r="DA97" s="294"/>
      <c r="DB97" s="294"/>
      <c r="DC97" s="294"/>
      <c r="DD97" s="294"/>
      <c r="DE97" s="294"/>
      <c r="DF97" s="294"/>
      <c r="DG97" s="294"/>
      <c r="DH97" s="294"/>
      <c r="DI97" s="294"/>
      <c r="DJ97" s="294"/>
      <c r="DK97" s="294"/>
      <c r="DL97" s="294"/>
      <c r="DM97" s="294"/>
      <c r="DN97" s="294"/>
      <c r="DO97" s="294"/>
      <c r="DP97" s="294"/>
      <c r="DQ97" s="294"/>
      <c r="DR97" s="294"/>
      <c r="DS97" s="294"/>
      <c r="DT97" s="294"/>
      <c r="DU97" s="294"/>
      <c r="DV97" s="294"/>
      <c r="DW97" s="294"/>
      <c r="DX97" s="294"/>
      <c r="DY97" s="294"/>
      <c r="DZ97" s="294"/>
      <c r="EA97" s="294"/>
      <c r="EB97" s="287"/>
      <c r="EC97" s="287"/>
      <c r="ED97" s="287"/>
    </row>
    <row r="98" spans="21:134" ht="15" x14ac:dyDescent="0.25">
      <c r="U98" s="305" t="str">
        <f t="shared" si="2"/>
        <v/>
      </c>
      <c r="V98" s="290" t="s">
        <v>229</v>
      </c>
      <c r="W98" s="291" t="s">
        <v>229</v>
      </c>
      <c r="X98" s="292" t="s">
        <v>229</v>
      </c>
      <c r="Y98" s="293" t="s">
        <v>229</v>
      </c>
      <c r="Z98" s="306" t="s">
        <v>229</v>
      </c>
      <c r="AA98" s="306" t="s">
        <v>229</v>
      </c>
      <c r="AB98" s="306" t="s">
        <v>229</v>
      </c>
      <c r="AC98" s="306" t="s">
        <v>229</v>
      </c>
      <c r="AD98" s="306" t="s">
        <v>229</v>
      </c>
      <c r="AE98" s="306" t="s">
        <v>229</v>
      </c>
      <c r="AF98" s="306" t="s">
        <v>229</v>
      </c>
      <c r="AG98" s="306" t="s">
        <v>229</v>
      </c>
      <c r="AH98" s="306" t="s">
        <v>229</v>
      </c>
      <c r="AI98" s="306" t="s">
        <v>229</v>
      </c>
      <c r="AJ98" s="306" t="s">
        <v>229</v>
      </c>
      <c r="AK98" s="306" t="s">
        <v>229</v>
      </c>
      <c r="AL98" s="306" t="s">
        <v>229</v>
      </c>
      <c r="AM98" s="306" t="s">
        <v>229</v>
      </c>
      <c r="AN98" s="306" t="s">
        <v>229</v>
      </c>
      <c r="AO98" s="306" t="s">
        <v>229</v>
      </c>
      <c r="AP98" s="306" t="s">
        <v>229</v>
      </c>
      <c r="AQ98" s="306" t="s">
        <v>229</v>
      </c>
      <c r="AR98" s="306" t="s">
        <v>229</v>
      </c>
      <c r="AS98" s="306" t="s">
        <v>229</v>
      </c>
      <c r="AT98" s="306" t="s">
        <v>229</v>
      </c>
      <c r="AU98" s="306" t="s">
        <v>229</v>
      </c>
      <c r="AV98" s="306" t="s">
        <v>229</v>
      </c>
      <c r="AW98" s="306" t="s">
        <v>229</v>
      </c>
      <c r="AX98" s="306" t="s">
        <v>229</v>
      </c>
      <c r="AY98" s="306" t="s">
        <v>229</v>
      </c>
      <c r="AZ98" s="294" t="s">
        <v>229</v>
      </c>
      <c r="BA98" s="306" t="s">
        <v>229</v>
      </c>
      <c r="BB98" s="294" t="s">
        <v>229</v>
      </c>
      <c r="BC98" s="294" t="s">
        <v>229</v>
      </c>
      <c r="BD98" s="294" t="s">
        <v>229</v>
      </c>
      <c r="BE98" s="294" t="s">
        <v>229</v>
      </c>
      <c r="BF98" s="294" t="s">
        <v>229</v>
      </c>
      <c r="BG98" s="294" t="s">
        <v>229</v>
      </c>
      <c r="BH98" s="294"/>
      <c r="BI98" s="294"/>
      <c r="BJ98" s="294"/>
      <c r="BK98" s="294"/>
      <c r="BL98" s="294"/>
      <c r="BM98" s="294"/>
      <c r="BN98" s="294"/>
      <c r="BO98" s="294"/>
      <c r="BP98" s="294"/>
      <c r="BQ98" s="294"/>
      <c r="BR98" s="294"/>
      <c r="BS98" s="294"/>
      <c r="BT98" s="294"/>
      <c r="BU98" s="294"/>
      <c r="BV98" s="294"/>
      <c r="BW98" s="294"/>
      <c r="BX98" s="294"/>
      <c r="BY98" s="294"/>
      <c r="BZ98" s="294"/>
      <c r="CA98" s="294"/>
      <c r="CB98" s="294"/>
      <c r="CC98" s="294"/>
      <c r="CD98" s="294"/>
      <c r="CE98" s="294"/>
      <c r="CF98" s="294"/>
      <c r="CG98" s="294"/>
      <c r="CH98" s="294"/>
      <c r="CI98" s="294"/>
      <c r="CJ98" s="294"/>
      <c r="CK98" s="294"/>
      <c r="CL98" s="294"/>
      <c r="CM98" s="294"/>
      <c r="CN98" s="294"/>
      <c r="CO98" s="294"/>
      <c r="CP98" s="294"/>
      <c r="CQ98" s="294"/>
      <c r="CR98" s="294"/>
      <c r="CS98" s="294"/>
      <c r="CT98" s="294"/>
      <c r="CU98" s="294"/>
      <c r="CV98" s="294"/>
      <c r="CW98" s="294"/>
      <c r="CX98" s="294"/>
      <c r="CY98" s="294"/>
      <c r="CZ98" s="294"/>
      <c r="DA98" s="294"/>
      <c r="DB98" s="294"/>
      <c r="DC98" s="294"/>
      <c r="DD98" s="294"/>
      <c r="DE98" s="294"/>
      <c r="DF98" s="294"/>
      <c r="DG98" s="294"/>
      <c r="DH98" s="294"/>
      <c r="DI98" s="294"/>
      <c r="DJ98" s="294"/>
      <c r="DK98" s="294"/>
      <c r="DL98" s="294"/>
      <c r="DM98" s="294"/>
      <c r="DN98" s="294"/>
      <c r="DO98" s="294"/>
      <c r="DP98" s="294"/>
      <c r="DQ98" s="294"/>
      <c r="DR98" s="294"/>
      <c r="DS98" s="294"/>
      <c r="DT98" s="294"/>
      <c r="DU98" s="294"/>
      <c r="DV98" s="294"/>
      <c r="DW98" s="294"/>
      <c r="DX98" s="294"/>
      <c r="DY98" s="294"/>
      <c r="DZ98" s="294"/>
      <c r="EA98" s="294"/>
      <c r="EB98" s="287"/>
      <c r="EC98" s="287"/>
      <c r="ED98" s="287"/>
    </row>
    <row r="99" spans="21:134" ht="15" x14ac:dyDescent="0.25">
      <c r="U99" s="305" t="str">
        <f t="shared" si="2"/>
        <v/>
      </c>
      <c r="V99" s="290" t="s">
        <v>229</v>
      </c>
      <c r="W99" s="291" t="s">
        <v>229</v>
      </c>
      <c r="X99" s="292" t="s">
        <v>229</v>
      </c>
      <c r="Y99" s="293" t="s">
        <v>229</v>
      </c>
      <c r="Z99" s="306" t="s">
        <v>229</v>
      </c>
      <c r="AA99" s="306" t="s">
        <v>229</v>
      </c>
      <c r="AB99" s="306" t="s">
        <v>229</v>
      </c>
      <c r="AC99" s="306" t="s">
        <v>229</v>
      </c>
      <c r="AD99" s="306" t="s">
        <v>229</v>
      </c>
      <c r="AE99" s="306" t="s">
        <v>229</v>
      </c>
      <c r="AF99" s="306" t="s">
        <v>229</v>
      </c>
      <c r="AG99" s="306" t="s">
        <v>229</v>
      </c>
      <c r="AH99" s="306" t="s">
        <v>229</v>
      </c>
      <c r="AI99" s="306" t="s">
        <v>229</v>
      </c>
      <c r="AJ99" s="306" t="s">
        <v>229</v>
      </c>
      <c r="AK99" s="306" t="s">
        <v>229</v>
      </c>
      <c r="AL99" s="306" t="s">
        <v>229</v>
      </c>
      <c r="AM99" s="306" t="s">
        <v>229</v>
      </c>
      <c r="AN99" s="306" t="s">
        <v>229</v>
      </c>
      <c r="AO99" s="306" t="s">
        <v>229</v>
      </c>
      <c r="AP99" s="306" t="s">
        <v>229</v>
      </c>
      <c r="AQ99" s="306" t="s">
        <v>229</v>
      </c>
      <c r="AR99" s="306" t="s">
        <v>229</v>
      </c>
      <c r="AS99" s="306" t="s">
        <v>229</v>
      </c>
      <c r="AT99" s="306" t="s">
        <v>229</v>
      </c>
      <c r="AU99" s="306" t="s">
        <v>229</v>
      </c>
      <c r="AV99" s="306" t="s">
        <v>229</v>
      </c>
      <c r="AW99" s="306" t="s">
        <v>229</v>
      </c>
      <c r="AX99" s="306" t="s">
        <v>229</v>
      </c>
      <c r="AY99" s="306" t="s">
        <v>229</v>
      </c>
      <c r="AZ99" s="294" t="s">
        <v>229</v>
      </c>
      <c r="BA99" s="306" t="s">
        <v>229</v>
      </c>
      <c r="BB99" s="294" t="s">
        <v>229</v>
      </c>
      <c r="BC99" s="294" t="s">
        <v>229</v>
      </c>
      <c r="BD99" s="294" t="s">
        <v>229</v>
      </c>
      <c r="BE99" s="294" t="s">
        <v>229</v>
      </c>
      <c r="BF99" s="294" t="s">
        <v>229</v>
      </c>
      <c r="BG99" s="294" t="s">
        <v>229</v>
      </c>
      <c r="BH99" s="294"/>
      <c r="BI99" s="294"/>
      <c r="BJ99" s="294"/>
      <c r="BK99" s="294"/>
      <c r="BL99" s="294"/>
      <c r="BM99" s="294"/>
      <c r="BN99" s="294"/>
      <c r="BO99" s="294"/>
      <c r="BP99" s="294"/>
      <c r="BQ99" s="294"/>
      <c r="BR99" s="294"/>
      <c r="BS99" s="294"/>
      <c r="BT99" s="294"/>
      <c r="BU99" s="294"/>
      <c r="BV99" s="294"/>
      <c r="BW99" s="294"/>
      <c r="BX99" s="294"/>
      <c r="BY99" s="294"/>
      <c r="BZ99" s="294"/>
      <c r="CA99" s="294"/>
      <c r="CB99" s="294"/>
      <c r="CC99" s="294"/>
      <c r="CD99" s="294"/>
      <c r="CE99" s="294"/>
      <c r="CF99" s="294"/>
      <c r="CG99" s="294"/>
      <c r="CH99" s="294"/>
      <c r="CI99" s="294"/>
      <c r="CJ99" s="294"/>
      <c r="CK99" s="294"/>
      <c r="CL99" s="294"/>
      <c r="CM99" s="294"/>
      <c r="CN99" s="294"/>
      <c r="CO99" s="294"/>
      <c r="CP99" s="294"/>
      <c r="CQ99" s="294"/>
      <c r="CR99" s="294"/>
      <c r="CS99" s="294"/>
      <c r="CT99" s="294"/>
      <c r="CU99" s="294"/>
      <c r="CV99" s="294"/>
      <c r="CW99" s="294"/>
      <c r="CX99" s="294"/>
      <c r="CY99" s="294"/>
      <c r="CZ99" s="294"/>
      <c r="DA99" s="294"/>
      <c r="DB99" s="294"/>
      <c r="DC99" s="294"/>
      <c r="DD99" s="294"/>
      <c r="DE99" s="294"/>
      <c r="DF99" s="294"/>
      <c r="DG99" s="294"/>
      <c r="DH99" s="294"/>
      <c r="DI99" s="294"/>
      <c r="DJ99" s="294"/>
      <c r="DK99" s="294"/>
      <c r="DL99" s="294"/>
      <c r="DM99" s="294"/>
      <c r="DN99" s="294"/>
      <c r="DO99" s="294"/>
      <c r="DP99" s="294"/>
      <c r="DQ99" s="294"/>
      <c r="DR99" s="294"/>
      <c r="DS99" s="294"/>
      <c r="DT99" s="294"/>
      <c r="DU99" s="294"/>
      <c r="DV99" s="294"/>
      <c r="DW99" s="294"/>
      <c r="DX99" s="294"/>
      <c r="DY99" s="294"/>
      <c r="DZ99" s="294"/>
      <c r="EA99" s="294"/>
      <c r="EB99" s="287"/>
      <c r="EC99" s="287"/>
      <c r="ED99" s="287"/>
    </row>
    <row r="100" spans="21:134" ht="15" x14ac:dyDescent="0.25">
      <c r="U100" s="305" t="str">
        <f t="shared" si="2"/>
        <v/>
      </c>
      <c r="V100" s="290" t="s">
        <v>229</v>
      </c>
      <c r="W100" s="291" t="s">
        <v>229</v>
      </c>
      <c r="X100" s="292" t="s">
        <v>229</v>
      </c>
      <c r="Y100" s="293" t="s">
        <v>229</v>
      </c>
      <c r="Z100" s="306" t="s">
        <v>229</v>
      </c>
      <c r="AA100" s="306" t="s">
        <v>229</v>
      </c>
      <c r="AB100" s="306" t="s">
        <v>229</v>
      </c>
      <c r="AC100" s="306" t="s">
        <v>229</v>
      </c>
      <c r="AD100" s="306" t="s">
        <v>229</v>
      </c>
      <c r="AE100" s="306" t="s">
        <v>229</v>
      </c>
      <c r="AF100" s="306" t="s">
        <v>229</v>
      </c>
      <c r="AG100" s="306" t="s">
        <v>229</v>
      </c>
      <c r="AH100" s="306" t="s">
        <v>229</v>
      </c>
      <c r="AI100" s="306" t="s">
        <v>229</v>
      </c>
      <c r="AJ100" s="306" t="s">
        <v>229</v>
      </c>
      <c r="AK100" s="306" t="s">
        <v>229</v>
      </c>
      <c r="AL100" s="306" t="s">
        <v>229</v>
      </c>
      <c r="AM100" s="306" t="s">
        <v>229</v>
      </c>
      <c r="AN100" s="306" t="s">
        <v>229</v>
      </c>
      <c r="AO100" s="306" t="s">
        <v>229</v>
      </c>
      <c r="AP100" s="306" t="s">
        <v>229</v>
      </c>
      <c r="AQ100" s="306" t="s">
        <v>229</v>
      </c>
      <c r="AR100" s="306" t="s">
        <v>229</v>
      </c>
      <c r="AS100" s="306" t="s">
        <v>229</v>
      </c>
      <c r="AT100" s="306" t="s">
        <v>229</v>
      </c>
      <c r="AU100" s="306" t="s">
        <v>229</v>
      </c>
      <c r="AV100" s="306" t="s">
        <v>229</v>
      </c>
      <c r="AW100" s="306" t="s">
        <v>229</v>
      </c>
      <c r="AX100" s="306" t="s">
        <v>229</v>
      </c>
      <c r="AY100" s="306" t="s">
        <v>229</v>
      </c>
      <c r="AZ100" s="294" t="s">
        <v>229</v>
      </c>
      <c r="BA100" s="306" t="s">
        <v>229</v>
      </c>
      <c r="BB100" s="294" t="s">
        <v>229</v>
      </c>
      <c r="BC100" s="294" t="s">
        <v>229</v>
      </c>
      <c r="BD100" s="294" t="s">
        <v>229</v>
      </c>
      <c r="BE100" s="294" t="s">
        <v>229</v>
      </c>
      <c r="BF100" s="294" t="s">
        <v>229</v>
      </c>
      <c r="BG100" s="294" t="s">
        <v>229</v>
      </c>
      <c r="BH100" s="294"/>
      <c r="BI100" s="294"/>
      <c r="BJ100" s="294"/>
      <c r="BK100" s="294"/>
      <c r="BL100" s="294"/>
      <c r="BM100" s="294"/>
      <c r="BN100" s="294"/>
      <c r="BO100" s="294"/>
      <c r="BP100" s="294"/>
      <c r="BQ100" s="294"/>
      <c r="BR100" s="294"/>
      <c r="BS100" s="294"/>
      <c r="BT100" s="294"/>
      <c r="BU100" s="294"/>
      <c r="BV100" s="294"/>
      <c r="BW100" s="294"/>
      <c r="BX100" s="294"/>
      <c r="BY100" s="294"/>
      <c r="BZ100" s="294"/>
      <c r="CA100" s="294"/>
      <c r="CB100" s="294"/>
      <c r="CC100" s="294"/>
      <c r="CD100" s="294"/>
      <c r="CE100" s="294"/>
      <c r="CF100" s="294"/>
      <c r="CG100" s="294"/>
      <c r="CH100" s="294"/>
      <c r="CI100" s="294"/>
      <c r="CJ100" s="294"/>
      <c r="CK100" s="294"/>
      <c r="CL100" s="294"/>
      <c r="CM100" s="294"/>
      <c r="CN100" s="294"/>
      <c r="CO100" s="294"/>
      <c r="CP100" s="294"/>
      <c r="CQ100" s="294"/>
      <c r="CR100" s="294"/>
      <c r="CS100" s="294"/>
      <c r="CT100" s="294"/>
      <c r="CU100" s="294"/>
      <c r="CV100" s="294"/>
      <c r="CW100" s="294"/>
      <c r="CX100" s="294"/>
      <c r="CY100" s="294"/>
      <c r="CZ100" s="294"/>
      <c r="DA100" s="294"/>
      <c r="DB100" s="294"/>
      <c r="DC100" s="294"/>
      <c r="DD100" s="294"/>
      <c r="DE100" s="294"/>
      <c r="DF100" s="294"/>
      <c r="DG100" s="294"/>
      <c r="DH100" s="294"/>
      <c r="DI100" s="294"/>
      <c r="DJ100" s="294"/>
      <c r="DK100" s="294"/>
      <c r="DL100" s="294"/>
      <c r="DM100" s="294"/>
      <c r="DN100" s="294"/>
      <c r="DO100" s="294"/>
      <c r="DP100" s="294"/>
      <c r="DQ100" s="294"/>
      <c r="DR100" s="294"/>
      <c r="DS100" s="294"/>
      <c r="DT100" s="294"/>
      <c r="DU100" s="294"/>
      <c r="DV100" s="294"/>
      <c r="DW100" s="294"/>
      <c r="DX100" s="294"/>
      <c r="DY100" s="294"/>
      <c r="DZ100" s="294"/>
      <c r="EA100" s="294"/>
      <c r="EB100" s="287"/>
      <c r="EC100" s="287"/>
      <c r="ED100" s="287"/>
    </row>
    <row r="101" spans="21:134" ht="15" x14ac:dyDescent="0.25">
      <c r="U101" s="305" t="str">
        <f t="shared" si="2"/>
        <v/>
      </c>
      <c r="V101" s="290" t="s">
        <v>229</v>
      </c>
      <c r="W101" s="291" t="s">
        <v>229</v>
      </c>
      <c r="X101" s="292" t="s">
        <v>229</v>
      </c>
      <c r="Y101" s="293" t="s">
        <v>229</v>
      </c>
      <c r="Z101" s="302" t="s">
        <v>229</v>
      </c>
      <c r="AA101" s="302" t="s">
        <v>229</v>
      </c>
      <c r="AB101" s="302" t="s">
        <v>229</v>
      </c>
      <c r="AC101" s="302" t="s">
        <v>229</v>
      </c>
      <c r="AD101" s="302" t="s">
        <v>229</v>
      </c>
      <c r="AE101" s="302" t="s">
        <v>229</v>
      </c>
      <c r="AF101" s="302" t="s">
        <v>229</v>
      </c>
      <c r="AG101" s="302" t="s">
        <v>229</v>
      </c>
      <c r="AH101" s="302" t="s">
        <v>229</v>
      </c>
      <c r="AI101" s="302" t="s">
        <v>229</v>
      </c>
      <c r="AJ101" s="302" t="s">
        <v>229</v>
      </c>
      <c r="AK101" s="302" t="s">
        <v>229</v>
      </c>
      <c r="AL101" s="302" t="s">
        <v>229</v>
      </c>
      <c r="AM101" s="302" t="s">
        <v>229</v>
      </c>
      <c r="AN101" s="302" t="s">
        <v>229</v>
      </c>
      <c r="AO101" s="302" t="s">
        <v>229</v>
      </c>
      <c r="AP101" s="302" t="s">
        <v>229</v>
      </c>
      <c r="AQ101" s="302" t="s">
        <v>229</v>
      </c>
      <c r="AR101" s="302" t="s">
        <v>229</v>
      </c>
      <c r="AS101" s="302" t="s">
        <v>229</v>
      </c>
      <c r="AT101" s="302" t="s">
        <v>229</v>
      </c>
      <c r="AU101" s="302" t="s">
        <v>229</v>
      </c>
      <c r="AV101" s="302" t="s">
        <v>229</v>
      </c>
      <c r="AW101" s="302" t="s">
        <v>229</v>
      </c>
      <c r="AX101" s="302" t="s">
        <v>229</v>
      </c>
      <c r="AY101" s="302" t="s">
        <v>229</v>
      </c>
      <c r="AZ101" s="294" t="s">
        <v>229</v>
      </c>
      <c r="BA101" s="302" t="s">
        <v>229</v>
      </c>
      <c r="BB101" s="294" t="s">
        <v>229</v>
      </c>
      <c r="BC101" s="294" t="s">
        <v>229</v>
      </c>
      <c r="BD101" s="294" t="s">
        <v>229</v>
      </c>
      <c r="BE101" s="294" t="s">
        <v>229</v>
      </c>
      <c r="BF101" s="294" t="s">
        <v>229</v>
      </c>
      <c r="BG101" s="294" t="s">
        <v>229</v>
      </c>
      <c r="BH101" s="294"/>
      <c r="BI101" s="294"/>
      <c r="BJ101" s="294"/>
      <c r="BK101" s="294"/>
      <c r="BL101" s="294"/>
      <c r="BM101" s="294"/>
      <c r="BN101" s="294"/>
      <c r="BO101" s="294"/>
      <c r="BP101" s="294"/>
      <c r="BQ101" s="294"/>
      <c r="BR101" s="294"/>
      <c r="BS101" s="294"/>
      <c r="BT101" s="294"/>
      <c r="BU101" s="294"/>
      <c r="BV101" s="294"/>
      <c r="BW101" s="294"/>
      <c r="BX101" s="294"/>
      <c r="BY101" s="294"/>
      <c r="BZ101" s="294"/>
      <c r="CA101" s="294"/>
      <c r="CB101" s="294"/>
      <c r="CC101" s="294"/>
      <c r="CD101" s="294"/>
      <c r="CE101" s="294"/>
      <c r="CF101" s="294"/>
      <c r="CG101" s="294"/>
      <c r="CH101" s="294"/>
      <c r="CI101" s="294"/>
      <c r="CJ101" s="294"/>
      <c r="CK101" s="294"/>
      <c r="CL101" s="294"/>
      <c r="CM101" s="294"/>
      <c r="CN101" s="294"/>
      <c r="CO101" s="294"/>
      <c r="CP101" s="294"/>
      <c r="CQ101" s="294"/>
      <c r="CR101" s="294"/>
      <c r="CS101" s="294"/>
      <c r="CT101" s="294"/>
      <c r="CU101" s="294"/>
      <c r="CV101" s="294"/>
      <c r="CW101" s="294"/>
      <c r="CX101" s="294"/>
      <c r="CY101" s="294"/>
      <c r="CZ101" s="294"/>
      <c r="DA101" s="294"/>
      <c r="DB101" s="294"/>
      <c r="DC101" s="294"/>
      <c r="DD101" s="294"/>
      <c r="DE101" s="294"/>
      <c r="DF101" s="294"/>
      <c r="DG101" s="294"/>
      <c r="DH101" s="294"/>
      <c r="DI101" s="294"/>
      <c r="DJ101" s="294"/>
      <c r="DK101" s="294"/>
      <c r="DL101" s="294"/>
      <c r="DM101" s="294"/>
      <c r="DN101" s="294"/>
      <c r="DO101" s="294"/>
      <c r="DP101" s="294"/>
      <c r="DQ101" s="294"/>
      <c r="DR101" s="294"/>
      <c r="DS101" s="294"/>
      <c r="DT101" s="294"/>
      <c r="DU101" s="294"/>
      <c r="DV101" s="294"/>
      <c r="DW101" s="294"/>
      <c r="DX101" s="294"/>
      <c r="DY101" s="294"/>
      <c r="DZ101" s="294"/>
      <c r="EA101" s="294"/>
      <c r="EB101" s="287"/>
      <c r="EC101" s="287"/>
      <c r="ED101" s="287"/>
    </row>
    <row r="102" spans="21:134" ht="15" x14ac:dyDescent="0.25">
      <c r="U102" s="305" t="str">
        <f t="shared" si="2"/>
        <v/>
      </c>
      <c r="V102" s="290" t="s">
        <v>229</v>
      </c>
      <c r="W102" s="291" t="s">
        <v>229</v>
      </c>
      <c r="X102" s="292" t="s">
        <v>229</v>
      </c>
      <c r="Y102" s="293" t="s">
        <v>229</v>
      </c>
      <c r="Z102" s="302" t="s">
        <v>229</v>
      </c>
      <c r="AA102" s="302" t="s">
        <v>229</v>
      </c>
      <c r="AB102" s="302" t="s">
        <v>229</v>
      </c>
      <c r="AC102" s="302" t="s">
        <v>229</v>
      </c>
      <c r="AD102" s="302" t="s">
        <v>229</v>
      </c>
      <c r="AE102" s="302" t="s">
        <v>229</v>
      </c>
      <c r="AF102" s="302" t="s">
        <v>229</v>
      </c>
      <c r="AG102" s="302" t="s">
        <v>229</v>
      </c>
      <c r="AH102" s="302" t="s">
        <v>229</v>
      </c>
      <c r="AI102" s="302" t="s">
        <v>229</v>
      </c>
      <c r="AJ102" s="302" t="s">
        <v>229</v>
      </c>
      <c r="AK102" s="302" t="s">
        <v>229</v>
      </c>
      <c r="AL102" s="302" t="s">
        <v>229</v>
      </c>
      <c r="AM102" s="302" t="s">
        <v>229</v>
      </c>
      <c r="AN102" s="302" t="s">
        <v>229</v>
      </c>
      <c r="AO102" s="302" t="s">
        <v>229</v>
      </c>
      <c r="AP102" s="302" t="s">
        <v>229</v>
      </c>
      <c r="AQ102" s="302" t="s">
        <v>229</v>
      </c>
      <c r="AR102" s="302" t="s">
        <v>229</v>
      </c>
      <c r="AS102" s="302" t="s">
        <v>229</v>
      </c>
      <c r="AT102" s="302" t="s">
        <v>229</v>
      </c>
      <c r="AU102" s="302" t="s">
        <v>229</v>
      </c>
      <c r="AV102" s="302" t="s">
        <v>229</v>
      </c>
      <c r="AW102" s="302" t="s">
        <v>229</v>
      </c>
      <c r="AX102" s="302" t="s">
        <v>229</v>
      </c>
      <c r="AY102" s="302" t="s">
        <v>229</v>
      </c>
      <c r="AZ102" s="294" t="s">
        <v>229</v>
      </c>
      <c r="BA102" s="302" t="s">
        <v>229</v>
      </c>
      <c r="BB102" s="294" t="s">
        <v>229</v>
      </c>
      <c r="BC102" s="294" t="s">
        <v>229</v>
      </c>
      <c r="BD102" s="294" t="s">
        <v>229</v>
      </c>
      <c r="BE102" s="294" t="s">
        <v>229</v>
      </c>
      <c r="BF102" s="294" t="s">
        <v>229</v>
      </c>
      <c r="BG102" s="294" t="s">
        <v>229</v>
      </c>
      <c r="BH102" s="294"/>
      <c r="BI102" s="294"/>
      <c r="BJ102" s="294"/>
      <c r="BK102" s="294"/>
      <c r="BL102" s="294"/>
      <c r="BM102" s="294"/>
      <c r="BN102" s="294"/>
      <c r="BO102" s="294"/>
      <c r="BP102" s="294"/>
      <c r="BQ102" s="294"/>
      <c r="BR102" s="294"/>
      <c r="BS102" s="294"/>
      <c r="BT102" s="294"/>
      <c r="BU102" s="294"/>
      <c r="BV102" s="294"/>
      <c r="BW102" s="294"/>
      <c r="BX102" s="294"/>
      <c r="BY102" s="294"/>
      <c r="BZ102" s="294"/>
      <c r="CA102" s="294"/>
      <c r="CB102" s="294"/>
      <c r="CC102" s="294"/>
      <c r="CD102" s="294"/>
      <c r="CE102" s="294"/>
      <c r="CF102" s="294"/>
      <c r="CG102" s="294"/>
      <c r="CH102" s="294"/>
      <c r="CI102" s="294"/>
      <c r="CJ102" s="294"/>
      <c r="CK102" s="294"/>
      <c r="CL102" s="294"/>
      <c r="CM102" s="294"/>
      <c r="CN102" s="294"/>
      <c r="CO102" s="294"/>
      <c r="CP102" s="294"/>
      <c r="CQ102" s="294"/>
      <c r="CR102" s="294"/>
      <c r="CS102" s="294"/>
      <c r="CT102" s="294"/>
      <c r="CU102" s="294"/>
      <c r="CV102" s="294"/>
      <c r="CW102" s="294"/>
      <c r="CX102" s="294"/>
      <c r="CY102" s="294"/>
      <c r="CZ102" s="294"/>
      <c r="DA102" s="294"/>
      <c r="DB102" s="294"/>
      <c r="DC102" s="294"/>
      <c r="DD102" s="294"/>
      <c r="DE102" s="294"/>
      <c r="DF102" s="294"/>
      <c r="DG102" s="294"/>
      <c r="DH102" s="294"/>
      <c r="DI102" s="294"/>
      <c r="DJ102" s="294"/>
      <c r="DK102" s="294"/>
      <c r="DL102" s="294"/>
      <c r="DM102" s="294"/>
      <c r="DN102" s="294"/>
      <c r="DO102" s="294"/>
      <c r="DP102" s="294"/>
      <c r="DQ102" s="294"/>
      <c r="DR102" s="294"/>
      <c r="DS102" s="294"/>
      <c r="DT102" s="294"/>
      <c r="DU102" s="294"/>
      <c r="DV102" s="294"/>
      <c r="DW102" s="294"/>
      <c r="DX102" s="294"/>
      <c r="DY102" s="294"/>
      <c r="DZ102" s="294"/>
      <c r="EA102" s="294"/>
      <c r="EB102" s="287"/>
      <c r="EC102" s="287"/>
      <c r="ED102" s="287"/>
    </row>
    <row r="103" spans="21:134" ht="15" x14ac:dyDescent="0.25">
      <c r="U103" s="305" t="str">
        <f t="shared" si="2"/>
        <v/>
      </c>
      <c r="V103" s="290" t="s">
        <v>229</v>
      </c>
      <c r="W103" s="291" t="s">
        <v>229</v>
      </c>
      <c r="X103" s="292" t="s">
        <v>229</v>
      </c>
      <c r="Y103" s="293" t="s">
        <v>229</v>
      </c>
      <c r="Z103" s="271" t="s">
        <v>229</v>
      </c>
      <c r="AA103" s="271" t="s">
        <v>229</v>
      </c>
      <c r="AB103" s="271" t="s">
        <v>229</v>
      </c>
      <c r="AC103" s="271" t="s">
        <v>229</v>
      </c>
      <c r="AD103" s="271" t="s">
        <v>229</v>
      </c>
      <c r="AE103" s="271" t="s">
        <v>229</v>
      </c>
      <c r="AF103" s="271" t="s">
        <v>229</v>
      </c>
      <c r="AG103" s="271" t="s">
        <v>229</v>
      </c>
      <c r="AH103" s="271" t="s">
        <v>229</v>
      </c>
      <c r="AI103" s="271" t="s">
        <v>229</v>
      </c>
      <c r="AJ103" s="271" t="s">
        <v>229</v>
      </c>
      <c r="AK103" s="271" t="s">
        <v>229</v>
      </c>
      <c r="AL103" s="271" t="s">
        <v>229</v>
      </c>
      <c r="AM103" s="271" t="s">
        <v>229</v>
      </c>
      <c r="AN103" s="271" t="s">
        <v>229</v>
      </c>
      <c r="AO103" s="271" t="s">
        <v>229</v>
      </c>
      <c r="AP103" s="271" t="s">
        <v>229</v>
      </c>
      <c r="AQ103" s="271" t="s">
        <v>229</v>
      </c>
      <c r="AR103" s="271" t="s">
        <v>229</v>
      </c>
      <c r="AS103" s="271" t="s">
        <v>229</v>
      </c>
      <c r="AT103" s="271" t="s">
        <v>229</v>
      </c>
      <c r="AU103" s="271" t="s">
        <v>229</v>
      </c>
      <c r="AV103" s="271" t="s">
        <v>229</v>
      </c>
      <c r="AW103" s="271" t="s">
        <v>229</v>
      </c>
      <c r="AX103" s="271" t="s">
        <v>229</v>
      </c>
      <c r="AY103" s="271" t="s">
        <v>229</v>
      </c>
      <c r="AZ103" s="294" t="s">
        <v>229</v>
      </c>
      <c r="BA103" s="271" t="s">
        <v>229</v>
      </c>
      <c r="BB103" s="294" t="s">
        <v>229</v>
      </c>
      <c r="BC103" s="294" t="s">
        <v>229</v>
      </c>
      <c r="BD103" s="294" t="s">
        <v>229</v>
      </c>
      <c r="BE103" s="294" t="s">
        <v>229</v>
      </c>
      <c r="BF103" s="294" t="s">
        <v>229</v>
      </c>
      <c r="BG103" s="294" t="s">
        <v>229</v>
      </c>
      <c r="BH103" s="294"/>
      <c r="BI103" s="294"/>
      <c r="BJ103" s="294"/>
      <c r="BK103" s="294"/>
      <c r="BL103" s="294"/>
      <c r="BM103" s="294"/>
      <c r="BN103" s="294"/>
      <c r="BO103" s="294"/>
      <c r="BP103" s="294"/>
      <c r="BQ103" s="294"/>
      <c r="BR103" s="294"/>
      <c r="BS103" s="294"/>
      <c r="BT103" s="294"/>
      <c r="BU103" s="294"/>
      <c r="BV103" s="294"/>
      <c r="BW103" s="294"/>
      <c r="BX103" s="294"/>
      <c r="BY103" s="294"/>
      <c r="BZ103" s="294"/>
      <c r="CA103" s="294"/>
      <c r="CB103" s="294"/>
      <c r="CC103" s="294"/>
      <c r="CD103" s="294"/>
      <c r="CE103" s="294"/>
      <c r="CF103" s="294"/>
      <c r="CG103" s="294"/>
      <c r="CH103" s="294"/>
      <c r="CI103" s="294"/>
      <c r="CJ103" s="294"/>
      <c r="CK103" s="294"/>
      <c r="CL103" s="294"/>
      <c r="CM103" s="294"/>
      <c r="CN103" s="294"/>
      <c r="CO103" s="294"/>
      <c r="CP103" s="294"/>
      <c r="CQ103" s="294"/>
      <c r="CR103" s="294"/>
      <c r="CS103" s="294"/>
      <c r="CT103" s="294"/>
      <c r="CU103" s="294"/>
      <c r="CV103" s="294"/>
      <c r="CW103" s="294"/>
      <c r="CX103" s="294"/>
      <c r="CY103" s="294"/>
      <c r="CZ103" s="294"/>
      <c r="DA103" s="294"/>
      <c r="DB103" s="294"/>
      <c r="DC103" s="294"/>
      <c r="DD103" s="294"/>
      <c r="DE103" s="294"/>
      <c r="DF103" s="294"/>
      <c r="DG103" s="294"/>
      <c r="DH103" s="294"/>
      <c r="DI103" s="294"/>
      <c r="DJ103" s="294"/>
      <c r="DK103" s="294"/>
      <c r="DL103" s="294"/>
      <c r="DM103" s="294"/>
      <c r="DN103" s="294"/>
      <c r="DO103" s="294"/>
      <c r="DP103" s="294"/>
      <c r="DQ103" s="294"/>
      <c r="DR103" s="294"/>
      <c r="DS103" s="294"/>
      <c r="DT103" s="294"/>
      <c r="DU103" s="294"/>
      <c r="DV103" s="294"/>
      <c r="DW103" s="294"/>
      <c r="DX103" s="294"/>
      <c r="DY103" s="294"/>
      <c r="DZ103" s="294"/>
      <c r="EA103" s="294"/>
      <c r="EB103" s="287"/>
      <c r="EC103" s="287"/>
      <c r="ED103" s="287"/>
    </row>
    <row r="104" spans="21:134" ht="15" x14ac:dyDescent="0.25">
      <c r="U104" s="305" t="str">
        <f t="shared" si="2"/>
        <v/>
      </c>
      <c r="V104" s="290" t="s">
        <v>229</v>
      </c>
      <c r="W104" s="291" t="s">
        <v>229</v>
      </c>
      <c r="X104" s="292" t="s">
        <v>229</v>
      </c>
      <c r="Y104" s="293" t="s">
        <v>229</v>
      </c>
      <c r="Z104" s="271" t="s">
        <v>229</v>
      </c>
      <c r="AA104" s="271" t="s">
        <v>229</v>
      </c>
      <c r="AB104" s="271" t="s">
        <v>229</v>
      </c>
      <c r="AC104" s="271" t="s">
        <v>229</v>
      </c>
      <c r="AD104" s="271" t="s">
        <v>229</v>
      </c>
      <c r="AE104" s="271" t="s">
        <v>229</v>
      </c>
      <c r="AF104" s="271" t="s">
        <v>229</v>
      </c>
      <c r="AG104" s="271" t="s">
        <v>229</v>
      </c>
      <c r="AH104" s="271" t="s">
        <v>229</v>
      </c>
      <c r="AI104" s="271" t="s">
        <v>229</v>
      </c>
      <c r="AJ104" s="271" t="s">
        <v>229</v>
      </c>
      <c r="AK104" s="271" t="s">
        <v>229</v>
      </c>
      <c r="AL104" s="271" t="s">
        <v>229</v>
      </c>
      <c r="AM104" s="271" t="s">
        <v>229</v>
      </c>
      <c r="AN104" s="271" t="s">
        <v>229</v>
      </c>
      <c r="AO104" s="271" t="s">
        <v>229</v>
      </c>
      <c r="AP104" s="271" t="s">
        <v>229</v>
      </c>
      <c r="AQ104" s="271" t="s">
        <v>229</v>
      </c>
      <c r="AR104" s="271" t="s">
        <v>229</v>
      </c>
      <c r="AS104" s="271" t="s">
        <v>229</v>
      </c>
      <c r="AT104" s="271" t="s">
        <v>229</v>
      </c>
      <c r="AU104" s="271" t="s">
        <v>229</v>
      </c>
      <c r="AV104" s="271" t="s">
        <v>229</v>
      </c>
      <c r="AW104" s="271" t="s">
        <v>229</v>
      </c>
      <c r="AX104" s="271" t="s">
        <v>229</v>
      </c>
      <c r="AY104" s="271" t="s">
        <v>229</v>
      </c>
      <c r="AZ104" s="294" t="s">
        <v>229</v>
      </c>
      <c r="BA104" s="271" t="s">
        <v>229</v>
      </c>
      <c r="BB104" s="294" t="s">
        <v>229</v>
      </c>
      <c r="BC104" s="294" t="s">
        <v>229</v>
      </c>
      <c r="BD104" s="294" t="s">
        <v>229</v>
      </c>
      <c r="BE104" s="294" t="s">
        <v>229</v>
      </c>
      <c r="BF104" s="294" t="s">
        <v>229</v>
      </c>
      <c r="BG104" s="294" t="s">
        <v>229</v>
      </c>
      <c r="BH104" s="294"/>
      <c r="BI104" s="294"/>
      <c r="BJ104" s="294"/>
      <c r="BK104" s="294"/>
      <c r="BL104" s="294"/>
      <c r="BM104" s="294"/>
      <c r="BN104" s="294"/>
      <c r="BO104" s="294"/>
      <c r="BP104" s="294"/>
      <c r="BQ104" s="294"/>
      <c r="BR104" s="294"/>
      <c r="BS104" s="294"/>
      <c r="BT104" s="294"/>
      <c r="BU104" s="294"/>
      <c r="BV104" s="294"/>
      <c r="BW104" s="294"/>
      <c r="BX104" s="294"/>
      <c r="BY104" s="294"/>
      <c r="BZ104" s="294"/>
      <c r="CA104" s="294"/>
      <c r="CB104" s="294"/>
      <c r="CC104" s="294"/>
      <c r="CD104" s="294"/>
      <c r="CE104" s="294"/>
      <c r="CF104" s="294"/>
      <c r="CG104" s="294"/>
      <c r="CH104" s="294"/>
      <c r="CI104" s="294"/>
      <c r="CJ104" s="294"/>
      <c r="CK104" s="294"/>
      <c r="CL104" s="294"/>
      <c r="CM104" s="294"/>
      <c r="CN104" s="294"/>
      <c r="CO104" s="294"/>
      <c r="CP104" s="294"/>
      <c r="CQ104" s="294"/>
      <c r="CR104" s="294"/>
      <c r="CS104" s="294"/>
      <c r="CT104" s="294"/>
      <c r="CU104" s="294"/>
      <c r="CV104" s="294"/>
      <c r="CW104" s="294"/>
      <c r="CX104" s="294"/>
      <c r="CY104" s="294"/>
      <c r="CZ104" s="294"/>
      <c r="DA104" s="294"/>
      <c r="DB104" s="294"/>
      <c r="DC104" s="294"/>
      <c r="DD104" s="294"/>
      <c r="DE104" s="294"/>
      <c r="DF104" s="294"/>
      <c r="DG104" s="294"/>
      <c r="DH104" s="294"/>
      <c r="DI104" s="294"/>
      <c r="DJ104" s="294"/>
      <c r="DK104" s="294"/>
      <c r="DL104" s="294"/>
      <c r="DM104" s="294"/>
      <c r="DN104" s="294"/>
      <c r="DO104" s="294"/>
      <c r="DP104" s="294"/>
      <c r="DQ104" s="294"/>
      <c r="DR104" s="294"/>
      <c r="DS104" s="294"/>
      <c r="DT104" s="294"/>
      <c r="DU104" s="294"/>
      <c r="DV104" s="294"/>
      <c r="DW104" s="294"/>
      <c r="DX104" s="294"/>
      <c r="DY104" s="294"/>
      <c r="DZ104" s="294"/>
      <c r="EA104" s="294"/>
      <c r="EB104" s="287"/>
      <c r="EC104" s="287"/>
      <c r="ED104" s="287"/>
    </row>
    <row r="105" spans="21:134" ht="15" x14ac:dyDescent="0.25">
      <c r="U105" s="305" t="str">
        <f t="shared" si="2"/>
        <v/>
      </c>
      <c r="V105" s="290" t="s">
        <v>229</v>
      </c>
      <c r="W105" s="291" t="s">
        <v>229</v>
      </c>
      <c r="X105" s="292" t="s">
        <v>229</v>
      </c>
      <c r="Y105" s="293" t="s">
        <v>229</v>
      </c>
      <c r="Z105" s="271" t="s">
        <v>229</v>
      </c>
      <c r="AA105" s="271" t="s">
        <v>229</v>
      </c>
      <c r="AB105" s="271" t="s">
        <v>229</v>
      </c>
      <c r="AC105" s="271" t="s">
        <v>229</v>
      </c>
      <c r="AD105" s="271" t="s">
        <v>229</v>
      </c>
      <c r="AE105" s="271" t="s">
        <v>229</v>
      </c>
      <c r="AF105" s="271" t="s">
        <v>229</v>
      </c>
      <c r="AG105" s="271" t="s">
        <v>229</v>
      </c>
      <c r="AH105" s="271" t="s">
        <v>229</v>
      </c>
      <c r="AI105" s="271" t="s">
        <v>229</v>
      </c>
      <c r="AJ105" s="271" t="s">
        <v>229</v>
      </c>
      <c r="AK105" s="271" t="s">
        <v>229</v>
      </c>
      <c r="AL105" s="271" t="s">
        <v>229</v>
      </c>
      <c r="AM105" s="271" t="s">
        <v>229</v>
      </c>
      <c r="AN105" s="271" t="s">
        <v>229</v>
      </c>
      <c r="AO105" s="271" t="s">
        <v>229</v>
      </c>
      <c r="AP105" s="271" t="s">
        <v>229</v>
      </c>
      <c r="AQ105" s="271" t="s">
        <v>229</v>
      </c>
      <c r="AR105" s="271" t="s">
        <v>229</v>
      </c>
      <c r="AS105" s="271" t="s">
        <v>229</v>
      </c>
      <c r="AT105" s="271" t="s">
        <v>229</v>
      </c>
      <c r="AU105" s="271" t="s">
        <v>229</v>
      </c>
      <c r="AV105" s="271" t="s">
        <v>229</v>
      </c>
      <c r="AW105" s="271" t="s">
        <v>229</v>
      </c>
      <c r="AX105" s="271" t="s">
        <v>229</v>
      </c>
      <c r="AY105" s="271" t="s">
        <v>229</v>
      </c>
      <c r="AZ105" s="294" t="s">
        <v>229</v>
      </c>
      <c r="BA105" s="271" t="s">
        <v>229</v>
      </c>
      <c r="BB105" s="294" t="s">
        <v>229</v>
      </c>
      <c r="BC105" s="294" t="s">
        <v>229</v>
      </c>
      <c r="BD105" s="294" t="s">
        <v>229</v>
      </c>
      <c r="BE105" s="294" t="s">
        <v>229</v>
      </c>
      <c r="BF105" s="294" t="s">
        <v>229</v>
      </c>
      <c r="BG105" s="294" t="s">
        <v>229</v>
      </c>
      <c r="BH105" s="294"/>
      <c r="BI105" s="294"/>
      <c r="BJ105" s="294"/>
      <c r="BK105" s="294"/>
      <c r="BL105" s="294"/>
      <c r="BM105" s="294"/>
      <c r="BN105" s="294"/>
      <c r="BO105" s="294"/>
      <c r="BP105" s="294"/>
      <c r="BQ105" s="294"/>
      <c r="BR105" s="294"/>
      <c r="BS105" s="294"/>
      <c r="BT105" s="294"/>
      <c r="BU105" s="294"/>
      <c r="BV105" s="294"/>
      <c r="BW105" s="294"/>
      <c r="BX105" s="294"/>
      <c r="BY105" s="294"/>
      <c r="BZ105" s="294"/>
      <c r="CA105" s="294"/>
      <c r="CB105" s="294"/>
      <c r="CC105" s="294"/>
      <c r="CD105" s="294"/>
      <c r="CE105" s="294"/>
      <c r="CF105" s="294"/>
      <c r="CG105" s="294"/>
      <c r="CH105" s="294"/>
      <c r="CI105" s="294"/>
      <c r="CJ105" s="294"/>
      <c r="CK105" s="294"/>
      <c r="CL105" s="294"/>
      <c r="CM105" s="294"/>
      <c r="CN105" s="294"/>
      <c r="CO105" s="294"/>
      <c r="CP105" s="294"/>
      <c r="CQ105" s="294"/>
      <c r="CR105" s="294"/>
      <c r="CS105" s="294"/>
      <c r="CT105" s="294"/>
      <c r="CU105" s="294"/>
      <c r="CV105" s="294"/>
      <c r="CW105" s="294"/>
      <c r="CX105" s="294"/>
      <c r="CY105" s="294"/>
      <c r="CZ105" s="294"/>
      <c r="DA105" s="294"/>
      <c r="DB105" s="294"/>
      <c r="DC105" s="294"/>
      <c r="DD105" s="294"/>
      <c r="DE105" s="294"/>
      <c r="DF105" s="294"/>
      <c r="DG105" s="294"/>
      <c r="DH105" s="294"/>
      <c r="DI105" s="294"/>
      <c r="DJ105" s="294"/>
      <c r="DK105" s="294"/>
      <c r="DL105" s="294"/>
      <c r="DM105" s="294"/>
      <c r="DN105" s="294"/>
      <c r="DO105" s="294"/>
      <c r="DP105" s="294"/>
      <c r="DQ105" s="294"/>
      <c r="DR105" s="294"/>
      <c r="DS105" s="294"/>
      <c r="DT105" s="294"/>
      <c r="DU105" s="294"/>
      <c r="DV105" s="294"/>
      <c r="DW105" s="294"/>
      <c r="DX105" s="294"/>
      <c r="DY105" s="294"/>
      <c r="DZ105" s="294"/>
      <c r="EA105" s="294"/>
      <c r="EB105" s="287"/>
      <c r="EC105" s="287"/>
      <c r="ED105" s="287"/>
    </row>
    <row r="106" spans="21:134" ht="15" x14ac:dyDescent="0.25">
      <c r="U106" s="305" t="str">
        <f t="shared" si="2"/>
        <v/>
      </c>
      <c r="V106" s="290" t="s">
        <v>229</v>
      </c>
      <c r="W106" s="291" t="s">
        <v>229</v>
      </c>
      <c r="X106" s="292" t="s">
        <v>229</v>
      </c>
      <c r="Y106" s="293" t="s">
        <v>229</v>
      </c>
      <c r="Z106" s="271" t="s">
        <v>229</v>
      </c>
      <c r="AA106" s="271" t="s">
        <v>229</v>
      </c>
      <c r="AB106" s="271" t="s">
        <v>229</v>
      </c>
      <c r="AC106" s="271" t="s">
        <v>229</v>
      </c>
      <c r="AD106" s="271" t="s">
        <v>229</v>
      </c>
      <c r="AE106" s="271" t="s">
        <v>229</v>
      </c>
      <c r="AF106" s="271" t="s">
        <v>229</v>
      </c>
      <c r="AG106" s="271" t="s">
        <v>229</v>
      </c>
      <c r="AH106" s="271" t="s">
        <v>229</v>
      </c>
      <c r="AI106" s="271" t="s">
        <v>229</v>
      </c>
      <c r="AJ106" s="271" t="s">
        <v>229</v>
      </c>
      <c r="AK106" s="271" t="s">
        <v>229</v>
      </c>
      <c r="AL106" s="271" t="s">
        <v>229</v>
      </c>
      <c r="AM106" s="271" t="s">
        <v>229</v>
      </c>
      <c r="AN106" s="271" t="s">
        <v>229</v>
      </c>
      <c r="AO106" s="271" t="s">
        <v>229</v>
      </c>
      <c r="AP106" s="271" t="s">
        <v>229</v>
      </c>
      <c r="AQ106" s="271" t="s">
        <v>229</v>
      </c>
      <c r="AR106" s="271" t="s">
        <v>229</v>
      </c>
      <c r="AS106" s="271" t="s">
        <v>229</v>
      </c>
      <c r="AT106" s="271" t="s">
        <v>229</v>
      </c>
      <c r="AU106" s="271" t="s">
        <v>229</v>
      </c>
      <c r="AV106" s="271" t="s">
        <v>229</v>
      </c>
      <c r="AW106" s="271" t="s">
        <v>229</v>
      </c>
      <c r="AX106" s="271" t="s">
        <v>229</v>
      </c>
      <c r="AY106" s="271" t="s">
        <v>229</v>
      </c>
      <c r="AZ106" s="294" t="s">
        <v>229</v>
      </c>
      <c r="BA106" s="271" t="s">
        <v>229</v>
      </c>
      <c r="BB106" s="294" t="s">
        <v>229</v>
      </c>
      <c r="BC106" s="294" t="s">
        <v>229</v>
      </c>
      <c r="BD106" s="294" t="s">
        <v>229</v>
      </c>
      <c r="BE106" s="294" t="s">
        <v>229</v>
      </c>
      <c r="BF106" s="294" t="s">
        <v>229</v>
      </c>
      <c r="BG106" s="294" t="s">
        <v>229</v>
      </c>
      <c r="BH106" s="294"/>
      <c r="BI106" s="294"/>
      <c r="BJ106" s="294"/>
      <c r="BK106" s="294"/>
      <c r="BL106" s="294"/>
      <c r="BM106" s="294"/>
      <c r="BN106" s="294"/>
      <c r="BO106" s="294"/>
      <c r="BP106" s="294"/>
      <c r="BQ106" s="294"/>
      <c r="BR106" s="294"/>
      <c r="BS106" s="294"/>
      <c r="BT106" s="294"/>
      <c r="BU106" s="294"/>
      <c r="BV106" s="294"/>
      <c r="BW106" s="294"/>
      <c r="BX106" s="294"/>
      <c r="BY106" s="294"/>
      <c r="BZ106" s="294"/>
      <c r="CA106" s="294"/>
      <c r="CB106" s="294"/>
      <c r="CC106" s="294"/>
      <c r="CD106" s="294"/>
      <c r="CE106" s="294"/>
      <c r="CF106" s="294"/>
      <c r="CG106" s="294"/>
      <c r="CH106" s="294"/>
      <c r="CI106" s="294"/>
      <c r="CJ106" s="294"/>
      <c r="CK106" s="294"/>
      <c r="CL106" s="294"/>
      <c r="CM106" s="294"/>
      <c r="CN106" s="294"/>
      <c r="CO106" s="294"/>
      <c r="CP106" s="294"/>
      <c r="CQ106" s="294"/>
      <c r="CR106" s="294"/>
      <c r="CS106" s="294"/>
      <c r="CT106" s="294"/>
      <c r="CU106" s="294"/>
      <c r="CV106" s="294"/>
      <c r="CW106" s="294"/>
      <c r="CX106" s="294"/>
      <c r="CY106" s="294"/>
      <c r="CZ106" s="294"/>
      <c r="DA106" s="294"/>
      <c r="DB106" s="294"/>
      <c r="DC106" s="294"/>
      <c r="DD106" s="294"/>
      <c r="DE106" s="294"/>
      <c r="DF106" s="294"/>
      <c r="DG106" s="294"/>
      <c r="DH106" s="294"/>
      <c r="DI106" s="294"/>
      <c r="DJ106" s="294"/>
      <c r="DK106" s="294"/>
      <c r="DL106" s="294"/>
      <c r="DM106" s="294"/>
      <c r="DN106" s="294"/>
      <c r="DO106" s="294"/>
      <c r="DP106" s="294"/>
      <c r="DQ106" s="294"/>
      <c r="DR106" s="294"/>
      <c r="DS106" s="294"/>
      <c r="DT106" s="294"/>
      <c r="DU106" s="294"/>
      <c r="DV106" s="294"/>
      <c r="DW106" s="294"/>
      <c r="DX106" s="294"/>
      <c r="DY106" s="294"/>
      <c r="DZ106" s="294"/>
      <c r="EA106" s="294"/>
      <c r="EB106" s="287"/>
      <c r="EC106" s="287"/>
      <c r="ED106" s="287"/>
    </row>
    <row r="107" spans="21:134" ht="15" x14ac:dyDescent="0.25">
      <c r="U107" s="305" t="str">
        <f t="shared" si="2"/>
        <v/>
      </c>
      <c r="V107" s="290" t="s">
        <v>229</v>
      </c>
      <c r="W107" s="291" t="s">
        <v>229</v>
      </c>
      <c r="X107" s="292" t="s">
        <v>229</v>
      </c>
      <c r="Y107" s="293" t="s">
        <v>229</v>
      </c>
      <c r="Z107" s="271" t="s">
        <v>229</v>
      </c>
      <c r="AA107" s="271" t="s">
        <v>229</v>
      </c>
      <c r="AB107" s="271" t="s">
        <v>229</v>
      </c>
      <c r="AC107" s="271" t="s">
        <v>229</v>
      </c>
      <c r="AD107" s="271" t="s">
        <v>229</v>
      </c>
      <c r="AE107" s="271" t="s">
        <v>229</v>
      </c>
      <c r="AF107" s="271" t="s">
        <v>229</v>
      </c>
      <c r="AG107" s="271" t="s">
        <v>229</v>
      </c>
      <c r="AH107" s="271" t="s">
        <v>229</v>
      </c>
      <c r="AI107" s="271" t="s">
        <v>229</v>
      </c>
      <c r="AJ107" s="271" t="s">
        <v>229</v>
      </c>
      <c r="AK107" s="271" t="s">
        <v>229</v>
      </c>
      <c r="AL107" s="271" t="s">
        <v>229</v>
      </c>
      <c r="AM107" s="271" t="s">
        <v>229</v>
      </c>
      <c r="AN107" s="271" t="s">
        <v>229</v>
      </c>
      <c r="AO107" s="271" t="s">
        <v>229</v>
      </c>
      <c r="AP107" s="271" t="s">
        <v>229</v>
      </c>
      <c r="AQ107" s="271" t="s">
        <v>229</v>
      </c>
      <c r="AR107" s="271" t="s">
        <v>229</v>
      </c>
      <c r="AS107" s="271" t="s">
        <v>229</v>
      </c>
      <c r="AT107" s="271" t="s">
        <v>229</v>
      </c>
      <c r="AU107" s="271" t="s">
        <v>229</v>
      </c>
      <c r="AV107" s="271" t="s">
        <v>229</v>
      </c>
      <c r="AW107" s="271" t="s">
        <v>229</v>
      </c>
      <c r="AX107" s="271" t="s">
        <v>229</v>
      </c>
      <c r="AY107" s="271" t="s">
        <v>229</v>
      </c>
      <c r="AZ107" s="294" t="s">
        <v>229</v>
      </c>
      <c r="BA107" s="271" t="s">
        <v>229</v>
      </c>
      <c r="BB107" s="294" t="s">
        <v>229</v>
      </c>
      <c r="BC107" s="294" t="s">
        <v>229</v>
      </c>
      <c r="BD107" s="294" t="s">
        <v>229</v>
      </c>
      <c r="BE107" s="294" t="s">
        <v>229</v>
      </c>
      <c r="BF107" s="294" t="s">
        <v>229</v>
      </c>
      <c r="BG107" s="294" t="s">
        <v>229</v>
      </c>
      <c r="BH107" s="294"/>
      <c r="BI107" s="294"/>
      <c r="BJ107" s="294"/>
      <c r="BK107" s="294"/>
      <c r="BL107" s="294"/>
      <c r="BM107" s="294"/>
      <c r="BN107" s="294"/>
      <c r="BO107" s="294"/>
      <c r="BP107" s="294"/>
      <c r="BQ107" s="294"/>
      <c r="BR107" s="294"/>
      <c r="BS107" s="294"/>
      <c r="BT107" s="294"/>
      <c r="BU107" s="294"/>
      <c r="BV107" s="294"/>
      <c r="BW107" s="294"/>
      <c r="BX107" s="294"/>
      <c r="BY107" s="294"/>
      <c r="BZ107" s="294"/>
      <c r="CA107" s="294"/>
      <c r="CB107" s="294"/>
      <c r="CC107" s="294"/>
      <c r="CD107" s="294"/>
      <c r="CE107" s="294"/>
      <c r="CF107" s="294"/>
      <c r="CG107" s="294"/>
      <c r="CH107" s="294"/>
      <c r="CI107" s="294"/>
      <c r="CJ107" s="294"/>
      <c r="CK107" s="294"/>
      <c r="CL107" s="294"/>
      <c r="CM107" s="294"/>
      <c r="CN107" s="294"/>
      <c r="CO107" s="294"/>
      <c r="CP107" s="294"/>
      <c r="CQ107" s="294"/>
      <c r="CR107" s="294"/>
      <c r="CS107" s="294"/>
      <c r="CT107" s="294"/>
      <c r="CU107" s="294"/>
      <c r="CV107" s="294"/>
      <c r="CW107" s="294"/>
      <c r="CX107" s="294"/>
      <c r="CY107" s="294"/>
      <c r="CZ107" s="294"/>
      <c r="DA107" s="294"/>
      <c r="DB107" s="294"/>
      <c r="DC107" s="294"/>
      <c r="DD107" s="294"/>
      <c r="DE107" s="294"/>
      <c r="DF107" s="294"/>
      <c r="DG107" s="294"/>
      <c r="DH107" s="294"/>
      <c r="DI107" s="294"/>
      <c r="DJ107" s="294"/>
      <c r="DK107" s="294"/>
      <c r="DL107" s="294"/>
      <c r="DM107" s="294"/>
      <c r="DN107" s="294"/>
      <c r="DO107" s="294"/>
      <c r="DP107" s="294"/>
      <c r="DQ107" s="294"/>
      <c r="DR107" s="294"/>
      <c r="DS107" s="294"/>
      <c r="DT107" s="294"/>
      <c r="DU107" s="294"/>
      <c r="DV107" s="294"/>
      <c r="DW107" s="294"/>
      <c r="DX107" s="294"/>
      <c r="DY107" s="294"/>
      <c r="DZ107" s="294"/>
      <c r="EA107" s="294"/>
      <c r="EB107" s="287"/>
      <c r="EC107" s="287"/>
      <c r="ED107" s="287"/>
    </row>
    <row r="108" spans="21:134" ht="15" x14ac:dyDescent="0.25">
      <c r="U108" s="305" t="str">
        <f t="shared" si="2"/>
        <v/>
      </c>
      <c r="V108" s="290" t="s">
        <v>229</v>
      </c>
      <c r="W108" s="291" t="s">
        <v>229</v>
      </c>
      <c r="X108" s="292" t="s">
        <v>229</v>
      </c>
      <c r="Y108" s="293" t="s">
        <v>229</v>
      </c>
      <c r="Z108" s="271" t="s">
        <v>229</v>
      </c>
      <c r="AA108" s="271" t="s">
        <v>229</v>
      </c>
      <c r="AB108" s="271" t="s">
        <v>229</v>
      </c>
      <c r="AC108" s="271" t="s">
        <v>229</v>
      </c>
      <c r="AD108" s="271" t="s">
        <v>229</v>
      </c>
      <c r="AE108" s="271" t="s">
        <v>229</v>
      </c>
      <c r="AF108" s="271" t="s">
        <v>229</v>
      </c>
      <c r="AG108" s="271" t="s">
        <v>229</v>
      </c>
      <c r="AH108" s="271" t="s">
        <v>229</v>
      </c>
      <c r="AI108" s="271" t="s">
        <v>229</v>
      </c>
      <c r="AJ108" s="271" t="s">
        <v>229</v>
      </c>
      <c r="AK108" s="271" t="s">
        <v>229</v>
      </c>
      <c r="AL108" s="271" t="s">
        <v>229</v>
      </c>
      <c r="AM108" s="271" t="s">
        <v>229</v>
      </c>
      <c r="AN108" s="271" t="s">
        <v>229</v>
      </c>
      <c r="AO108" s="271" t="s">
        <v>229</v>
      </c>
      <c r="AP108" s="271" t="s">
        <v>229</v>
      </c>
      <c r="AQ108" s="271" t="s">
        <v>229</v>
      </c>
      <c r="AR108" s="271" t="s">
        <v>229</v>
      </c>
      <c r="AS108" s="271" t="s">
        <v>229</v>
      </c>
      <c r="AT108" s="271" t="s">
        <v>229</v>
      </c>
      <c r="AU108" s="271" t="s">
        <v>229</v>
      </c>
      <c r="AV108" s="271" t="s">
        <v>229</v>
      </c>
      <c r="AW108" s="271" t="s">
        <v>229</v>
      </c>
      <c r="AX108" s="271" t="s">
        <v>229</v>
      </c>
      <c r="AY108" s="271" t="s">
        <v>229</v>
      </c>
      <c r="AZ108" s="294" t="s">
        <v>229</v>
      </c>
      <c r="BA108" s="271" t="s">
        <v>229</v>
      </c>
      <c r="BB108" s="294" t="s">
        <v>229</v>
      </c>
      <c r="BC108" s="294" t="s">
        <v>229</v>
      </c>
      <c r="BD108" s="294" t="s">
        <v>229</v>
      </c>
      <c r="BE108" s="294" t="s">
        <v>229</v>
      </c>
      <c r="BF108" s="294" t="s">
        <v>229</v>
      </c>
      <c r="BG108" s="294" t="s">
        <v>229</v>
      </c>
      <c r="BH108" s="294"/>
      <c r="BI108" s="294"/>
      <c r="BJ108" s="294"/>
      <c r="BK108" s="294"/>
      <c r="BL108" s="294"/>
      <c r="BM108" s="294"/>
      <c r="BN108" s="294"/>
      <c r="BO108" s="294"/>
      <c r="BP108" s="294"/>
      <c r="BQ108" s="294"/>
      <c r="BR108" s="294"/>
      <c r="BS108" s="294"/>
      <c r="BT108" s="294"/>
      <c r="BU108" s="294"/>
      <c r="BV108" s="294"/>
      <c r="BW108" s="294"/>
      <c r="BX108" s="294"/>
      <c r="BY108" s="294"/>
      <c r="BZ108" s="294"/>
      <c r="CA108" s="294"/>
      <c r="CB108" s="294"/>
      <c r="CC108" s="294"/>
      <c r="CD108" s="294"/>
      <c r="CE108" s="294"/>
      <c r="CF108" s="294"/>
      <c r="CG108" s="294"/>
      <c r="CH108" s="294"/>
      <c r="CI108" s="294"/>
      <c r="CJ108" s="294"/>
      <c r="CK108" s="294"/>
      <c r="CL108" s="294"/>
      <c r="CM108" s="294"/>
      <c r="CN108" s="294"/>
      <c r="CO108" s="294"/>
      <c r="CP108" s="294"/>
      <c r="CQ108" s="294"/>
      <c r="CR108" s="294"/>
      <c r="CS108" s="294"/>
      <c r="CT108" s="294"/>
      <c r="CU108" s="294"/>
      <c r="CV108" s="294"/>
      <c r="CW108" s="294"/>
      <c r="CX108" s="294"/>
      <c r="CY108" s="294"/>
      <c r="CZ108" s="294"/>
      <c r="DA108" s="294"/>
      <c r="DB108" s="294"/>
      <c r="DC108" s="294"/>
      <c r="DD108" s="294"/>
      <c r="DE108" s="294"/>
      <c r="DF108" s="294"/>
      <c r="DG108" s="294"/>
      <c r="DH108" s="294"/>
      <c r="DI108" s="294"/>
      <c r="DJ108" s="294"/>
      <c r="DK108" s="294"/>
      <c r="DL108" s="294"/>
      <c r="DM108" s="294"/>
      <c r="DN108" s="294"/>
      <c r="DO108" s="294"/>
      <c r="DP108" s="294"/>
      <c r="DQ108" s="294"/>
      <c r="DR108" s="294"/>
      <c r="DS108" s="294"/>
      <c r="DT108" s="294"/>
      <c r="DU108" s="294"/>
      <c r="DV108" s="294"/>
      <c r="DW108" s="294"/>
      <c r="DX108" s="294"/>
      <c r="DY108" s="294"/>
      <c r="DZ108" s="294"/>
      <c r="EA108" s="294"/>
      <c r="EB108" s="287"/>
      <c r="EC108" s="287"/>
      <c r="ED108" s="287"/>
    </row>
    <row r="109" spans="21:134" ht="15" x14ac:dyDescent="0.25">
      <c r="U109" s="305" t="str">
        <f t="shared" si="2"/>
        <v/>
      </c>
      <c r="V109" s="290" t="s">
        <v>229</v>
      </c>
      <c r="W109" s="291" t="s">
        <v>229</v>
      </c>
      <c r="X109" s="292" t="s">
        <v>229</v>
      </c>
      <c r="Y109" s="293" t="s">
        <v>229</v>
      </c>
      <c r="Z109" s="271" t="s">
        <v>229</v>
      </c>
      <c r="AA109" s="271" t="s">
        <v>229</v>
      </c>
      <c r="AB109" s="271" t="s">
        <v>229</v>
      </c>
      <c r="AC109" s="271" t="s">
        <v>229</v>
      </c>
      <c r="AD109" s="271" t="s">
        <v>229</v>
      </c>
      <c r="AE109" s="271" t="s">
        <v>229</v>
      </c>
      <c r="AF109" s="271" t="s">
        <v>229</v>
      </c>
      <c r="AG109" s="271" t="s">
        <v>229</v>
      </c>
      <c r="AH109" s="271" t="s">
        <v>229</v>
      </c>
      <c r="AI109" s="271" t="s">
        <v>229</v>
      </c>
      <c r="AJ109" s="271" t="s">
        <v>229</v>
      </c>
      <c r="AK109" s="271" t="s">
        <v>229</v>
      </c>
      <c r="AL109" s="271" t="s">
        <v>229</v>
      </c>
      <c r="AM109" s="271" t="s">
        <v>229</v>
      </c>
      <c r="AN109" s="271" t="s">
        <v>229</v>
      </c>
      <c r="AO109" s="271" t="s">
        <v>229</v>
      </c>
      <c r="AP109" s="271" t="s">
        <v>229</v>
      </c>
      <c r="AQ109" s="271" t="s">
        <v>229</v>
      </c>
      <c r="AR109" s="271" t="s">
        <v>229</v>
      </c>
      <c r="AS109" s="271" t="s">
        <v>229</v>
      </c>
      <c r="AT109" s="271" t="s">
        <v>229</v>
      </c>
      <c r="AU109" s="271" t="s">
        <v>229</v>
      </c>
      <c r="AV109" s="271" t="s">
        <v>229</v>
      </c>
      <c r="AW109" s="271" t="s">
        <v>229</v>
      </c>
      <c r="AX109" s="271" t="s">
        <v>229</v>
      </c>
      <c r="AY109" s="271" t="s">
        <v>229</v>
      </c>
      <c r="AZ109" s="294" t="s">
        <v>229</v>
      </c>
      <c r="BA109" s="271" t="s">
        <v>229</v>
      </c>
      <c r="BB109" s="294" t="s">
        <v>229</v>
      </c>
      <c r="BC109" s="294" t="s">
        <v>229</v>
      </c>
      <c r="BD109" s="294" t="s">
        <v>229</v>
      </c>
      <c r="BE109" s="294" t="s">
        <v>229</v>
      </c>
      <c r="BF109" s="294" t="s">
        <v>229</v>
      </c>
      <c r="BG109" s="294" t="s">
        <v>229</v>
      </c>
      <c r="BH109" s="294"/>
      <c r="BI109" s="294"/>
      <c r="BJ109" s="294"/>
      <c r="BK109" s="294"/>
      <c r="BL109" s="294"/>
      <c r="BM109" s="294"/>
      <c r="BN109" s="294"/>
      <c r="BO109" s="294"/>
      <c r="BP109" s="294"/>
      <c r="BQ109" s="294"/>
      <c r="BR109" s="294"/>
      <c r="BS109" s="294"/>
      <c r="BT109" s="294"/>
      <c r="BU109" s="294"/>
      <c r="BV109" s="294"/>
      <c r="BW109" s="294"/>
      <c r="BX109" s="294"/>
      <c r="BY109" s="294"/>
      <c r="BZ109" s="294"/>
      <c r="CA109" s="294"/>
      <c r="CB109" s="294"/>
      <c r="CC109" s="294"/>
      <c r="CD109" s="294"/>
      <c r="CE109" s="294"/>
      <c r="CF109" s="294"/>
      <c r="CG109" s="294"/>
      <c r="CH109" s="294"/>
      <c r="CI109" s="294"/>
      <c r="CJ109" s="294"/>
      <c r="CK109" s="294"/>
      <c r="CL109" s="294"/>
      <c r="CM109" s="294"/>
      <c r="CN109" s="294"/>
      <c r="CO109" s="294"/>
      <c r="CP109" s="294"/>
      <c r="CQ109" s="294"/>
      <c r="CR109" s="294"/>
      <c r="CS109" s="294"/>
      <c r="CT109" s="294"/>
      <c r="CU109" s="294"/>
      <c r="CV109" s="294"/>
      <c r="CW109" s="294"/>
      <c r="CX109" s="294"/>
      <c r="CY109" s="294"/>
      <c r="CZ109" s="294"/>
      <c r="DA109" s="294"/>
      <c r="DB109" s="294"/>
      <c r="DC109" s="294"/>
      <c r="DD109" s="294"/>
      <c r="DE109" s="294"/>
      <c r="DF109" s="294"/>
      <c r="DG109" s="294"/>
      <c r="DH109" s="294"/>
      <c r="DI109" s="294"/>
      <c r="DJ109" s="294"/>
      <c r="DK109" s="294"/>
      <c r="DL109" s="294"/>
      <c r="DM109" s="294"/>
      <c r="DN109" s="294"/>
      <c r="DO109" s="294"/>
      <c r="DP109" s="294"/>
      <c r="DQ109" s="294"/>
      <c r="DR109" s="294"/>
      <c r="DS109" s="294"/>
      <c r="DT109" s="294"/>
      <c r="DU109" s="294"/>
      <c r="DV109" s="294"/>
      <c r="DW109" s="294"/>
      <c r="DX109" s="294"/>
      <c r="DY109" s="294"/>
      <c r="DZ109" s="294"/>
      <c r="EA109" s="294"/>
      <c r="EB109" s="287"/>
      <c r="EC109" s="287"/>
      <c r="ED109" s="287"/>
    </row>
    <row r="110" spans="21:134" ht="15" x14ac:dyDescent="0.25">
      <c r="U110" s="305" t="str">
        <f t="shared" si="2"/>
        <v/>
      </c>
      <c r="V110" s="290" t="s">
        <v>229</v>
      </c>
      <c r="W110" s="291" t="s">
        <v>229</v>
      </c>
      <c r="X110" s="292" t="s">
        <v>229</v>
      </c>
      <c r="Y110" s="293" t="s">
        <v>229</v>
      </c>
      <c r="Z110" s="271" t="s">
        <v>229</v>
      </c>
      <c r="AA110" s="271" t="s">
        <v>229</v>
      </c>
      <c r="AB110" s="271" t="s">
        <v>229</v>
      </c>
      <c r="AC110" s="271" t="s">
        <v>229</v>
      </c>
      <c r="AD110" s="271" t="s">
        <v>229</v>
      </c>
      <c r="AE110" s="271" t="s">
        <v>229</v>
      </c>
      <c r="AF110" s="271" t="s">
        <v>229</v>
      </c>
      <c r="AG110" s="271" t="s">
        <v>229</v>
      </c>
      <c r="AH110" s="271" t="s">
        <v>229</v>
      </c>
      <c r="AI110" s="271" t="s">
        <v>229</v>
      </c>
      <c r="AJ110" s="271" t="s">
        <v>229</v>
      </c>
      <c r="AK110" s="271" t="s">
        <v>229</v>
      </c>
      <c r="AL110" s="271" t="s">
        <v>229</v>
      </c>
      <c r="AM110" s="271" t="s">
        <v>229</v>
      </c>
      <c r="AN110" s="271" t="s">
        <v>229</v>
      </c>
      <c r="AO110" s="271" t="s">
        <v>229</v>
      </c>
      <c r="AP110" s="271" t="s">
        <v>229</v>
      </c>
      <c r="AQ110" s="271" t="s">
        <v>229</v>
      </c>
      <c r="AR110" s="271" t="s">
        <v>229</v>
      </c>
      <c r="AS110" s="271" t="s">
        <v>229</v>
      </c>
      <c r="AT110" s="271" t="s">
        <v>229</v>
      </c>
      <c r="AU110" s="271" t="s">
        <v>229</v>
      </c>
      <c r="AV110" s="271" t="s">
        <v>229</v>
      </c>
      <c r="AW110" s="271" t="s">
        <v>229</v>
      </c>
      <c r="AX110" s="271" t="s">
        <v>229</v>
      </c>
      <c r="AY110" s="271" t="s">
        <v>229</v>
      </c>
      <c r="AZ110" s="294" t="s">
        <v>229</v>
      </c>
      <c r="BA110" s="271" t="s">
        <v>229</v>
      </c>
      <c r="BB110" s="294" t="s">
        <v>229</v>
      </c>
      <c r="BC110" s="294" t="s">
        <v>229</v>
      </c>
      <c r="BD110" s="294" t="s">
        <v>229</v>
      </c>
      <c r="BE110" s="294" t="s">
        <v>229</v>
      </c>
      <c r="BF110" s="294" t="s">
        <v>229</v>
      </c>
      <c r="BG110" s="294" t="s">
        <v>229</v>
      </c>
      <c r="BH110" s="294"/>
      <c r="BI110" s="294"/>
      <c r="BJ110" s="294"/>
      <c r="BK110" s="294"/>
      <c r="BL110" s="294"/>
      <c r="BM110" s="294"/>
      <c r="BN110" s="294"/>
      <c r="BO110" s="294"/>
      <c r="BP110" s="294"/>
      <c r="BQ110" s="294"/>
      <c r="BR110" s="294"/>
      <c r="BS110" s="294"/>
      <c r="BT110" s="294"/>
      <c r="BU110" s="294"/>
      <c r="BV110" s="294"/>
      <c r="BW110" s="294"/>
      <c r="BX110" s="294"/>
      <c r="BY110" s="294"/>
      <c r="BZ110" s="294"/>
      <c r="CA110" s="294"/>
      <c r="CB110" s="294"/>
      <c r="CC110" s="294"/>
      <c r="CD110" s="294"/>
      <c r="CE110" s="294"/>
      <c r="CF110" s="294"/>
      <c r="CG110" s="294"/>
      <c r="CH110" s="294"/>
      <c r="CI110" s="294"/>
      <c r="CJ110" s="294"/>
      <c r="CK110" s="294"/>
      <c r="CL110" s="294"/>
      <c r="CM110" s="294"/>
      <c r="CN110" s="294"/>
      <c r="CO110" s="294"/>
      <c r="CP110" s="294"/>
      <c r="CQ110" s="294"/>
      <c r="CR110" s="294"/>
      <c r="CS110" s="294"/>
      <c r="CT110" s="294"/>
      <c r="CU110" s="294"/>
      <c r="CV110" s="294"/>
      <c r="CW110" s="294"/>
      <c r="CX110" s="294"/>
      <c r="CY110" s="294"/>
      <c r="CZ110" s="294"/>
      <c r="DA110" s="294"/>
      <c r="DB110" s="294"/>
      <c r="DC110" s="294"/>
      <c r="DD110" s="294"/>
      <c r="DE110" s="294"/>
      <c r="DF110" s="294"/>
      <c r="DG110" s="294"/>
      <c r="DH110" s="294"/>
      <c r="DI110" s="294"/>
      <c r="DJ110" s="294"/>
      <c r="DK110" s="294"/>
      <c r="DL110" s="294"/>
      <c r="DM110" s="294"/>
      <c r="DN110" s="294"/>
      <c r="DO110" s="294"/>
      <c r="DP110" s="294"/>
      <c r="DQ110" s="294"/>
      <c r="DR110" s="294"/>
      <c r="DS110" s="294"/>
      <c r="DT110" s="294"/>
      <c r="DU110" s="294"/>
      <c r="DV110" s="294"/>
      <c r="DW110" s="294"/>
      <c r="DX110" s="294"/>
      <c r="DY110" s="294"/>
      <c r="DZ110" s="294"/>
      <c r="EA110" s="294"/>
      <c r="EB110" s="287"/>
      <c r="EC110" s="287"/>
      <c r="ED110" s="287"/>
    </row>
    <row r="111" spans="21:134" ht="15" x14ac:dyDescent="0.25">
      <c r="U111" s="305" t="str">
        <f t="shared" si="2"/>
        <v/>
      </c>
      <c r="V111" s="290" t="s">
        <v>229</v>
      </c>
      <c r="W111" s="291" t="s">
        <v>229</v>
      </c>
      <c r="X111" s="292" t="s">
        <v>229</v>
      </c>
      <c r="Y111" s="293" t="s">
        <v>229</v>
      </c>
      <c r="Z111" s="271" t="s">
        <v>229</v>
      </c>
      <c r="AA111" s="271" t="s">
        <v>229</v>
      </c>
      <c r="AB111" s="271" t="s">
        <v>229</v>
      </c>
      <c r="AC111" s="271" t="s">
        <v>229</v>
      </c>
      <c r="AD111" s="271" t="s">
        <v>229</v>
      </c>
      <c r="AE111" s="271" t="s">
        <v>229</v>
      </c>
      <c r="AF111" s="271" t="s">
        <v>229</v>
      </c>
      <c r="AG111" s="271" t="s">
        <v>229</v>
      </c>
      <c r="AH111" s="271" t="s">
        <v>229</v>
      </c>
      <c r="AI111" s="271" t="s">
        <v>229</v>
      </c>
      <c r="AJ111" s="271" t="s">
        <v>229</v>
      </c>
      <c r="AK111" s="271" t="s">
        <v>229</v>
      </c>
      <c r="AL111" s="271" t="s">
        <v>229</v>
      </c>
      <c r="AM111" s="271" t="s">
        <v>229</v>
      </c>
      <c r="AN111" s="271" t="s">
        <v>229</v>
      </c>
      <c r="AO111" s="271" t="s">
        <v>229</v>
      </c>
      <c r="AP111" s="271" t="s">
        <v>229</v>
      </c>
      <c r="AQ111" s="271" t="s">
        <v>229</v>
      </c>
      <c r="AR111" s="271" t="s">
        <v>229</v>
      </c>
      <c r="AS111" s="271" t="s">
        <v>229</v>
      </c>
      <c r="AT111" s="271" t="s">
        <v>229</v>
      </c>
      <c r="AU111" s="271" t="s">
        <v>229</v>
      </c>
      <c r="AV111" s="271" t="s">
        <v>229</v>
      </c>
      <c r="AW111" s="271" t="s">
        <v>229</v>
      </c>
      <c r="AX111" s="271" t="s">
        <v>229</v>
      </c>
      <c r="AY111" s="271" t="s">
        <v>229</v>
      </c>
      <c r="AZ111" s="294" t="s">
        <v>229</v>
      </c>
      <c r="BA111" s="271" t="s">
        <v>229</v>
      </c>
      <c r="BB111" s="294" t="s">
        <v>229</v>
      </c>
      <c r="BC111" s="294" t="s">
        <v>229</v>
      </c>
      <c r="BD111" s="294" t="s">
        <v>229</v>
      </c>
      <c r="BE111" s="294" t="s">
        <v>229</v>
      </c>
      <c r="BF111" s="294" t="s">
        <v>229</v>
      </c>
      <c r="BG111" s="294" t="s">
        <v>229</v>
      </c>
      <c r="BH111" s="294"/>
      <c r="BI111" s="294"/>
      <c r="BJ111" s="294"/>
      <c r="BK111" s="294"/>
      <c r="BL111" s="294"/>
      <c r="BM111" s="294"/>
      <c r="BN111" s="294"/>
      <c r="BO111" s="294"/>
      <c r="BP111" s="294"/>
      <c r="BQ111" s="294"/>
      <c r="BR111" s="294"/>
      <c r="BS111" s="294"/>
      <c r="BT111" s="294"/>
      <c r="BU111" s="294"/>
      <c r="BV111" s="294"/>
      <c r="BW111" s="294"/>
      <c r="BX111" s="294"/>
      <c r="BY111" s="294"/>
      <c r="BZ111" s="294"/>
      <c r="CA111" s="294"/>
      <c r="CB111" s="294"/>
      <c r="CC111" s="294"/>
      <c r="CD111" s="294"/>
      <c r="CE111" s="294"/>
      <c r="CF111" s="294"/>
      <c r="CG111" s="294"/>
      <c r="CH111" s="294"/>
      <c r="CI111" s="294"/>
      <c r="CJ111" s="294"/>
      <c r="CK111" s="294"/>
      <c r="CL111" s="294"/>
      <c r="CM111" s="294"/>
      <c r="CN111" s="294"/>
      <c r="CO111" s="294"/>
      <c r="CP111" s="294"/>
      <c r="CQ111" s="294"/>
      <c r="CR111" s="294"/>
      <c r="CS111" s="294"/>
      <c r="CT111" s="294"/>
      <c r="CU111" s="294"/>
      <c r="CV111" s="294"/>
      <c r="CW111" s="294"/>
      <c r="CX111" s="294"/>
      <c r="CY111" s="294"/>
      <c r="CZ111" s="294"/>
      <c r="DA111" s="294"/>
      <c r="DB111" s="294"/>
      <c r="DC111" s="294"/>
      <c r="DD111" s="294"/>
      <c r="DE111" s="294"/>
      <c r="DF111" s="294"/>
      <c r="DG111" s="294"/>
      <c r="DH111" s="294"/>
      <c r="DI111" s="294"/>
      <c r="DJ111" s="294"/>
      <c r="DK111" s="294"/>
      <c r="DL111" s="294"/>
      <c r="DM111" s="294"/>
      <c r="DN111" s="294"/>
      <c r="DO111" s="294"/>
      <c r="DP111" s="294"/>
      <c r="DQ111" s="294"/>
      <c r="DR111" s="294"/>
      <c r="DS111" s="294"/>
      <c r="DT111" s="294"/>
      <c r="DU111" s="294"/>
      <c r="DV111" s="294"/>
      <c r="DW111" s="294"/>
      <c r="DX111" s="294"/>
      <c r="DY111" s="294"/>
      <c r="DZ111" s="294"/>
      <c r="EA111" s="294"/>
      <c r="EB111" s="287"/>
      <c r="EC111" s="287"/>
      <c r="ED111" s="287"/>
    </row>
    <row r="112" spans="21:134" ht="15" x14ac:dyDescent="0.25">
      <c r="U112" s="305" t="str">
        <f t="shared" si="2"/>
        <v/>
      </c>
      <c r="V112" s="290" t="s">
        <v>229</v>
      </c>
      <c r="W112" s="291" t="s">
        <v>229</v>
      </c>
      <c r="X112" s="292" t="s">
        <v>229</v>
      </c>
      <c r="Y112" s="293" t="s">
        <v>229</v>
      </c>
      <c r="Z112" s="271" t="s">
        <v>229</v>
      </c>
      <c r="AA112" s="271" t="s">
        <v>229</v>
      </c>
      <c r="AB112" s="271" t="s">
        <v>229</v>
      </c>
      <c r="AC112" s="271" t="s">
        <v>229</v>
      </c>
      <c r="AD112" s="271" t="s">
        <v>229</v>
      </c>
      <c r="AE112" s="271" t="s">
        <v>229</v>
      </c>
      <c r="AF112" s="271" t="s">
        <v>229</v>
      </c>
      <c r="AG112" s="271" t="s">
        <v>229</v>
      </c>
      <c r="AH112" s="271" t="s">
        <v>229</v>
      </c>
      <c r="AI112" s="271" t="s">
        <v>229</v>
      </c>
      <c r="AJ112" s="271" t="s">
        <v>229</v>
      </c>
      <c r="AK112" s="271" t="s">
        <v>229</v>
      </c>
      <c r="AL112" s="271" t="s">
        <v>229</v>
      </c>
      <c r="AM112" s="271" t="s">
        <v>229</v>
      </c>
      <c r="AN112" s="271" t="s">
        <v>229</v>
      </c>
      <c r="AO112" s="271" t="s">
        <v>229</v>
      </c>
      <c r="AP112" s="271" t="s">
        <v>229</v>
      </c>
      <c r="AQ112" s="271" t="s">
        <v>229</v>
      </c>
      <c r="AR112" s="271" t="s">
        <v>229</v>
      </c>
      <c r="AS112" s="271" t="s">
        <v>229</v>
      </c>
      <c r="AT112" s="271" t="s">
        <v>229</v>
      </c>
      <c r="AU112" s="271" t="s">
        <v>229</v>
      </c>
      <c r="AV112" s="271" t="s">
        <v>229</v>
      </c>
      <c r="AW112" s="271" t="s">
        <v>229</v>
      </c>
      <c r="AX112" s="271" t="s">
        <v>229</v>
      </c>
      <c r="AY112" s="271" t="s">
        <v>229</v>
      </c>
      <c r="AZ112" s="294" t="s">
        <v>229</v>
      </c>
      <c r="BA112" s="271" t="s">
        <v>229</v>
      </c>
      <c r="BB112" s="294" t="s">
        <v>229</v>
      </c>
      <c r="BC112" s="294" t="s">
        <v>229</v>
      </c>
      <c r="BD112" s="294" t="s">
        <v>229</v>
      </c>
      <c r="BE112" s="294" t="s">
        <v>229</v>
      </c>
      <c r="BF112" s="294" t="s">
        <v>229</v>
      </c>
      <c r="BG112" s="294" t="s">
        <v>229</v>
      </c>
      <c r="BH112" s="294"/>
      <c r="BI112" s="294"/>
      <c r="BJ112" s="294"/>
      <c r="BK112" s="294"/>
      <c r="BL112" s="294"/>
      <c r="BM112" s="294"/>
      <c r="BN112" s="294"/>
      <c r="BO112" s="294"/>
      <c r="BP112" s="294"/>
      <c r="BQ112" s="294"/>
      <c r="BR112" s="294"/>
      <c r="BS112" s="294"/>
      <c r="BT112" s="294"/>
      <c r="BU112" s="294"/>
      <c r="BV112" s="294"/>
      <c r="BW112" s="294"/>
      <c r="BX112" s="294"/>
      <c r="BY112" s="294"/>
      <c r="BZ112" s="294"/>
      <c r="CA112" s="294"/>
      <c r="CB112" s="294"/>
      <c r="CC112" s="294"/>
      <c r="CD112" s="294"/>
      <c r="CE112" s="294"/>
      <c r="CF112" s="294"/>
      <c r="CG112" s="294"/>
      <c r="CH112" s="294"/>
      <c r="CI112" s="294"/>
      <c r="CJ112" s="294"/>
      <c r="CK112" s="294"/>
      <c r="CL112" s="294"/>
      <c r="CM112" s="294"/>
      <c r="CN112" s="294"/>
      <c r="CO112" s="294"/>
      <c r="CP112" s="294"/>
      <c r="CQ112" s="294"/>
      <c r="CR112" s="294"/>
      <c r="CS112" s="294"/>
      <c r="CT112" s="294"/>
      <c r="CU112" s="294"/>
      <c r="CV112" s="294"/>
      <c r="CW112" s="294"/>
      <c r="CX112" s="294"/>
      <c r="CY112" s="294"/>
      <c r="CZ112" s="294"/>
      <c r="DA112" s="294"/>
      <c r="DB112" s="294"/>
      <c r="DC112" s="294"/>
      <c r="DD112" s="294"/>
      <c r="DE112" s="294"/>
      <c r="DF112" s="294"/>
      <c r="DG112" s="294"/>
      <c r="DH112" s="294"/>
      <c r="DI112" s="294"/>
      <c r="DJ112" s="294"/>
      <c r="DK112" s="294"/>
      <c r="DL112" s="294"/>
      <c r="DM112" s="294"/>
      <c r="DN112" s="294"/>
      <c r="DO112" s="294"/>
      <c r="DP112" s="294"/>
      <c r="DQ112" s="294"/>
      <c r="DR112" s="294"/>
      <c r="DS112" s="294"/>
      <c r="DT112" s="294"/>
      <c r="DU112" s="294"/>
      <c r="DV112" s="294"/>
      <c r="DW112" s="294"/>
      <c r="DX112" s="294"/>
      <c r="DY112" s="294"/>
      <c r="DZ112" s="294"/>
      <c r="EA112" s="294"/>
      <c r="EB112" s="287"/>
      <c r="EC112" s="287"/>
      <c r="ED112" s="287"/>
    </row>
  </sheetData>
  <mergeCells count="6">
    <mergeCell ref="B37:Q37"/>
    <mergeCell ref="B38:Q38"/>
    <mergeCell ref="B39:Q39"/>
    <mergeCell ref="I2:P3"/>
    <mergeCell ref="Y1:BB1"/>
    <mergeCell ref="V1:X1"/>
  </mergeCells>
  <conditionalFormatting sqref="A43:A1048576 A36:A41 U35 A2:BB4 A1:V1 Y1 A5:X34 B36:T36 B37 R37:T39 B64:U112 V35:X112 BC1:XFD1048576 Y5:BB112 B40:T63">
    <cfRule type="cellIs" dxfId="49" priority="36" operator="equal">
      <formula>"Vallecito.Inflow"</formula>
    </cfRule>
    <cfRule type="cellIs" dxfId="48" priority="37" operator="equal">
      <formula>"TaylorPark.Inflow"</formula>
    </cfRule>
    <cfRule type="cellIs" dxfId="47" priority="38" operator="equal">
      <formula>"NavajoInflow.ModUnregulated"</formula>
    </cfRule>
    <cfRule type="cellIs" dxfId="46" priority="39" operator="equal">
      <formula>"MorrowPointInflow.Unregulated"</formula>
    </cfRule>
    <cfRule type="cellIs" dxfId="45" priority="40" operator="equal">
      <formula>"YampaRiverInflow.Maybelle"</formula>
    </cfRule>
    <cfRule type="cellIs" dxfId="44" priority="41" operator="equal">
      <formula>"Vallecito.Outflow"</formula>
    </cfRule>
    <cfRule type="cellIs" dxfId="43" priority="42" operator="equal">
      <formula>"FlamingGorgeInflow.Unregulated"</formula>
    </cfRule>
    <cfRule type="cellIs" dxfId="42" priority="43" operator="equal">
      <formula>"PowellInflow.Unregulated"</formula>
    </cfRule>
    <cfRule type="cellIs" dxfId="41" priority="44" operator="equal">
      <formula>"Fontenelle.Inflow"</formula>
    </cfRule>
    <cfRule type="cellIs" dxfId="40" priority="45" operator="equal">
      <formula>"CrystalInflow.Unregulated"</formula>
    </cfRule>
    <cfRule type="cellIs" dxfId="39" priority="46" operator="equal">
      <formula>"BlueMesaInflow.Unregulated"</formula>
    </cfRule>
  </conditionalFormatting>
  <conditionalFormatting sqref="A35:T35">
    <cfRule type="cellIs" dxfId="38" priority="25" operator="equal">
      <formula>"Vallecito.Inflow"</formula>
    </cfRule>
    <cfRule type="cellIs" dxfId="37" priority="26" operator="equal">
      <formula>"TaylorPark.Inflow"</formula>
    </cfRule>
    <cfRule type="cellIs" dxfId="36" priority="27" operator="equal">
      <formula>"NavajoInflow.ModUnregulated"</formula>
    </cfRule>
    <cfRule type="cellIs" dxfId="35" priority="28" operator="equal">
      <formula>"MorrowPointInflow.Unregulated"</formula>
    </cfRule>
    <cfRule type="cellIs" dxfId="34" priority="29" operator="equal">
      <formula>"YampaRiverInflow.Maybelle"</formula>
    </cfRule>
    <cfRule type="cellIs" dxfId="33" priority="30" operator="equal">
      <formula>"Vallecito.Outflow"</formula>
    </cfRule>
    <cfRule type="cellIs" dxfId="32" priority="31" operator="equal">
      <formula>"FlamingGorgeInflow.Unregulated"</formula>
    </cfRule>
    <cfRule type="cellIs" dxfId="31" priority="32" operator="equal">
      <formula>"PowellInflow.Unregulated"</formula>
    </cfRule>
    <cfRule type="cellIs" dxfId="30" priority="33" operator="equal">
      <formula>"Fontenelle.Inflow"</formula>
    </cfRule>
    <cfRule type="cellIs" dxfId="29" priority="34" operator="equal">
      <formula>"CrystalInflow.Unregulated"</formula>
    </cfRule>
    <cfRule type="cellIs" dxfId="28" priority="35" operator="equal">
      <formula>"BlueMesaInflow.Unregulated"</formula>
    </cfRule>
  </conditionalFormatting>
  <conditionalFormatting sqref="I2:P3">
    <cfRule type="cellIs" dxfId="27" priority="23" operator="equal">
      <formula>"PowellToMead.GainsAboveHoover"</formula>
    </cfRule>
    <cfRule type="cellIs" dxfId="26" priority="24" operator="equal">
      <formula>"PowellToMead.GainsGrandCanyon"</formula>
    </cfRule>
  </conditionalFormatting>
  <conditionalFormatting sqref="B38:B39">
    <cfRule type="cellIs" dxfId="25" priority="12" operator="equal">
      <formula>"Vallecito.Inflow"</formula>
    </cfRule>
    <cfRule type="cellIs" dxfId="24" priority="13" operator="equal">
      <formula>"TaylorPark.Inflow"</formula>
    </cfRule>
    <cfRule type="cellIs" dxfId="23" priority="14" operator="equal">
      <formula>"NavajoInflow.ModUnregulated"</formula>
    </cfRule>
    <cfRule type="cellIs" dxfId="22" priority="15" operator="equal">
      <formula>"MorrowPointInflow.Unregulated"</formula>
    </cfRule>
    <cfRule type="cellIs" dxfId="21" priority="16" operator="equal">
      <formula>"YampaRiverInflow.Maybelle"</formula>
    </cfRule>
    <cfRule type="cellIs" dxfId="20" priority="17" operator="equal">
      <formula>"Vallecito.Outflow"</formula>
    </cfRule>
    <cfRule type="cellIs" dxfId="19" priority="18" operator="equal">
      <formula>"FlamingGorgeInflow.Unregulated"</formula>
    </cfRule>
    <cfRule type="cellIs" dxfId="18" priority="19" operator="equal">
      <formula>"PowellInflow.Unregulated"</formula>
    </cfRule>
    <cfRule type="cellIs" dxfId="17" priority="20" operator="equal">
      <formula>"Fontenelle.Inflow"</formula>
    </cfRule>
    <cfRule type="cellIs" dxfId="16" priority="21" operator="equal">
      <formula>"CrystalInflow.Unregulated"</formula>
    </cfRule>
    <cfRule type="cellIs" dxfId="15" priority="22" operator="equal">
      <formula>"BlueMesaInflow.Unregulated"</formula>
    </cfRule>
  </conditionalFormatting>
  <conditionalFormatting sqref="U36:U63">
    <cfRule type="cellIs" dxfId="14" priority="1" operator="equal">
      <formula>"Vallecito.Inflow"</formula>
    </cfRule>
    <cfRule type="cellIs" dxfId="13" priority="2" operator="equal">
      <formula>"TaylorPark.Inflow"</formula>
    </cfRule>
    <cfRule type="cellIs" dxfId="12" priority="3" operator="equal">
      <formula>"NavajoInflow.ModUnregulated"</formula>
    </cfRule>
    <cfRule type="cellIs" dxfId="11" priority="4" operator="equal">
      <formula>"MorrowPointInflow.Unregulated"</formula>
    </cfRule>
    <cfRule type="cellIs" dxfId="10" priority="5" operator="equal">
      <formula>"YampaRiverInflow.Maybelle"</formula>
    </cfRule>
    <cfRule type="cellIs" dxfId="9" priority="6" operator="equal">
      <formula>"Vallecito.Outflow"</formula>
    </cfRule>
    <cfRule type="cellIs" dxfId="8" priority="7" operator="equal">
      <formula>"FlamingGorgeInflow.Unregulated"</formula>
    </cfRule>
    <cfRule type="cellIs" dxfId="7" priority="8" operator="equal">
      <formula>"PowellInflow.Unregulated"</formula>
    </cfRule>
    <cfRule type="cellIs" dxfId="6" priority="9" operator="equal">
      <formula>"Fontenelle.Inflow"</formula>
    </cfRule>
    <cfRule type="cellIs" dxfId="5" priority="10" operator="equal">
      <formula>"CrystalInflow.Unregulated"</formula>
    </cfRule>
    <cfRule type="cellIs" dxfId="4"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60" r:id="rId6" name="Check Box 36">
              <controlPr defaultSize="0" autoFill="0" autoLine="0" autoPict="0" macro="[0]!UpdateComparisonEquations">
                <anchor moveWithCells="1">
                  <from>
                    <xdr:col>1</xdr:col>
                    <xdr:colOff>38100</xdr:colOff>
                    <xdr:row>13</xdr:row>
                    <xdr:rowOff>161925</xdr:rowOff>
                  </from>
                  <to>
                    <xdr:col>1</xdr:col>
                    <xdr:colOff>495300</xdr:colOff>
                    <xdr:row>14</xdr:row>
                    <xdr:rowOff>190500</xdr:rowOff>
                  </to>
                </anchor>
              </controlPr>
            </control>
          </mc:Choice>
        </mc:AlternateContent>
        <mc:AlternateContent xmlns:mc="http://schemas.openxmlformats.org/markup-compatibility/2006">
          <mc:Choice Requires="x14">
            <control shapeId="1061" r:id="rId7" name="Check Box 37">
              <controlPr defaultSize="0" autoFill="0" autoLine="0" autoPict="0" macro="[0]!UpdateComparisonEquations">
                <anchor moveWithCells="1">
                  <from>
                    <xdr:col>1</xdr:col>
                    <xdr:colOff>38100</xdr:colOff>
                    <xdr:row>14</xdr:row>
                    <xdr:rowOff>171450</xdr:rowOff>
                  </from>
                  <to>
                    <xdr:col>1</xdr:col>
                    <xdr:colOff>495300</xdr:colOff>
                    <xdr:row>16</xdr:row>
                    <xdr:rowOff>9525</xdr:rowOff>
                  </to>
                </anchor>
              </controlPr>
            </control>
          </mc:Choice>
        </mc:AlternateContent>
        <mc:AlternateContent xmlns:mc="http://schemas.openxmlformats.org/markup-compatibility/2006">
          <mc:Choice Requires="x14">
            <control shapeId="1062" r:id="rId8" name="Check Box 38">
              <controlPr defaultSize="0" autoFill="0" autoLine="0" autoPict="0" macro="[0]!UpdateComparisonEquations">
                <anchor moveWithCells="1">
                  <from>
                    <xdr:col>1</xdr:col>
                    <xdr:colOff>38100</xdr:colOff>
                    <xdr:row>15</xdr:row>
                    <xdr:rowOff>171450</xdr:rowOff>
                  </from>
                  <to>
                    <xdr:col>1</xdr:col>
                    <xdr:colOff>495300</xdr:colOff>
                    <xdr:row>17</xdr:row>
                    <xdr:rowOff>9525</xdr:rowOff>
                  </to>
                </anchor>
              </controlPr>
            </control>
          </mc:Choice>
        </mc:AlternateContent>
        <mc:AlternateContent xmlns:mc="http://schemas.openxmlformats.org/markup-compatibility/2006">
          <mc:Choice Requires="x14">
            <control shapeId="1070" r:id="rId9" name="Check Box 46">
              <controlPr defaultSize="0" autoFill="0" autoLine="0" autoPict="0" macro="[0]!UpdateComparisonEquations">
                <anchor moveWithCells="1">
                  <from>
                    <xdr:col>1</xdr:col>
                    <xdr:colOff>38100</xdr:colOff>
                    <xdr:row>16</xdr:row>
                    <xdr:rowOff>171450</xdr:rowOff>
                  </from>
                  <to>
                    <xdr:col>1</xdr:col>
                    <xdr:colOff>495300</xdr:colOff>
                    <xdr:row>18</xdr:row>
                    <xdr:rowOff>9525</xdr:rowOff>
                  </to>
                </anchor>
              </controlPr>
            </control>
          </mc:Choice>
        </mc:AlternateContent>
        <mc:AlternateContent xmlns:mc="http://schemas.openxmlformats.org/markup-compatibility/2006">
          <mc:Choice Requires="x14">
            <control shapeId="1071" r:id="rId10" name="Check Box 47">
              <controlPr defaultSize="0" autoFill="0" autoLine="0" autoPict="0" macro="[0]!UpdateComparisonEquations">
                <anchor moveWithCells="1">
                  <from>
                    <xdr:col>1</xdr:col>
                    <xdr:colOff>38100</xdr:colOff>
                    <xdr:row>17</xdr:row>
                    <xdr:rowOff>161925</xdr:rowOff>
                  </from>
                  <to>
                    <xdr:col>1</xdr:col>
                    <xdr:colOff>495300</xdr:colOff>
                    <xdr:row>18</xdr:row>
                    <xdr:rowOff>190500</xdr:rowOff>
                  </to>
                </anchor>
              </controlPr>
            </control>
          </mc:Choice>
        </mc:AlternateContent>
        <mc:AlternateContent xmlns:mc="http://schemas.openxmlformats.org/markup-compatibility/2006">
          <mc:Choice Requires="x14">
            <control shapeId="1072" r:id="rId11" name="Check Box 48">
              <controlPr defaultSize="0" autoFill="0" autoLine="0" autoPict="0" macro="[0]!UpdateComparisonEquations">
                <anchor moveWithCells="1">
                  <from>
                    <xdr:col>1</xdr:col>
                    <xdr:colOff>38100</xdr:colOff>
                    <xdr:row>18</xdr:row>
                    <xdr:rowOff>180975</xdr:rowOff>
                  </from>
                  <to>
                    <xdr:col>1</xdr:col>
                    <xdr:colOff>495300</xdr:colOff>
                    <xdr:row>20</xdr:row>
                    <xdr:rowOff>19050</xdr:rowOff>
                  </to>
                </anchor>
              </controlPr>
            </control>
          </mc:Choice>
        </mc:AlternateContent>
        <mc:AlternateContent xmlns:mc="http://schemas.openxmlformats.org/markup-compatibility/2006">
          <mc:Choice Requires="x14">
            <control shapeId="1074" r:id="rId12" name="Check Box 50">
              <controlPr defaultSize="0" autoFill="0" autoLine="0" autoPict="0" macro="[0]!UpdateComparisonEquations">
                <anchor moveWithCells="1">
                  <from>
                    <xdr:col>1</xdr:col>
                    <xdr:colOff>38100</xdr:colOff>
                    <xdr:row>19</xdr:row>
                    <xdr:rowOff>180975</xdr:rowOff>
                  </from>
                  <to>
                    <xdr:col>1</xdr:col>
                    <xdr:colOff>495300</xdr:colOff>
                    <xdr:row>21</xdr:row>
                    <xdr:rowOff>19050</xdr:rowOff>
                  </to>
                </anchor>
              </controlPr>
            </control>
          </mc:Choice>
        </mc:AlternateContent>
        <mc:AlternateContent xmlns:mc="http://schemas.openxmlformats.org/markup-compatibility/2006">
          <mc:Choice Requires="x14">
            <control shapeId="1075" r:id="rId13" name="Check Box 51">
              <controlPr defaultSize="0" autoFill="0" autoLine="0" autoPict="0" macro="[0]!UpdateComparisonEquations">
                <anchor moveWithCells="1">
                  <from>
                    <xdr:col>1</xdr:col>
                    <xdr:colOff>38100</xdr:colOff>
                    <xdr:row>20</xdr:row>
                    <xdr:rowOff>180975</xdr:rowOff>
                  </from>
                  <to>
                    <xdr:col>1</xdr:col>
                    <xdr:colOff>495300</xdr:colOff>
                    <xdr:row>22</xdr:row>
                    <xdr:rowOff>19050</xdr:rowOff>
                  </to>
                </anchor>
              </controlPr>
            </control>
          </mc:Choice>
        </mc:AlternateContent>
        <mc:AlternateContent xmlns:mc="http://schemas.openxmlformats.org/markup-compatibility/2006">
          <mc:Choice Requires="x14">
            <control shapeId="1076" r:id="rId14" name="Check Box 52">
              <controlPr defaultSize="0" autoFill="0" autoLine="0" autoPict="0" macro="[0]!UpdateComparisonEquations">
                <anchor moveWithCells="1">
                  <from>
                    <xdr:col>1</xdr:col>
                    <xdr:colOff>38100</xdr:colOff>
                    <xdr:row>21</xdr:row>
                    <xdr:rowOff>171450</xdr:rowOff>
                  </from>
                  <to>
                    <xdr:col>1</xdr:col>
                    <xdr:colOff>495300</xdr:colOff>
                    <xdr:row>23</xdr:row>
                    <xdr:rowOff>9525</xdr:rowOff>
                  </to>
                </anchor>
              </controlPr>
            </control>
          </mc:Choice>
        </mc:AlternateContent>
        <mc:AlternateContent xmlns:mc="http://schemas.openxmlformats.org/markup-compatibility/2006">
          <mc:Choice Requires="x14">
            <control shapeId="1077" r:id="rId15" name="Check Box 53">
              <controlPr defaultSize="0" autoFill="0" autoLine="0" autoPict="0" macro="[0]!UpdateComparisonEquations">
                <anchor moveWithCells="1">
                  <from>
                    <xdr:col>1</xdr:col>
                    <xdr:colOff>38100</xdr:colOff>
                    <xdr:row>22</xdr:row>
                    <xdr:rowOff>171450</xdr:rowOff>
                  </from>
                  <to>
                    <xdr:col>1</xdr:col>
                    <xdr:colOff>495300</xdr:colOff>
                    <xdr:row>24</xdr:row>
                    <xdr:rowOff>9525</xdr:rowOff>
                  </to>
                </anchor>
              </controlPr>
            </control>
          </mc:Choice>
        </mc:AlternateContent>
        <mc:AlternateContent xmlns:mc="http://schemas.openxmlformats.org/markup-compatibility/2006">
          <mc:Choice Requires="x14">
            <control shapeId="1078" r:id="rId16" name="Check Box 54">
              <controlPr defaultSize="0" autoFill="0" autoLine="0" autoPict="0" macro="[0]!UpdateComparisonEquations">
                <anchor moveWithCells="1">
                  <from>
                    <xdr:col>1</xdr:col>
                    <xdr:colOff>38100</xdr:colOff>
                    <xdr:row>23</xdr:row>
                    <xdr:rowOff>180975</xdr:rowOff>
                  </from>
                  <to>
                    <xdr:col>1</xdr:col>
                    <xdr:colOff>495300</xdr:colOff>
                    <xdr:row>25</xdr:row>
                    <xdr:rowOff>19050</xdr:rowOff>
                  </to>
                </anchor>
              </controlPr>
            </control>
          </mc:Choice>
        </mc:AlternateContent>
        <mc:AlternateContent xmlns:mc="http://schemas.openxmlformats.org/markup-compatibility/2006">
          <mc:Choice Requires="x14">
            <control shapeId="1079" r:id="rId17" name="Check Box 55">
              <controlPr defaultSize="0" autoFill="0" autoLine="0" autoPict="0" macro="[0]!UpdateComparisonEquations">
                <anchor moveWithCells="1">
                  <from>
                    <xdr:col>1</xdr:col>
                    <xdr:colOff>38100</xdr:colOff>
                    <xdr:row>24</xdr:row>
                    <xdr:rowOff>171450</xdr:rowOff>
                  </from>
                  <to>
                    <xdr:col>1</xdr:col>
                    <xdr:colOff>495300</xdr:colOff>
                    <xdr:row>26</xdr:row>
                    <xdr:rowOff>9525</xdr:rowOff>
                  </to>
                </anchor>
              </controlPr>
            </control>
          </mc:Choice>
        </mc:AlternateContent>
        <mc:AlternateContent xmlns:mc="http://schemas.openxmlformats.org/markup-compatibility/2006">
          <mc:Choice Requires="x14">
            <control shapeId="1080" r:id="rId18" name="Check Box 56">
              <controlPr defaultSize="0" autoFill="0" autoLine="0" autoPict="0" macro="[0]!UpdateComparisonEquations">
                <anchor moveWithCells="1">
                  <from>
                    <xdr:col>1</xdr:col>
                    <xdr:colOff>38100</xdr:colOff>
                    <xdr:row>25</xdr:row>
                    <xdr:rowOff>180975</xdr:rowOff>
                  </from>
                  <to>
                    <xdr:col>1</xdr:col>
                    <xdr:colOff>495300</xdr:colOff>
                    <xdr:row>27</xdr:row>
                    <xdr:rowOff>19050</xdr:rowOff>
                  </to>
                </anchor>
              </controlPr>
            </control>
          </mc:Choice>
        </mc:AlternateContent>
        <mc:AlternateContent xmlns:mc="http://schemas.openxmlformats.org/markup-compatibility/2006">
          <mc:Choice Requires="x14">
            <control shapeId="1081" r:id="rId19" name="Check Box 57">
              <controlPr defaultSize="0" autoFill="0" autoLine="0" autoPict="0" macro="[0]!UpdateComparisonEquations">
                <anchor moveWithCells="1">
                  <from>
                    <xdr:col>1</xdr:col>
                    <xdr:colOff>38100</xdr:colOff>
                    <xdr:row>26</xdr:row>
                    <xdr:rowOff>190500</xdr:rowOff>
                  </from>
                  <to>
                    <xdr:col>1</xdr:col>
                    <xdr:colOff>495300</xdr:colOff>
                    <xdr:row>28</xdr:row>
                    <xdr:rowOff>28575</xdr:rowOff>
                  </to>
                </anchor>
              </controlPr>
            </control>
          </mc:Choice>
        </mc:AlternateContent>
        <mc:AlternateContent xmlns:mc="http://schemas.openxmlformats.org/markup-compatibility/2006">
          <mc:Choice Requires="x14">
            <control shapeId="1082" r:id="rId20" name="Check Box 58">
              <controlPr defaultSize="0" autoFill="0" autoLine="0" autoPict="0" macro="[0]!UpdateComparisonEquations">
                <anchor moveWithCells="1">
                  <from>
                    <xdr:col>1</xdr:col>
                    <xdr:colOff>38100</xdr:colOff>
                    <xdr:row>28</xdr:row>
                    <xdr:rowOff>9525</xdr:rowOff>
                  </from>
                  <to>
                    <xdr:col>1</xdr:col>
                    <xdr:colOff>495300</xdr:colOff>
                    <xdr:row>29</xdr:row>
                    <xdr:rowOff>38100</xdr:rowOff>
                  </to>
                </anchor>
              </controlPr>
            </control>
          </mc:Choice>
        </mc:AlternateContent>
        <mc:AlternateContent xmlns:mc="http://schemas.openxmlformats.org/markup-compatibility/2006">
          <mc:Choice Requires="x14">
            <control shapeId="1083" r:id="rId21" name="Check Box 59">
              <controlPr defaultSize="0" autoFill="0" autoLine="0" autoPict="0" macro="[0]!UpdateComparisonEquations">
                <anchor moveWithCells="1">
                  <from>
                    <xdr:col>2</xdr:col>
                    <xdr:colOff>66675</xdr:colOff>
                    <xdr:row>13</xdr:row>
                    <xdr:rowOff>161925</xdr:rowOff>
                  </from>
                  <to>
                    <xdr:col>2</xdr:col>
                    <xdr:colOff>523875</xdr:colOff>
                    <xdr:row>14</xdr:row>
                    <xdr:rowOff>190500</xdr:rowOff>
                  </to>
                </anchor>
              </controlPr>
            </control>
          </mc:Choice>
        </mc:AlternateContent>
        <mc:AlternateContent xmlns:mc="http://schemas.openxmlformats.org/markup-compatibility/2006">
          <mc:Choice Requires="x14">
            <control shapeId="1084" r:id="rId22" name="Check Box 60">
              <controlPr defaultSize="0" autoFill="0" autoLine="0" autoPict="0" macro="[0]!UpdateComparisonEquations">
                <anchor moveWithCells="1">
                  <from>
                    <xdr:col>2</xdr:col>
                    <xdr:colOff>66675</xdr:colOff>
                    <xdr:row>14</xdr:row>
                    <xdr:rowOff>171450</xdr:rowOff>
                  </from>
                  <to>
                    <xdr:col>2</xdr:col>
                    <xdr:colOff>523875</xdr:colOff>
                    <xdr:row>16</xdr:row>
                    <xdr:rowOff>9525</xdr:rowOff>
                  </to>
                </anchor>
              </controlPr>
            </control>
          </mc:Choice>
        </mc:AlternateContent>
        <mc:AlternateContent xmlns:mc="http://schemas.openxmlformats.org/markup-compatibility/2006">
          <mc:Choice Requires="x14">
            <control shapeId="1085" r:id="rId23" name="Check Box 61">
              <controlPr defaultSize="0" autoFill="0" autoLine="0" autoPict="0" macro="[0]!UpdateComparisonEquations">
                <anchor moveWithCells="1">
                  <from>
                    <xdr:col>2</xdr:col>
                    <xdr:colOff>66675</xdr:colOff>
                    <xdr:row>15</xdr:row>
                    <xdr:rowOff>171450</xdr:rowOff>
                  </from>
                  <to>
                    <xdr:col>2</xdr:col>
                    <xdr:colOff>523875</xdr:colOff>
                    <xdr:row>17</xdr:row>
                    <xdr:rowOff>9525</xdr:rowOff>
                  </to>
                </anchor>
              </controlPr>
            </control>
          </mc:Choice>
        </mc:AlternateContent>
        <mc:AlternateContent xmlns:mc="http://schemas.openxmlformats.org/markup-compatibility/2006">
          <mc:Choice Requires="x14">
            <control shapeId="1086" r:id="rId24" name="Check Box 62">
              <controlPr defaultSize="0" autoFill="0" autoLine="0" autoPict="0" macro="[0]!UpdateComparisonEquations">
                <anchor moveWithCells="1">
                  <from>
                    <xdr:col>2</xdr:col>
                    <xdr:colOff>66675</xdr:colOff>
                    <xdr:row>16</xdr:row>
                    <xdr:rowOff>171450</xdr:rowOff>
                  </from>
                  <to>
                    <xdr:col>2</xdr:col>
                    <xdr:colOff>523875</xdr:colOff>
                    <xdr:row>18</xdr:row>
                    <xdr:rowOff>9525</xdr:rowOff>
                  </to>
                </anchor>
              </controlPr>
            </control>
          </mc:Choice>
        </mc:AlternateContent>
        <mc:AlternateContent xmlns:mc="http://schemas.openxmlformats.org/markup-compatibility/2006">
          <mc:Choice Requires="x14">
            <control shapeId="1087" r:id="rId25" name="Check Box 63">
              <controlPr defaultSize="0" autoFill="0" autoLine="0" autoPict="0" macro="[0]!UpdateComparisonEquations">
                <anchor moveWithCells="1">
                  <from>
                    <xdr:col>2</xdr:col>
                    <xdr:colOff>66675</xdr:colOff>
                    <xdr:row>17</xdr:row>
                    <xdr:rowOff>161925</xdr:rowOff>
                  </from>
                  <to>
                    <xdr:col>2</xdr:col>
                    <xdr:colOff>523875</xdr:colOff>
                    <xdr:row>18</xdr:row>
                    <xdr:rowOff>190500</xdr:rowOff>
                  </to>
                </anchor>
              </controlPr>
            </control>
          </mc:Choice>
        </mc:AlternateContent>
        <mc:AlternateContent xmlns:mc="http://schemas.openxmlformats.org/markup-compatibility/2006">
          <mc:Choice Requires="x14">
            <control shapeId="1088" r:id="rId26" name="Check Box 64">
              <controlPr defaultSize="0" autoFill="0" autoLine="0" autoPict="0" macro="[0]!UpdateComparisonEquations">
                <anchor moveWithCells="1">
                  <from>
                    <xdr:col>2</xdr:col>
                    <xdr:colOff>66675</xdr:colOff>
                    <xdr:row>18</xdr:row>
                    <xdr:rowOff>180975</xdr:rowOff>
                  </from>
                  <to>
                    <xdr:col>2</xdr:col>
                    <xdr:colOff>523875</xdr:colOff>
                    <xdr:row>20</xdr:row>
                    <xdr:rowOff>19050</xdr:rowOff>
                  </to>
                </anchor>
              </controlPr>
            </control>
          </mc:Choice>
        </mc:AlternateContent>
        <mc:AlternateContent xmlns:mc="http://schemas.openxmlformats.org/markup-compatibility/2006">
          <mc:Choice Requires="x14">
            <control shapeId="1089" r:id="rId27" name="Check Box 65">
              <controlPr defaultSize="0" autoFill="0" autoLine="0" autoPict="0" macro="[0]!UpdateComparisonEquations">
                <anchor moveWithCells="1">
                  <from>
                    <xdr:col>2</xdr:col>
                    <xdr:colOff>66675</xdr:colOff>
                    <xdr:row>19</xdr:row>
                    <xdr:rowOff>180975</xdr:rowOff>
                  </from>
                  <to>
                    <xdr:col>2</xdr:col>
                    <xdr:colOff>523875</xdr:colOff>
                    <xdr:row>21</xdr:row>
                    <xdr:rowOff>19050</xdr:rowOff>
                  </to>
                </anchor>
              </controlPr>
            </control>
          </mc:Choice>
        </mc:AlternateContent>
        <mc:AlternateContent xmlns:mc="http://schemas.openxmlformats.org/markup-compatibility/2006">
          <mc:Choice Requires="x14">
            <control shapeId="1090" r:id="rId28" name="Check Box 66">
              <controlPr defaultSize="0" autoFill="0" autoLine="0" autoPict="0" macro="[0]!UpdateComparisonEquations">
                <anchor moveWithCells="1">
                  <from>
                    <xdr:col>2</xdr:col>
                    <xdr:colOff>66675</xdr:colOff>
                    <xdr:row>20</xdr:row>
                    <xdr:rowOff>180975</xdr:rowOff>
                  </from>
                  <to>
                    <xdr:col>2</xdr:col>
                    <xdr:colOff>523875</xdr:colOff>
                    <xdr:row>22</xdr:row>
                    <xdr:rowOff>19050</xdr:rowOff>
                  </to>
                </anchor>
              </controlPr>
            </control>
          </mc:Choice>
        </mc:AlternateContent>
        <mc:AlternateContent xmlns:mc="http://schemas.openxmlformats.org/markup-compatibility/2006">
          <mc:Choice Requires="x14">
            <control shapeId="1091" r:id="rId29" name="Check Box 67">
              <controlPr defaultSize="0" autoFill="0" autoLine="0" autoPict="0" macro="[0]!UpdateComparisonEquations">
                <anchor moveWithCells="1">
                  <from>
                    <xdr:col>2</xdr:col>
                    <xdr:colOff>66675</xdr:colOff>
                    <xdr:row>21</xdr:row>
                    <xdr:rowOff>171450</xdr:rowOff>
                  </from>
                  <to>
                    <xdr:col>2</xdr:col>
                    <xdr:colOff>523875</xdr:colOff>
                    <xdr:row>23</xdr:row>
                    <xdr:rowOff>9525</xdr:rowOff>
                  </to>
                </anchor>
              </controlPr>
            </control>
          </mc:Choice>
        </mc:AlternateContent>
        <mc:AlternateContent xmlns:mc="http://schemas.openxmlformats.org/markup-compatibility/2006">
          <mc:Choice Requires="x14">
            <control shapeId="1092" r:id="rId30" name="Check Box 68">
              <controlPr defaultSize="0" autoFill="0" autoLine="0" autoPict="0" macro="[0]!UpdateComparisonEquations">
                <anchor moveWithCells="1">
                  <from>
                    <xdr:col>2</xdr:col>
                    <xdr:colOff>66675</xdr:colOff>
                    <xdr:row>23</xdr:row>
                    <xdr:rowOff>180975</xdr:rowOff>
                  </from>
                  <to>
                    <xdr:col>2</xdr:col>
                    <xdr:colOff>523875</xdr:colOff>
                    <xdr:row>25</xdr:row>
                    <xdr:rowOff>19050</xdr:rowOff>
                  </to>
                </anchor>
              </controlPr>
            </control>
          </mc:Choice>
        </mc:AlternateContent>
        <mc:AlternateContent xmlns:mc="http://schemas.openxmlformats.org/markup-compatibility/2006">
          <mc:Choice Requires="x14">
            <control shapeId="1093" r:id="rId31" name="Check Box 69">
              <controlPr defaultSize="0" autoFill="0" autoLine="0" autoPict="0" macro="[0]!UpdateComparisonEquations">
                <anchor moveWithCells="1">
                  <from>
                    <xdr:col>2</xdr:col>
                    <xdr:colOff>66675</xdr:colOff>
                    <xdr:row>22</xdr:row>
                    <xdr:rowOff>171450</xdr:rowOff>
                  </from>
                  <to>
                    <xdr:col>2</xdr:col>
                    <xdr:colOff>523875</xdr:colOff>
                    <xdr:row>24</xdr:row>
                    <xdr:rowOff>9525</xdr:rowOff>
                  </to>
                </anchor>
              </controlPr>
            </control>
          </mc:Choice>
        </mc:AlternateContent>
        <mc:AlternateContent xmlns:mc="http://schemas.openxmlformats.org/markup-compatibility/2006">
          <mc:Choice Requires="x14">
            <control shapeId="1094" r:id="rId32" name="Check Box 70">
              <controlPr defaultSize="0" autoFill="0" autoLine="0" autoPict="0" macro="[0]!UpdateComparisonEquations">
                <anchor moveWithCells="1">
                  <from>
                    <xdr:col>2</xdr:col>
                    <xdr:colOff>66675</xdr:colOff>
                    <xdr:row>24</xdr:row>
                    <xdr:rowOff>171450</xdr:rowOff>
                  </from>
                  <to>
                    <xdr:col>2</xdr:col>
                    <xdr:colOff>523875</xdr:colOff>
                    <xdr:row>26</xdr:row>
                    <xdr:rowOff>9525</xdr:rowOff>
                  </to>
                </anchor>
              </controlPr>
            </control>
          </mc:Choice>
        </mc:AlternateContent>
        <mc:AlternateContent xmlns:mc="http://schemas.openxmlformats.org/markup-compatibility/2006">
          <mc:Choice Requires="x14">
            <control shapeId="1095" r:id="rId33" name="Check Box 71">
              <controlPr defaultSize="0" autoFill="0" autoLine="0" autoPict="0" macro="[0]!UpdateComparisonEquations">
                <anchor moveWithCells="1">
                  <from>
                    <xdr:col>2</xdr:col>
                    <xdr:colOff>66675</xdr:colOff>
                    <xdr:row>25</xdr:row>
                    <xdr:rowOff>180975</xdr:rowOff>
                  </from>
                  <to>
                    <xdr:col>2</xdr:col>
                    <xdr:colOff>523875</xdr:colOff>
                    <xdr:row>27</xdr:row>
                    <xdr:rowOff>19050</xdr:rowOff>
                  </to>
                </anchor>
              </controlPr>
            </control>
          </mc:Choice>
        </mc:AlternateContent>
        <mc:AlternateContent xmlns:mc="http://schemas.openxmlformats.org/markup-compatibility/2006">
          <mc:Choice Requires="x14">
            <control shapeId="1096" r:id="rId34" name="Check Box 72">
              <controlPr defaultSize="0" autoFill="0" autoLine="0" autoPict="0" macro="[0]!UpdateComparisonEquations">
                <anchor moveWithCells="1">
                  <from>
                    <xdr:col>2</xdr:col>
                    <xdr:colOff>66675</xdr:colOff>
                    <xdr:row>26</xdr:row>
                    <xdr:rowOff>190500</xdr:rowOff>
                  </from>
                  <to>
                    <xdr:col>2</xdr:col>
                    <xdr:colOff>523875</xdr:colOff>
                    <xdr:row>28</xdr:row>
                    <xdr:rowOff>28575</xdr:rowOff>
                  </to>
                </anchor>
              </controlPr>
            </control>
          </mc:Choice>
        </mc:AlternateContent>
        <mc:AlternateContent xmlns:mc="http://schemas.openxmlformats.org/markup-compatibility/2006">
          <mc:Choice Requires="x14">
            <control shapeId="1104" r:id="rId3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3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3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3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3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4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4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4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43" name="Check Box 97">
              <controlPr defaultSize="0" autoFill="0" autoLine="0" autoPict="0" macro="[0]!UpdateComparisonEquations">
                <anchor moveWithCells="1">
                  <from>
                    <xdr:col>2</xdr:col>
                    <xdr:colOff>66675</xdr:colOff>
                    <xdr:row>28</xdr:row>
                    <xdr:rowOff>9525</xdr:rowOff>
                  </from>
                  <to>
                    <xdr:col>2</xdr:col>
                    <xdr:colOff>523875</xdr:colOff>
                    <xdr:row>29</xdr:row>
                    <xdr:rowOff>38100</xdr:rowOff>
                  </to>
                </anchor>
              </controlPr>
            </control>
          </mc:Choice>
        </mc:AlternateContent>
        <mc:AlternateContent xmlns:mc="http://schemas.openxmlformats.org/markup-compatibility/2006">
          <mc:Choice Requires="x14">
            <control shapeId="1122" r:id="rId4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45" name="Check Box 99">
              <controlPr defaultSize="0" autoFill="0" autoLine="0" autoPict="0" macro="[0]!UpdateComparisonEquations">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46" name="Check Box 100">
              <controlPr defaultSize="0" autoFill="0" autoLine="0" autoPict="0" macro="[0]!UpdateComparisonEquations">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4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4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4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5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5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52" name="Check Box 112">
              <controlPr defaultSize="0" autoFill="0" autoLine="0" autoPict="0" macro="[0]!UpdateComparisonEquations">
                <anchor moveWithCells="1">
                  <from>
                    <xdr:col>3</xdr:col>
                    <xdr:colOff>38100</xdr:colOff>
                    <xdr:row>13</xdr:row>
                    <xdr:rowOff>161925</xdr:rowOff>
                  </from>
                  <to>
                    <xdr:col>3</xdr:col>
                    <xdr:colOff>495300</xdr:colOff>
                    <xdr:row>14</xdr:row>
                    <xdr:rowOff>190500</xdr:rowOff>
                  </to>
                </anchor>
              </controlPr>
            </control>
          </mc:Choice>
        </mc:AlternateContent>
        <mc:AlternateContent xmlns:mc="http://schemas.openxmlformats.org/markup-compatibility/2006">
          <mc:Choice Requires="x14">
            <control shapeId="1138" r:id="rId53" name="Check Box 114">
              <controlPr defaultSize="0" autoFill="0" autoLine="0" autoPict="0" macro="[0]!UpdateComparisonEquations" altText="2012">
                <anchor moveWithCells="1">
                  <from>
                    <xdr:col>3</xdr:col>
                    <xdr:colOff>38100</xdr:colOff>
                    <xdr:row>14</xdr:row>
                    <xdr:rowOff>171450</xdr:rowOff>
                  </from>
                  <to>
                    <xdr:col>3</xdr:col>
                    <xdr:colOff>495300</xdr:colOff>
                    <xdr:row>16</xdr:row>
                    <xdr:rowOff>9525</xdr:rowOff>
                  </to>
                </anchor>
              </controlPr>
            </control>
          </mc:Choice>
        </mc:AlternateContent>
        <mc:AlternateContent xmlns:mc="http://schemas.openxmlformats.org/markup-compatibility/2006">
          <mc:Choice Requires="x14">
            <control shapeId="1139" r:id="rId54" name="Check Box 115">
              <controlPr defaultSize="0" autoFill="0" autoLine="0" autoPict="0" macro="[0]!UpdateComparisonEquations">
                <anchor moveWithCells="1">
                  <from>
                    <xdr:col>3</xdr:col>
                    <xdr:colOff>38100</xdr:colOff>
                    <xdr:row>15</xdr:row>
                    <xdr:rowOff>171450</xdr:rowOff>
                  </from>
                  <to>
                    <xdr:col>3</xdr:col>
                    <xdr:colOff>495300</xdr:colOff>
                    <xdr:row>17</xdr:row>
                    <xdr:rowOff>9525</xdr:rowOff>
                  </to>
                </anchor>
              </controlPr>
            </control>
          </mc:Choice>
        </mc:AlternateContent>
        <mc:AlternateContent xmlns:mc="http://schemas.openxmlformats.org/markup-compatibility/2006">
          <mc:Choice Requires="x14">
            <control shapeId="1141" r:id="rId55" name="Check Box 117">
              <controlPr defaultSize="0" autoFill="0" autoLine="0" autoPict="0" macro="[0]!UpdateComparisonEquations">
                <anchor moveWithCells="1">
                  <from>
                    <xdr:col>3</xdr:col>
                    <xdr:colOff>38100</xdr:colOff>
                    <xdr:row>16</xdr:row>
                    <xdr:rowOff>171450</xdr:rowOff>
                  </from>
                  <to>
                    <xdr:col>3</xdr:col>
                    <xdr:colOff>495300</xdr:colOff>
                    <xdr:row>18</xdr:row>
                    <xdr:rowOff>9525</xdr:rowOff>
                  </to>
                </anchor>
              </controlPr>
            </control>
          </mc:Choice>
        </mc:AlternateContent>
        <mc:AlternateContent xmlns:mc="http://schemas.openxmlformats.org/markup-compatibility/2006">
          <mc:Choice Requires="x14">
            <control shapeId="1142" r:id="rId56" name="Check Box 118">
              <controlPr defaultSize="0" autoFill="0" autoLine="0" autoPict="0" macro="[0]!UpdateComparisonEquations">
                <anchor moveWithCells="1">
                  <from>
                    <xdr:col>3</xdr:col>
                    <xdr:colOff>38100</xdr:colOff>
                    <xdr:row>17</xdr:row>
                    <xdr:rowOff>161925</xdr:rowOff>
                  </from>
                  <to>
                    <xdr:col>3</xdr:col>
                    <xdr:colOff>495300</xdr:colOff>
                    <xdr:row>18</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0"/>
  <sheetViews>
    <sheetView zoomScaleNormal="100" workbookViewId="0">
      <selection activeCell="D4" sqref="D4"/>
    </sheetView>
  </sheetViews>
  <sheetFormatPr defaultColWidth="18.7109375" defaultRowHeight="12.75" customHeight="1" x14ac:dyDescent="0.25"/>
  <cols>
    <col min="1" max="1" width="7.5703125" style="250"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4" s="211" customFormat="1" ht="15" x14ac:dyDescent="0.25">
      <c r="A1" s="248"/>
      <c r="B1" s="322"/>
      <c r="C1" s="322"/>
      <c r="D1" s="322"/>
      <c r="E1" s="322"/>
      <c r="F1" s="322"/>
      <c r="G1" s="322"/>
      <c r="H1" s="322"/>
      <c r="I1" s="322"/>
      <c r="J1" s="322"/>
      <c r="K1" s="322"/>
      <c r="L1" s="322"/>
      <c r="M1" s="322"/>
      <c r="N1" s="322"/>
      <c r="O1" s="322"/>
      <c r="P1" s="322"/>
      <c r="Q1" s="322"/>
      <c r="R1" s="322"/>
      <c r="S1" s="322"/>
      <c r="T1" s="322"/>
      <c r="U1" s="322"/>
      <c r="V1" s="322"/>
      <c r="W1" s="322"/>
      <c r="X1" s="322"/>
      <c r="Y1" s="322"/>
      <c r="Z1" s="322"/>
      <c r="AA1" s="322"/>
      <c r="AB1" s="322"/>
      <c r="AC1" s="322"/>
      <c r="AD1" s="322"/>
      <c r="AE1" s="322"/>
      <c r="AF1" s="322"/>
      <c r="AG1" s="322"/>
      <c r="AH1" s="322"/>
      <c r="AI1" s="253"/>
      <c r="AJ1" s="253"/>
      <c r="AK1" s="253"/>
      <c r="AL1" s="253"/>
      <c r="AM1" s="253"/>
    </row>
    <row r="2" spans="1:54" s="206" customFormat="1" ht="15" x14ac:dyDescent="0.25">
      <c r="A2" s="248"/>
      <c r="B2" s="209" t="s">
        <v>53</v>
      </c>
      <c r="C2" s="209" t="s">
        <v>54</v>
      </c>
      <c r="D2" s="209" t="s">
        <v>55</v>
      </c>
      <c r="E2" s="209">
        <v>1981</v>
      </c>
      <c r="F2" s="209">
        <v>1982</v>
      </c>
      <c r="G2" s="209">
        <v>1983</v>
      </c>
      <c r="H2" s="209">
        <v>1984</v>
      </c>
      <c r="I2" s="209">
        <v>1985</v>
      </c>
      <c r="J2" s="209">
        <v>1986</v>
      </c>
      <c r="K2" s="209">
        <v>1987</v>
      </c>
      <c r="L2" s="209">
        <v>1988</v>
      </c>
      <c r="M2" s="209">
        <v>1989</v>
      </c>
      <c r="N2" s="209">
        <v>1990</v>
      </c>
      <c r="O2" s="209">
        <v>1991</v>
      </c>
      <c r="P2" s="209">
        <v>1992</v>
      </c>
      <c r="Q2" s="209">
        <v>1993</v>
      </c>
      <c r="R2" s="209">
        <v>1994</v>
      </c>
      <c r="S2" s="209">
        <v>1995</v>
      </c>
      <c r="T2" s="209">
        <v>1996</v>
      </c>
      <c r="U2" s="209">
        <v>1997</v>
      </c>
      <c r="V2" s="209">
        <v>1998</v>
      </c>
      <c r="W2" s="209">
        <v>1999</v>
      </c>
      <c r="X2" s="209">
        <v>2000</v>
      </c>
      <c r="Y2" s="209">
        <v>2001</v>
      </c>
      <c r="Z2" s="209">
        <v>2002</v>
      </c>
      <c r="AA2" s="209">
        <v>2003</v>
      </c>
      <c r="AB2" s="209">
        <v>2004</v>
      </c>
      <c r="AC2" s="209">
        <v>2005</v>
      </c>
      <c r="AD2" s="209">
        <v>2006</v>
      </c>
      <c r="AE2" s="209">
        <v>2007</v>
      </c>
      <c r="AF2" s="209">
        <v>2008</v>
      </c>
      <c r="AG2" s="209">
        <v>2009</v>
      </c>
      <c r="AH2" s="209">
        <v>2010</v>
      </c>
      <c r="AI2" s="253">
        <v>2011</v>
      </c>
      <c r="AJ2" s="253">
        <v>2012</v>
      </c>
      <c r="AK2" s="253">
        <v>2013</v>
      </c>
      <c r="AL2" s="253">
        <v>2014</v>
      </c>
      <c r="AM2" s="253">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49"/>
      <c r="B3" s="210" t="s">
        <v>71</v>
      </c>
      <c r="C3" s="210" t="s">
        <v>72</v>
      </c>
      <c r="D3" s="210" t="s">
        <v>73</v>
      </c>
      <c r="E3" s="210" t="s">
        <v>74</v>
      </c>
      <c r="F3" s="210" t="s">
        <v>75</v>
      </c>
      <c r="G3" s="210" t="s">
        <v>76</v>
      </c>
      <c r="H3" s="210" t="s">
        <v>77</v>
      </c>
      <c r="I3" s="210" t="s">
        <v>78</v>
      </c>
      <c r="J3" s="210" t="s">
        <v>79</v>
      </c>
      <c r="K3" s="210" t="s">
        <v>80</v>
      </c>
      <c r="L3" s="210" t="s">
        <v>81</v>
      </c>
      <c r="M3" s="210" t="s">
        <v>82</v>
      </c>
      <c r="N3" s="210" t="s">
        <v>83</v>
      </c>
      <c r="O3" s="210" t="s">
        <v>84</v>
      </c>
      <c r="P3" s="210" t="s">
        <v>85</v>
      </c>
      <c r="Q3" s="210" t="s">
        <v>86</v>
      </c>
      <c r="R3" s="210" t="s">
        <v>87</v>
      </c>
      <c r="S3" s="210" t="s">
        <v>88</v>
      </c>
      <c r="T3" s="210" t="s">
        <v>89</v>
      </c>
      <c r="U3" s="210" t="s">
        <v>90</v>
      </c>
      <c r="V3" s="210" t="s">
        <v>91</v>
      </c>
      <c r="W3" s="210" t="s">
        <v>92</v>
      </c>
      <c r="X3" s="210" t="s">
        <v>93</v>
      </c>
      <c r="Y3" s="210" t="s">
        <v>94</v>
      </c>
      <c r="Z3" s="210" t="s">
        <v>95</v>
      </c>
      <c r="AA3" s="210" t="s">
        <v>96</v>
      </c>
      <c r="AB3" s="210" t="s">
        <v>97</v>
      </c>
      <c r="AC3" s="210" t="s">
        <v>98</v>
      </c>
      <c r="AD3" s="210" t="s">
        <v>99</v>
      </c>
      <c r="AE3" s="210" t="s">
        <v>100</v>
      </c>
      <c r="AF3" s="210" t="s">
        <v>101</v>
      </c>
      <c r="AG3" s="210" t="s">
        <v>102</v>
      </c>
      <c r="AH3" s="210" t="s">
        <v>103</v>
      </c>
      <c r="AI3" s="210" t="s">
        <v>163</v>
      </c>
      <c r="AJ3" s="210" t="s">
        <v>168</v>
      </c>
      <c r="AK3" s="210" t="s">
        <v>169</v>
      </c>
      <c r="AL3" s="210" t="s">
        <v>170</v>
      </c>
      <c r="AM3" s="21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1" customFormat="1" ht="15" x14ac:dyDescent="0.25">
      <c r="A4" s="251">
        <v>44136</v>
      </c>
      <c r="B4" s="216"/>
      <c r="C4" s="216"/>
      <c r="D4" s="217">
        <v>24.599160599999998</v>
      </c>
      <c r="E4" s="217">
        <v>19.834</v>
      </c>
      <c r="F4" s="217">
        <v>19.898</v>
      </c>
      <c r="G4" s="217">
        <v>20.385000000000002</v>
      </c>
      <c r="H4" s="217">
        <v>20.779</v>
      </c>
      <c r="I4" s="217">
        <v>19.835999999999999</v>
      </c>
      <c r="J4" s="217">
        <v>20.099</v>
      </c>
      <c r="K4" s="217">
        <v>24.367999999999999</v>
      </c>
      <c r="L4" s="217">
        <v>21.513999999999999</v>
      </c>
      <c r="M4" s="217">
        <v>19.834</v>
      </c>
      <c r="N4" s="217">
        <v>19.834</v>
      </c>
      <c r="O4" s="217">
        <v>29.497</v>
      </c>
      <c r="P4" s="217">
        <v>22.603999999999999</v>
      </c>
      <c r="Q4" s="217">
        <v>22.277000000000001</v>
      </c>
      <c r="R4" s="217">
        <v>19.834</v>
      </c>
      <c r="S4" s="217">
        <v>21.318999999999999</v>
      </c>
      <c r="T4" s="217">
        <v>20.82</v>
      </c>
      <c r="U4" s="217">
        <v>20.170999999999999</v>
      </c>
      <c r="V4" s="217">
        <v>19.834</v>
      </c>
      <c r="W4" s="217">
        <v>20.277999999999999</v>
      </c>
      <c r="X4" s="217">
        <v>19.834</v>
      </c>
      <c r="Y4" s="217">
        <v>20.007999999999999</v>
      </c>
      <c r="Z4" s="217">
        <v>20.13</v>
      </c>
      <c r="AA4" s="217">
        <v>19.86</v>
      </c>
      <c r="AB4" s="217">
        <v>22.213000000000001</v>
      </c>
      <c r="AC4" s="217">
        <v>19.847000000000001</v>
      </c>
      <c r="AD4" s="217">
        <v>19.873999999999999</v>
      </c>
      <c r="AE4" s="217">
        <v>19.834</v>
      </c>
      <c r="AF4" s="217">
        <v>19.835999999999999</v>
      </c>
      <c r="AG4" s="217">
        <v>20.276</v>
      </c>
      <c r="AH4" s="217">
        <v>19.834</v>
      </c>
      <c r="AI4" s="211">
        <v>19.834</v>
      </c>
      <c r="AJ4" s="211">
        <v>20</v>
      </c>
      <c r="AK4" s="211">
        <v>19.834</v>
      </c>
      <c r="AL4" s="211">
        <v>19.873999999999999</v>
      </c>
      <c r="AM4" s="211">
        <v>20.661000000000001</v>
      </c>
    </row>
    <row r="5" spans="1:54" ht="15" x14ac:dyDescent="0.25">
      <c r="A5" s="248">
        <v>44166</v>
      </c>
      <c r="B5" s="163"/>
      <c r="C5" s="163"/>
      <c r="D5" s="166">
        <v>19</v>
      </c>
      <c r="E5" s="124">
        <v>19.597999999999999</v>
      </c>
      <c r="F5" s="124">
        <v>18.885999999999999</v>
      </c>
      <c r="G5" s="124">
        <v>19.079000000000001</v>
      </c>
      <c r="H5" s="124">
        <v>20.193999999999999</v>
      </c>
      <c r="I5" s="124">
        <v>18.774999999999999</v>
      </c>
      <c r="J5" s="124">
        <v>19</v>
      </c>
      <c r="K5" s="124">
        <v>20.858000000000001</v>
      </c>
      <c r="L5" s="124">
        <v>19.599</v>
      </c>
      <c r="M5" s="124">
        <v>18.748000000000001</v>
      </c>
      <c r="N5" s="124">
        <v>18.728999999999999</v>
      </c>
      <c r="O5" s="124">
        <v>22.81</v>
      </c>
      <c r="P5" s="124">
        <v>19.919</v>
      </c>
      <c r="Q5" s="124">
        <v>19.433</v>
      </c>
      <c r="R5" s="124">
        <v>18.734999999999999</v>
      </c>
      <c r="S5" s="124">
        <v>19.492999999999999</v>
      </c>
      <c r="T5" s="124">
        <v>20.11</v>
      </c>
      <c r="U5" s="124">
        <v>19.32</v>
      </c>
      <c r="V5" s="124">
        <v>18.728999999999999</v>
      </c>
      <c r="W5" s="124">
        <v>21.378</v>
      </c>
      <c r="X5" s="124">
        <v>18.728999999999999</v>
      </c>
      <c r="Y5" s="124">
        <v>18.798999999999999</v>
      </c>
      <c r="Z5" s="124">
        <v>19.010999999999999</v>
      </c>
      <c r="AA5" s="124">
        <v>18.82</v>
      </c>
      <c r="AB5" s="124">
        <v>20.311</v>
      </c>
      <c r="AC5" s="124">
        <v>18.760000000000002</v>
      </c>
      <c r="AD5" s="124">
        <v>18.802</v>
      </c>
      <c r="AE5" s="124">
        <v>19.213999999999999</v>
      </c>
      <c r="AF5" s="124">
        <v>18.869</v>
      </c>
      <c r="AG5" s="124">
        <v>18.994</v>
      </c>
      <c r="AH5" s="124">
        <v>18.728999999999999</v>
      </c>
      <c r="AI5" s="173">
        <v>19.635000000000002</v>
      </c>
      <c r="AJ5" s="173">
        <v>18.841999999999999</v>
      </c>
      <c r="AK5" s="173">
        <v>18.731999999999999</v>
      </c>
      <c r="AL5" s="173">
        <v>18.747</v>
      </c>
      <c r="AM5" s="173">
        <v>19.253</v>
      </c>
      <c r="AN5" s="173"/>
      <c r="AO5" s="173"/>
      <c r="AP5" s="173"/>
      <c r="AQ5" s="173"/>
      <c r="AR5" s="173"/>
      <c r="AS5" s="173"/>
      <c r="AT5" s="173"/>
      <c r="AU5" s="173"/>
      <c r="AV5" s="173"/>
      <c r="AW5" s="173"/>
      <c r="AX5" s="173"/>
      <c r="AY5" s="173"/>
    </row>
    <row r="6" spans="1:54" ht="15" x14ac:dyDescent="0.25">
      <c r="A6" s="248">
        <v>44197</v>
      </c>
      <c r="B6" s="163"/>
      <c r="C6" s="163"/>
      <c r="D6" s="166">
        <v>18</v>
      </c>
      <c r="E6" s="124">
        <v>18.338000000000001</v>
      </c>
      <c r="F6" s="124">
        <v>16.907</v>
      </c>
      <c r="G6" s="124">
        <v>16.951000000000001</v>
      </c>
      <c r="H6" s="124">
        <v>19.773</v>
      </c>
      <c r="I6" s="124">
        <v>16.844000000000001</v>
      </c>
      <c r="J6" s="124">
        <v>16.943000000000001</v>
      </c>
      <c r="K6" s="124">
        <v>17.510999999999999</v>
      </c>
      <c r="L6" s="124">
        <v>17.103000000000002</v>
      </c>
      <c r="M6" s="124">
        <v>16.731000000000002</v>
      </c>
      <c r="N6" s="124">
        <v>16.602</v>
      </c>
      <c r="O6" s="124">
        <v>18.466000000000001</v>
      </c>
      <c r="P6" s="124">
        <v>17.172000000000001</v>
      </c>
      <c r="Q6" s="124">
        <v>17.077999999999999</v>
      </c>
      <c r="R6" s="124">
        <v>16.641999999999999</v>
      </c>
      <c r="S6" s="124">
        <v>17.135000000000002</v>
      </c>
      <c r="T6" s="124">
        <v>17.231000000000002</v>
      </c>
      <c r="U6" s="124">
        <v>17</v>
      </c>
      <c r="V6" s="124">
        <v>16.61</v>
      </c>
      <c r="W6" s="124">
        <v>19.11</v>
      </c>
      <c r="X6" s="124">
        <v>18.492999999999999</v>
      </c>
      <c r="Y6" s="124">
        <v>16.670000000000002</v>
      </c>
      <c r="Z6" s="124">
        <v>16.911000000000001</v>
      </c>
      <c r="AA6" s="124">
        <v>17.032</v>
      </c>
      <c r="AB6" s="124">
        <v>17.632999999999999</v>
      </c>
      <c r="AC6" s="124">
        <v>20.088999999999999</v>
      </c>
      <c r="AD6" s="124">
        <v>16.827999999999999</v>
      </c>
      <c r="AE6" s="124">
        <v>18.221</v>
      </c>
      <c r="AF6" s="124">
        <v>16.64</v>
      </c>
      <c r="AG6" s="124">
        <v>16.875</v>
      </c>
      <c r="AH6" s="124">
        <v>16.588999999999999</v>
      </c>
      <c r="AI6" s="173">
        <v>17.832000000000001</v>
      </c>
      <c r="AJ6" s="173">
        <v>16.82</v>
      </c>
      <c r="AK6" s="173">
        <v>16.704999999999998</v>
      </c>
      <c r="AL6" s="173">
        <v>16.628</v>
      </c>
      <c r="AM6" s="173">
        <v>17.184999999999999</v>
      </c>
      <c r="AN6" s="173"/>
      <c r="AO6" s="173"/>
      <c r="AP6" s="173"/>
      <c r="AQ6" s="173"/>
      <c r="AR6" s="173"/>
      <c r="AS6" s="173"/>
      <c r="AT6" s="173"/>
      <c r="AU6" s="173"/>
      <c r="AV6" s="173"/>
      <c r="AW6" s="173"/>
      <c r="AX6" s="173"/>
      <c r="AY6" s="173"/>
    </row>
    <row r="7" spans="1:54" ht="15" x14ac:dyDescent="0.25">
      <c r="A7" s="248">
        <v>44228</v>
      </c>
      <c r="B7" s="163"/>
      <c r="C7" s="163"/>
      <c r="D7" s="166">
        <v>17</v>
      </c>
      <c r="E7" s="124">
        <v>15.797000000000001</v>
      </c>
      <c r="F7" s="124">
        <v>14.356</v>
      </c>
      <c r="G7" s="124">
        <v>14.554</v>
      </c>
      <c r="H7" s="124">
        <v>15.066000000000001</v>
      </c>
      <c r="I7" s="124">
        <v>14.212999999999999</v>
      </c>
      <c r="J7" s="124">
        <v>26.757999999999999</v>
      </c>
      <c r="K7" s="124">
        <v>17.263999999999999</v>
      </c>
      <c r="L7" s="124">
        <v>14.247999999999999</v>
      </c>
      <c r="M7" s="124">
        <v>14.167999999999999</v>
      </c>
      <c r="N7" s="124">
        <v>14.462</v>
      </c>
      <c r="O7" s="124">
        <v>16.07</v>
      </c>
      <c r="P7" s="124">
        <v>14.859</v>
      </c>
      <c r="Q7" s="124">
        <v>16.209</v>
      </c>
      <c r="R7" s="124">
        <v>13.792</v>
      </c>
      <c r="S7" s="124">
        <v>18.306999999999999</v>
      </c>
      <c r="T7" s="124">
        <v>16.776</v>
      </c>
      <c r="U7" s="124">
        <v>14.099</v>
      </c>
      <c r="V7" s="124">
        <v>14.977</v>
      </c>
      <c r="W7" s="124">
        <v>19.257999999999999</v>
      </c>
      <c r="X7" s="124">
        <v>19.959</v>
      </c>
      <c r="Y7" s="124">
        <v>16.707000000000001</v>
      </c>
      <c r="Z7" s="124">
        <v>14.137</v>
      </c>
      <c r="AA7" s="124">
        <v>19.274999999999999</v>
      </c>
      <c r="AB7" s="124">
        <v>15</v>
      </c>
      <c r="AC7" s="124">
        <v>17.617999999999999</v>
      </c>
      <c r="AD7" s="124">
        <v>14.004</v>
      </c>
      <c r="AE7" s="124">
        <v>17.622</v>
      </c>
      <c r="AF7" s="124">
        <v>13.766999999999999</v>
      </c>
      <c r="AG7" s="124">
        <v>14.734999999999999</v>
      </c>
      <c r="AH7" s="124">
        <v>13.789</v>
      </c>
      <c r="AI7" s="173">
        <v>15.025</v>
      </c>
      <c r="AJ7" s="173">
        <v>14.186999999999999</v>
      </c>
      <c r="AK7" s="173">
        <v>14.04</v>
      </c>
      <c r="AL7" s="173">
        <v>16.335000000000001</v>
      </c>
      <c r="AM7" s="173">
        <v>17.236000000000001</v>
      </c>
      <c r="AN7" s="173"/>
      <c r="AO7" s="173"/>
      <c r="AP7" s="173"/>
      <c r="AQ7" s="173"/>
      <c r="AR7" s="173"/>
      <c r="AS7" s="173"/>
      <c r="AT7" s="173"/>
      <c r="AU7" s="173"/>
      <c r="AV7" s="173"/>
      <c r="AW7" s="173"/>
      <c r="AX7" s="173"/>
      <c r="AY7" s="173"/>
    </row>
    <row r="8" spans="1:54" ht="15" x14ac:dyDescent="0.25">
      <c r="A8" s="248">
        <v>44256</v>
      </c>
      <c r="B8" s="163"/>
      <c r="C8" s="163"/>
      <c r="D8" s="166">
        <v>25</v>
      </c>
      <c r="E8" s="124">
        <v>17.559999999999999</v>
      </c>
      <c r="F8" s="124">
        <v>24.172999999999998</v>
      </c>
      <c r="G8" s="124">
        <v>25</v>
      </c>
      <c r="H8" s="124">
        <v>15.15</v>
      </c>
      <c r="I8" s="124">
        <v>23.216999999999999</v>
      </c>
      <c r="J8" s="124">
        <v>49.011000000000003</v>
      </c>
      <c r="K8" s="124">
        <v>21.568999999999999</v>
      </c>
      <c r="L8" s="124">
        <v>21.917999999999999</v>
      </c>
      <c r="M8" s="124">
        <v>39.567999999999998</v>
      </c>
      <c r="N8" s="124">
        <v>23.635000000000002</v>
      </c>
      <c r="O8" s="124">
        <v>23.445</v>
      </c>
      <c r="P8" s="124">
        <v>24.352</v>
      </c>
      <c r="Q8" s="124">
        <v>29.088000000000001</v>
      </c>
      <c r="R8" s="124">
        <v>28.978999999999999</v>
      </c>
      <c r="S8" s="124">
        <v>43.173999999999999</v>
      </c>
      <c r="T8" s="124">
        <v>25.515000000000001</v>
      </c>
      <c r="U8" s="124">
        <v>28.117000000000001</v>
      </c>
      <c r="V8" s="124">
        <v>26.02</v>
      </c>
      <c r="W8" s="124">
        <v>26.373000000000001</v>
      </c>
      <c r="X8" s="124">
        <v>22.655000000000001</v>
      </c>
      <c r="Y8" s="124">
        <v>26.183</v>
      </c>
      <c r="Z8" s="124">
        <v>17.571999999999999</v>
      </c>
      <c r="AA8" s="124">
        <v>28.131</v>
      </c>
      <c r="AB8" s="124">
        <v>40.396000000000001</v>
      </c>
      <c r="AC8" s="124">
        <v>20.446000000000002</v>
      </c>
      <c r="AD8" s="124">
        <v>20.742000000000001</v>
      </c>
      <c r="AE8" s="124">
        <v>39.616</v>
      </c>
      <c r="AF8" s="124">
        <v>13.868</v>
      </c>
      <c r="AG8" s="124">
        <v>32.329000000000001</v>
      </c>
      <c r="AH8" s="124">
        <v>16.802</v>
      </c>
      <c r="AI8" s="173">
        <v>27.091999999999999</v>
      </c>
      <c r="AJ8" s="173">
        <v>29.26</v>
      </c>
      <c r="AK8" s="173">
        <v>20.587</v>
      </c>
      <c r="AL8" s="173">
        <v>18.18</v>
      </c>
      <c r="AM8" s="173">
        <v>29.515999999999998</v>
      </c>
      <c r="AN8" s="173"/>
      <c r="AO8" s="173"/>
      <c r="AP8" s="173"/>
      <c r="AQ8" s="173"/>
      <c r="AR8" s="173"/>
      <c r="AS8" s="173"/>
      <c r="AT8" s="173"/>
      <c r="AU8" s="173"/>
      <c r="AV8" s="173"/>
      <c r="AW8" s="173"/>
      <c r="AX8" s="173"/>
      <c r="AY8" s="173"/>
    </row>
    <row r="9" spans="1:54" ht="15" x14ac:dyDescent="0.25">
      <c r="A9" s="248">
        <v>44287</v>
      </c>
      <c r="B9" s="163"/>
      <c r="C9" s="163"/>
      <c r="D9" s="166">
        <v>50</v>
      </c>
      <c r="E9" s="124">
        <v>37.328000000000003</v>
      </c>
      <c r="F9" s="124">
        <v>40.518999999999998</v>
      </c>
      <c r="G9" s="124">
        <v>28.829000000000001</v>
      </c>
      <c r="H9" s="124">
        <v>36.975999999999999</v>
      </c>
      <c r="I9" s="124">
        <v>56.540999999999997</v>
      </c>
      <c r="J9" s="124">
        <v>75.259</v>
      </c>
      <c r="K9" s="124">
        <v>45.465000000000003</v>
      </c>
      <c r="L9" s="124">
        <v>52.558999999999997</v>
      </c>
      <c r="M9" s="124">
        <v>90.06</v>
      </c>
      <c r="N9" s="124">
        <v>50</v>
      </c>
      <c r="O9" s="124">
        <v>39.905999999999999</v>
      </c>
      <c r="P9" s="124">
        <v>57.472000000000001</v>
      </c>
      <c r="Q9" s="124">
        <v>79.427000000000007</v>
      </c>
      <c r="R9" s="124">
        <v>51.365000000000002</v>
      </c>
      <c r="S9" s="124">
        <v>52.744999999999997</v>
      </c>
      <c r="T9" s="124">
        <v>63.472000000000001</v>
      </c>
      <c r="U9" s="124">
        <v>57.368000000000002</v>
      </c>
      <c r="V9" s="124">
        <v>40.158000000000001</v>
      </c>
      <c r="W9" s="124">
        <v>33.792999999999999</v>
      </c>
      <c r="X9" s="124">
        <v>57.607999999999997</v>
      </c>
      <c r="Y9" s="124">
        <v>47.889000000000003</v>
      </c>
      <c r="Z9" s="124">
        <v>41.997999999999998</v>
      </c>
      <c r="AA9" s="124">
        <v>46.813000000000002</v>
      </c>
      <c r="AB9" s="124">
        <v>75.736999999999995</v>
      </c>
      <c r="AC9" s="124">
        <v>50.502000000000002</v>
      </c>
      <c r="AD9" s="124">
        <v>61.183999999999997</v>
      </c>
      <c r="AE9" s="124">
        <v>46.061999999999998</v>
      </c>
      <c r="AF9" s="124">
        <v>43.646999999999998</v>
      </c>
      <c r="AG9" s="124">
        <v>53.667999999999999</v>
      </c>
      <c r="AH9" s="124">
        <v>43.648000000000003</v>
      </c>
      <c r="AI9" s="173">
        <v>59.085999999999999</v>
      </c>
      <c r="AJ9" s="173">
        <v>57.814</v>
      </c>
      <c r="AK9" s="173">
        <v>41.295000000000002</v>
      </c>
      <c r="AL9" s="173">
        <v>34.555999999999997</v>
      </c>
      <c r="AM9" s="173">
        <v>46.939</v>
      </c>
      <c r="AN9" s="173"/>
      <c r="AO9" s="173"/>
      <c r="AP9" s="173"/>
      <c r="AQ9" s="173"/>
      <c r="AR9" s="173"/>
      <c r="AS9" s="173"/>
      <c r="AT9" s="173"/>
      <c r="AU9" s="173"/>
      <c r="AV9" s="173"/>
      <c r="AW9" s="173"/>
      <c r="AX9" s="173"/>
      <c r="AY9" s="173"/>
    </row>
    <row r="10" spans="1:54" ht="15" x14ac:dyDescent="0.25">
      <c r="A10" s="248">
        <v>44317</v>
      </c>
      <c r="B10" s="163"/>
      <c r="C10" s="163"/>
      <c r="D10" s="166">
        <v>145</v>
      </c>
      <c r="E10" s="124">
        <v>87.634</v>
      </c>
      <c r="F10" s="124">
        <v>126.10599999999999</v>
      </c>
      <c r="G10" s="124">
        <v>97.769000000000005</v>
      </c>
      <c r="H10" s="124">
        <v>386.93099999999998</v>
      </c>
      <c r="I10" s="124">
        <v>222.16</v>
      </c>
      <c r="J10" s="124">
        <v>210.369</v>
      </c>
      <c r="K10" s="124">
        <v>161.79300000000001</v>
      </c>
      <c r="L10" s="124">
        <v>119.125</v>
      </c>
      <c r="M10" s="124">
        <v>166.208</v>
      </c>
      <c r="N10" s="124">
        <v>95.703999999999994</v>
      </c>
      <c r="O10" s="124">
        <v>103.34099999999999</v>
      </c>
      <c r="P10" s="124">
        <v>154.30099999999999</v>
      </c>
      <c r="Q10" s="124">
        <v>223.37100000000001</v>
      </c>
      <c r="R10" s="124">
        <v>145</v>
      </c>
      <c r="S10" s="124">
        <v>167.78100000000001</v>
      </c>
      <c r="T10" s="124">
        <v>250.19300000000001</v>
      </c>
      <c r="U10" s="124">
        <v>213.75</v>
      </c>
      <c r="V10" s="124">
        <v>115.108</v>
      </c>
      <c r="W10" s="124">
        <v>142.887</v>
      </c>
      <c r="X10" s="124">
        <v>177.17</v>
      </c>
      <c r="Y10" s="124">
        <v>192.93299999999999</v>
      </c>
      <c r="Z10" s="124">
        <v>58.548000000000002</v>
      </c>
      <c r="AA10" s="124">
        <v>120.208</v>
      </c>
      <c r="AB10" s="124">
        <v>175.24600000000001</v>
      </c>
      <c r="AC10" s="124">
        <v>198.77799999999999</v>
      </c>
      <c r="AD10" s="124">
        <v>146.81299999999999</v>
      </c>
      <c r="AE10" s="124">
        <v>121.629</v>
      </c>
      <c r="AF10" s="124">
        <v>201.88200000000001</v>
      </c>
      <c r="AG10" s="124">
        <v>234.017</v>
      </c>
      <c r="AH10" s="124">
        <v>79.424000000000007</v>
      </c>
      <c r="AI10" s="173">
        <v>122.455</v>
      </c>
      <c r="AJ10" s="173">
        <v>91.39</v>
      </c>
      <c r="AK10" s="173">
        <v>109.738</v>
      </c>
      <c r="AL10" s="173">
        <v>138.78700000000001</v>
      </c>
      <c r="AM10" s="173">
        <v>124.47</v>
      </c>
      <c r="AN10" s="173"/>
      <c r="AO10" s="173"/>
      <c r="AP10" s="173"/>
      <c r="AQ10" s="173"/>
      <c r="AR10" s="173"/>
      <c r="AS10" s="173"/>
      <c r="AT10" s="173"/>
      <c r="AU10" s="173"/>
      <c r="AV10" s="173"/>
      <c r="AW10" s="173"/>
      <c r="AX10" s="173"/>
      <c r="AY10" s="173"/>
    </row>
    <row r="11" spans="1:54" ht="15" x14ac:dyDescent="0.25">
      <c r="A11" s="248">
        <v>44348</v>
      </c>
      <c r="B11" s="163"/>
      <c r="C11" s="163"/>
      <c r="D11" s="166">
        <v>195</v>
      </c>
      <c r="E11" s="124">
        <v>91.742999999999995</v>
      </c>
      <c r="F11" s="124">
        <v>243.96700000000001</v>
      </c>
      <c r="G11" s="124">
        <v>279.36399999999998</v>
      </c>
      <c r="H11" s="124">
        <v>644.54999999999995</v>
      </c>
      <c r="I11" s="124">
        <v>262.62599999999998</v>
      </c>
      <c r="J11" s="124">
        <v>337.02699999999999</v>
      </c>
      <c r="K11" s="124">
        <v>179.09100000000001</v>
      </c>
      <c r="L11" s="124">
        <v>154.39099999999999</v>
      </c>
      <c r="M11" s="124">
        <v>146.15700000000001</v>
      </c>
      <c r="N11" s="124">
        <v>153.005</v>
      </c>
      <c r="O11" s="124">
        <v>208.10900000000001</v>
      </c>
      <c r="P11" s="124">
        <v>137.465</v>
      </c>
      <c r="Q11" s="124">
        <v>352.87</v>
      </c>
      <c r="R11" s="124">
        <v>165.869</v>
      </c>
      <c r="S11" s="124">
        <v>476.86700000000002</v>
      </c>
      <c r="T11" s="124">
        <v>271.99299999999999</v>
      </c>
      <c r="U11" s="124">
        <v>384.73599999999999</v>
      </c>
      <c r="V11" s="124">
        <v>141.078</v>
      </c>
      <c r="W11" s="124">
        <v>259.16899999999998</v>
      </c>
      <c r="X11" s="124">
        <v>144.358</v>
      </c>
      <c r="Y11" s="124">
        <v>153.96199999999999</v>
      </c>
      <c r="Z11" s="124">
        <v>46.91</v>
      </c>
      <c r="AA11" s="124">
        <v>177.096</v>
      </c>
      <c r="AB11" s="124">
        <v>130.00800000000001</v>
      </c>
      <c r="AC11" s="124">
        <v>235.78</v>
      </c>
      <c r="AD11" s="124">
        <v>161.37899999999999</v>
      </c>
      <c r="AE11" s="124">
        <v>107.84099999999999</v>
      </c>
      <c r="AF11" s="124">
        <v>428.32400000000001</v>
      </c>
      <c r="AG11" s="124">
        <v>253.40100000000001</v>
      </c>
      <c r="AH11" s="124">
        <v>195</v>
      </c>
      <c r="AI11" s="173">
        <v>359.98</v>
      </c>
      <c r="AJ11" s="173">
        <v>37.393000000000001</v>
      </c>
      <c r="AK11" s="173">
        <v>149.12299999999999</v>
      </c>
      <c r="AL11" s="173">
        <v>256.39699999999999</v>
      </c>
      <c r="AM11" s="173">
        <v>283.40100000000001</v>
      </c>
      <c r="AN11" s="173"/>
      <c r="AO11" s="173"/>
      <c r="AP11" s="173"/>
      <c r="AQ11" s="173"/>
      <c r="AR11" s="173"/>
      <c r="AS11" s="173"/>
      <c r="AT11" s="173"/>
      <c r="AU11" s="173"/>
      <c r="AV11" s="173"/>
      <c r="AW11" s="173"/>
      <c r="AX11" s="173"/>
      <c r="AY11" s="173"/>
    </row>
    <row r="12" spans="1:54" ht="15" x14ac:dyDescent="0.25">
      <c r="A12" s="248">
        <v>44378</v>
      </c>
      <c r="B12" s="163"/>
      <c r="C12" s="163"/>
      <c r="D12" s="166">
        <v>75</v>
      </c>
      <c r="E12" s="124">
        <v>37.595999999999997</v>
      </c>
      <c r="F12" s="124">
        <v>148.36600000000001</v>
      </c>
      <c r="G12" s="124">
        <v>191.327</v>
      </c>
      <c r="H12" s="124">
        <v>329.51499999999999</v>
      </c>
      <c r="I12" s="124">
        <v>88.471999999999994</v>
      </c>
      <c r="J12" s="124">
        <v>152.113</v>
      </c>
      <c r="K12" s="124">
        <v>64.135000000000005</v>
      </c>
      <c r="L12" s="124">
        <v>64.287000000000006</v>
      </c>
      <c r="M12" s="124">
        <v>64.73</v>
      </c>
      <c r="N12" s="124">
        <v>65.858999999999995</v>
      </c>
      <c r="O12" s="124">
        <v>106.251</v>
      </c>
      <c r="P12" s="124">
        <v>52.432000000000002</v>
      </c>
      <c r="Q12" s="124">
        <v>176.54599999999999</v>
      </c>
      <c r="R12" s="124">
        <v>55.122</v>
      </c>
      <c r="S12" s="124">
        <v>472.18599999999998</v>
      </c>
      <c r="T12" s="124">
        <v>116.373</v>
      </c>
      <c r="U12" s="124">
        <v>147.28399999999999</v>
      </c>
      <c r="V12" s="124">
        <v>75</v>
      </c>
      <c r="W12" s="124">
        <v>174.52</v>
      </c>
      <c r="X12" s="124">
        <v>46.225000000000001</v>
      </c>
      <c r="Y12" s="124">
        <v>48.960999999999999</v>
      </c>
      <c r="Z12" s="124">
        <v>19.664000000000001</v>
      </c>
      <c r="AA12" s="124">
        <v>53.539000000000001</v>
      </c>
      <c r="AB12" s="124">
        <v>50.201000000000001</v>
      </c>
      <c r="AC12" s="124">
        <v>101.88500000000001</v>
      </c>
      <c r="AD12" s="124">
        <v>63.152999999999999</v>
      </c>
      <c r="AE12" s="124">
        <v>41.593000000000004</v>
      </c>
      <c r="AF12" s="124">
        <v>212.369</v>
      </c>
      <c r="AG12" s="124">
        <v>139.63</v>
      </c>
      <c r="AH12" s="124">
        <v>63.09</v>
      </c>
      <c r="AI12" s="173">
        <v>194.53299999999999</v>
      </c>
      <c r="AJ12" s="173">
        <v>19.097000000000001</v>
      </c>
      <c r="AK12" s="173">
        <v>54.017000000000003</v>
      </c>
      <c r="AL12" s="173">
        <v>86.774000000000001</v>
      </c>
      <c r="AM12" s="173">
        <v>93.715999999999994</v>
      </c>
      <c r="AN12" s="173"/>
      <c r="AO12" s="173"/>
      <c r="AP12" s="173"/>
      <c r="AQ12" s="173"/>
      <c r="AR12" s="173"/>
      <c r="AS12" s="173"/>
      <c r="AT12" s="173"/>
      <c r="AU12" s="173"/>
      <c r="AV12" s="173"/>
      <c r="AW12" s="173"/>
      <c r="AX12" s="173"/>
      <c r="AY12" s="173"/>
    </row>
    <row r="13" spans="1:54" ht="15" x14ac:dyDescent="0.25">
      <c r="A13" s="248">
        <v>44409</v>
      </c>
      <c r="B13" s="163"/>
      <c r="C13" s="163"/>
      <c r="D13" s="166">
        <v>46</v>
      </c>
      <c r="E13" s="124">
        <v>24.78</v>
      </c>
      <c r="F13" s="124">
        <v>78.59</v>
      </c>
      <c r="G13" s="124">
        <v>73.95</v>
      </c>
      <c r="H13" s="124">
        <v>120.211</v>
      </c>
      <c r="I13" s="124">
        <v>42.817999999999998</v>
      </c>
      <c r="J13" s="124">
        <v>56.920999999999999</v>
      </c>
      <c r="K13" s="124">
        <v>38.762</v>
      </c>
      <c r="L13" s="124">
        <v>36.517000000000003</v>
      </c>
      <c r="M13" s="124">
        <v>47.176000000000002</v>
      </c>
      <c r="N13" s="124">
        <v>34.593000000000004</v>
      </c>
      <c r="O13" s="124">
        <v>46.784999999999997</v>
      </c>
      <c r="P13" s="124">
        <v>44</v>
      </c>
      <c r="Q13" s="124">
        <v>60.033999999999999</v>
      </c>
      <c r="R13" s="124">
        <v>32.591000000000001</v>
      </c>
      <c r="S13" s="124">
        <v>127.755</v>
      </c>
      <c r="T13" s="124">
        <v>46.094999999999999</v>
      </c>
      <c r="U13" s="124">
        <v>65.271000000000001</v>
      </c>
      <c r="V13" s="124">
        <v>35.866999999999997</v>
      </c>
      <c r="W13" s="124">
        <v>71.174999999999997</v>
      </c>
      <c r="X13" s="124">
        <v>36.343000000000004</v>
      </c>
      <c r="Y13" s="124">
        <v>39.305999999999997</v>
      </c>
      <c r="Z13" s="124">
        <v>15.458</v>
      </c>
      <c r="AA13" s="124">
        <v>34.225999999999999</v>
      </c>
      <c r="AB13" s="124">
        <v>31.05</v>
      </c>
      <c r="AC13" s="124">
        <v>49.164000000000001</v>
      </c>
      <c r="AD13" s="124">
        <v>45.362000000000002</v>
      </c>
      <c r="AE13" s="124">
        <v>33.590000000000003</v>
      </c>
      <c r="AF13" s="124">
        <v>73.153000000000006</v>
      </c>
      <c r="AG13" s="124">
        <v>50.112000000000002</v>
      </c>
      <c r="AH13" s="124">
        <v>37.581000000000003</v>
      </c>
      <c r="AI13" s="173">
        <v>59.414999999999999</v>
      </c>
      <c r="AJ13" s="173">
        <v>18.613</v>
      </c>
      <c r="AK13" s="173">
        <v>36.959000000000003</v>
      </c>
      <c r="AL13" s="173">
        <v>44.179000000000002</v>
      </c>
      <c r="AM13" s="173">
        <v>38.512</v>
      </c>
      <c r="AN13" s="173"/>
      <c r="AO13" s="173"/>
      <c r="AP13" s="173"/>
      <c r="AQ13" s="173"/>
      <c r="AR13" s="173"/>
      <c r="AS13" s="173"/>
      <c r="AT13" s="173"/>
      <c r="AU13" s="173"/>
      <c r="AV13" s="173"/>
      <c r="AW13" s="173"/>
      <c r="AX13" s="173"/>
      <c r="AY13" s="173"/>
    </row>
    <row r="14" spans="1:54" ht="15" x14ac:dyDescent="0.25">
      <c r="A14" s="248">
        <v>44440</v>
      </c>
      <c r="B14" s="163"/>
      <c r="C14" s="163"/>
      <c r="D14" s="166">
        <v>25</v>
      </c>
      <c r="E14" s="124">
        <v>15.714</v>
      </c>
      <c r="F14" s="124">
        <v>49.573999999999998</v>
      </c>
      <c r="G14" s="124">
        <v>26.805</v>
      </c>
      <c r="H14" s="124">
        <v>48.646999999999998</v>
      </c>
      <c r="I14" s="124">
        <v>32.250999999999998</v>
      </c>
      <c r="J14" s="124">
        <v>40.531999999999996</v>
      </c>
      <c r="K14" s="124">
        <v>23.411000000000001</v>
      </c>
      <c r="L14" s="124">
        <v>25.933</v>
      </c>
      <c r="M14" s="124">
        <v>22.96</v>
      </c>
      <c r="N14" s="124">
        <v>20.969000000000001</v>
      </c>
      <c r="O14" s="124">
        <v>21.751999999999999</v>
      </c>
      <c r="P14" s="124">
        <v>27.829000000000001</v>
      </c>
      <c r="Q14" s="124">
        <v>37.451999999999998</v>
      </c>
      <c r="R14" s="124">
        <v>21.818999999999999</v>
      </c>
      <c r="S14" s="124">
        <v>44.006999999999998</v>
      </c>
      <c r="T14" s="124">
        <v>25.39</v>
      </c>
      <c r="U14" s="124">
        <v>35.387</v>
      </c>
      <c r="V14" s="124">
        <v>18.222999999999999</v>
      </c>
      <c r="W14" s="124">
        <v>28.98</v>
      </c>
      <c r="X14" s="124">
        <v>21.908999999999999</v>
      </c>
      <c r="Y14" s="124">
        <v>19.881</v>
      </c>
      <c r="Z14" s="124">
        <v>12.493</v>
      </c>
      <c r="AA14" s="124">
        <v>36.804000000000002</v>
      </c>
      <c r="AB14" s="124">
        <v>22.093</v>
      </c>
      <c r="AC14" s="124">
        <v>24.055</v>
      </c>
      <c r="AD14" s="124">
        <v>24.678999999999998</v>
      </c>
      <c r="AE14" s="124">
        <v>24.381</v>
      </c>
      <c r="AF14" s="124">
        <v>31.443999999999999</v>
      </c>
      <c r="AG14" s="124">
        <v>25</v>
      </c>
      <c r="AH14" s="124">
        <v>17.879000000000001</v>
      </c>
      <c r="AI14" s="173">
        <v>26.164000000000001</v>
      </c>
      <c r="AJ14" s="173">
        <v>12.509</v>
      </c>
      <c r="AK14" s="173">
        <v>39.164000000000001</v>
      </c>
      <c r="AL14" s="173">
        <v>29.797000000000001</v>
      </c>
      <c r="AM14" s="173">
        <v>22.626999999999999</v>
      </c>
      <c r="AN14" s="173"/>
      <c r="AO14" s="173"/>
      <c r="AP14" s="173"/>
      <c r="AQ14" s="173"/>
      <c r="AR14" s="173"/>
      <c r="AS14" s="173"/>
      <c r="AT14" s="173"/>
      <c r="AU14" s="173"/>
      <c r="AV14" s="173"/>
      <c r="AW14" s="173"/>
      <c r="AX14" s="173"/>
      <c r="AY14" s="173"/>
    </row>
    <row r="15" spans="1:54" ht="15" x14ac:dyDescent="0.25">
      <c r="A15" s="248">
        <v>44470</v>
      </c>
      <c r="B15" s="163"/>
      <c r="C15" s="163"/>
      <c r="D15" s="166">
        <v>29.48</v>
      </c>
      <c r="E15" s="124">
        <v>21.922999999999998</v>
      </c>
      <c r="F15" s="124">
        <v>43.965000000000003</v>
      </c>
      <c r="G15" s="124">
        <v>30.978000000000002</v>
      </c>
      <c r="H15" s="124">
        <v>56.37</v>
      </c>
      <c r="I15" s="124">
        <v>73.138999999999996</v>
      </c>
      <c r="J15" s="124">
        <v>62.845999999999997</v>
      </c>
      <c r="K15" s="124">
        <v>25.338000000000001</v>
      </c>
      <c r="L15" s="124">
        <v>27.884</v>
      </c>
      <c r="M15" s="124">
        <v>29.757999999999999</v>
      </c>
      <c r="N15" s="124">
        <v>44.84</v>
      </c>
      <c r="O15" s="124">
        <v>25.539000000000001</v>
      </c>
      <c r="P15" s="124">
        <v>25.466000000000001</v>
      </c>
      <c r="Q15" s="124">
        <v>44.460999999999999</v>
      </c>
      <c r="R15" s="124">
        <v>27.285</v>
      </c>
      <c r="S15" s="124">
        <v>54.881</v>
      </c>
      <c r="T15" s="124">
        <v>40.155999999999999</v>
      </c>
      <c r="U15" s="124">
        <v>52.287999999999997</v>
      </c>
      <c r="V15" s="124">
        <v>30.881</v>
      </c>
      <c r="W15" s="124">
        <v>32.442999999999998</v>
      </c>
      <c r="X15" s="124">
        <v>25.564</v>
      </c>
      <c r="Y15" s="124">
        <v>24.475000000000001</v>
      </c>
      <c r="Z15" s="124">
        <v>24.69</v>
      </c>
      <c r="AA15" s="124">
        <v>33.063000000000002</v>
      </c>
      <c r="AB15" s="124">
        <v>29.605</v>
      </c>
      <c r="AC15" s="124">
        <v>45.901000000000003</v>
      </c>
      <c r="AD15" s="124">
        <v>54.552</v>
      </c>
      <c r="AE15" s="124">
        <v>31.952000000000002</v>
      </c>
      <c r="AF15" s="124">
        <v>37.811</v>
      </c>
      <c r="AG15" s="124">
        <v>34.043999999999997</v>
      </c>
      <c r="AH15" s="124">
        <v>25.187999999999999</v>
      </c>
      <c r="AI15" s="173">
        <v>34.889000000000003</v>
      </c>
      <c r="AJ15" s="173">
        <v>16.265999999999998</v>
      </c>
      <c r="AK15" s="173">
        <v>48.613</v>
      </c>
      <c r="AL15" s="173">
        <v>52.287999999999997</v>
      </c>
      <c r="AM15" s="173">
        <v>26.504999999999999</v>
      </c>
      <c r="AN15" s="173"/>
      <c r="AO15" s="173"/>
      <c r="AP15" s="173"/>
      <c r="AQ15" s="173"/>
      <c r="AR15" s="173"/>
      <c r="AS15" s="173"/>
      <c r="AT15" s="173"/>
      <c r="AU15" s="173"/>
      <c r="AV15" s="173"/>
      <c r="AW15" s="173"/>
      <c r="AX15" s="173"/>
      <c r="AY15" s="173"/>
    </row>
    <row r="16" spans="1:54" ht="15" x14ac:dyDescent="0.25">
      <c r="A16" s="248">
        <v>44501</v>
      </c>
      <c r="B16" s="163"/>
      <c r="C16" s="163"/>
      <c r="D16" s="166">
        <v>27.73</v>
      </c>
      <c r="E16" s="124">
        <v>20.300999999999998</v>
      </c>
      <c r="F16" s="124">
        <v>30.251999999999999</v>
      </c>
      <c r="G16" s="124">
        <v>26.515000000000001</v>
      </c>
      <c r="H16" s="124">
        <v>45.466000000000001</v>
      </c>
      <c r="I16" s="124">
        <v>41.658000000000001</v>
      </c>
      <c r="J16" s="124">
        <v>42.771000000000001</v>
      </c>
      <c r="K16" s="124">
        <v>24.399000000000001</v>
      </c>
      <c r="L16" s="124">
        <v>21.359000000000002</v>
      </c>
      <c r="M16" s="124">
        <v>23.977</v>
      </c>
      <c r="N16" s="124">
        <v>37.737000000000002</v>
      </c>
      <c r="O16" s="124">
        <v>23.651</v>
      </c>
      <c r="P16" s="124">
        <v>21.3</v>
      </c>
      <c r="Q16" s="124">
        <v>34.325000000000003</v>
      </c>
      <c r="R16" s="124">
        <v>25.143000000000001</v>
      </c>
      <c r="S16" s="124">
        <v>41.545999999999999</v>
      </c>
      <c r="T16" s="124">
        <v>31.07</v>
      </c>
      <c r="U16" s="124">
        <v>36.701999999999998</v>
      </c>
      <c r="V16" s="124">
        <v>25.541</v>
      </c>
      <c r="W16" s="124">
        <v>25.87</v>
      </c>
      <c r="X16" s="124">
        <v>22.242999999999999</v>
      </c>
      <c r="Y16" s="124">
        <v>24.577999999999999</v>
      </c>
      <c r="Z16" s="124">
        <v>15.077999999999999</v>
      </c>
      <c r="AA16" s="124">
        <v>23.347999999999999</v>
      </c>
      <c r="AB16" s="124">
        <v>24.782</v>
      </c>
      <c r="AC16" s="124">
        <v>34.784999999999997</v>
      </c>
      <c r="AD16" s="124">
        <v>36.386000000000003</v>
      </c>
      <c r="AE16" s="124">
        <v>23.558</v>
      </c>
      <c r="AF16" s="124">
        <v>32.664999999999999</v>
      </c>
      <c r="AG16" s="124">
        <v>31.184999999999999</v>
      </c>
      <c r="AH16" s="124">
        <v>25.271000000000001</v>
      </c>
      <c r="AI16" s="173">
        <v>28.954000000000001</v>
      </c>
      <c r="AJ16" s="173">
        <v>13.606999999999999</v>
      </c>
      <c r="AK16" s="173">
        <v>28.347999999999999</v>
      </c>
      <c r="AL16" s="173">
        <v>32.030999999999999</v>
      </c>
      <c r="AM16" s="173">
        <v>24.887</v>
      </c>
      <c r="AN16" s="173"/>
      <c r="AO16" s="173"/>
      <c r="AP16" s="173"/>
      <c r="AQ16" s="173"/>
      <c r="AR16" s="173"/>
      <c r="AS16" s="173"/>
      <c r="AT16" s="173"/>
      <c r="AU16" s="173"/>
      <c r="AV16" s="173"/>
      <c r="AW16" s="173"/>
      <c r="AX16" s="173"/>
      <c r="AY16" s="173"/>
    </row>
    <row r="17" spans="1:1005" ht="15" x14ac:dyDescent="0.25">
      <c r="A17" s="248">
        <v>44531</v>
      </c>
      <c r="B17" s="163"/>
      <c r="C17" s="163"/>
      <c r="D17" s="166">
        <v>26.5</v>
      </c>
      <c r="E17" s="124">
        <v>16.425000000000001</v>
      </c>
      <c r="F17" s="124">
        <v>26.596</v>
      </c>
      <c r="G17" s="124">
        <v>25.253</v>
      </c>
      <c r="H17" s="124">
        <v>39.874000000000002</v>
      </c>
      <c r="I17" s="124">
        <v>28.869</v>
      </c>
      <c r="J17" s="124">
        <v>32.375</v>
      </c>
      <c r="K17" s="124">
        <v>21.645</v>
      </c>
      <c r="L17" s="124">
        <v>19.475999999999999</v>
      </c>
      <c r="M17" s="124">
        <v>21.626000000000001</v>
      </c>
      <c r="N17" s="124">
        <v>26.597000000000001</v>
      </c>
      <c r="O17" s="124">
        <v>21.542000000000002</v>
      </c>
      <c r="P17" s="124">
        <v>19.661000000000001</v>
      </c>
      <c r="Q17" s="124">
        <v>29.693000000000001</v>
      </c>
      <c r="R17" s="124">
        <v>21.248000000000001</v>
      </c>
      <c r="S17" s="124">
        <v>37.622</v>
      </c>
      <c r="T17" s="124">
        <v>27.73</v>
      </c>
      <c r="U17" s="124">
        <v>30.309000000000001</v>
      </c>
      <c r="V17" s="124">
        <v>23.760999999999999</v>
      </c>
      <c r="W17" s="124">
        <v>23.747</v>
      </c>
      <c r="X17" s="124">
        <v>19.878</v>
      </c>
      <c r="Y17" s="124">
        <v>20.981000000000002</v>
      </c>
      <c r="Z17" s="124">
        <v>12.718</v>
      </c>
      <c r="AA17" s="124">
        <v>21.701000000000001</v>
      </c>
      <c r="AB17" s="124">
        <v>20.893999999999998</v>
      </c>
      <c r="AC17" s="124">
        <v>26.254999999999999</v>
      </c>
      <c r="AD17" s="124">
        <v>25.888000000000002</v>
      </c>
      <c r="AE17" s="124">
        <v>18.501999999999999</v>
      </c>
      <c r="AF17" s="124">
        <v>29.954000000000001</v>
      </c>
      <c r="AG17" s="124">
        <v>26.056999999999999</v>
      </c>
      <c r="AH17" s="124">
        <v>21.113</v>
      </c>
      <c r="AI17" s="173">
        <v>25.98</v>
      </c>
      <c r="AJ17" s="173">
        <v>12.686</v>
      </c>
      <c r="AK17" s="173">
        <v>22.51</v>
      </c>
      <c r="AL17" s="173">
        <v>24.808</v>
      </c>
      <c r="AM17" s="173">
        <v>23.364999999999998</v>
      </c>
      <c r="AN17" s="173"/>
      <c r="AO17" s="173"/>
      <c r="AP17" s="173"/>
      <c r="AQ17" s="173"/>
      <c r="AR17" s="173"/>
      <c r="AS17" s="173"/>
      <c r="AT17" s="173"/>
      <c r="AU17" s="173"/>
      <c r="AV17" s="173"/>
      <c r="AW17" s="173"/>
      <c r="AX17" s="173"/>
      <c r="AY17" s="173"/>
    </row>
    <row r="18" spans="1:1005" ht="15" x14ac:dyDescent="0.25">
      <c r="A18" s="248">
        <v>44562</v>
      </c>
      <c r="B18" s="163"/>
      <c r="C18" s="163"/>
      <c r="D18" s="166">
        <v>24.9</v>
      </c>
      <c r="E18" s="124">
        <v>14.228</v>
      </c>
      <c r="F18" s="124">
        <v>23.777000000000001</v>
      </c>
      <c r="G18" s="124">
        <v>24.606999999999999</v>
      </c>
      <c r="H18" s="124">
        <v>35.713000000000001</v>
      </c>
      <c r="I18" s="124">
        <v>24.762</v>
      </c>
      <c r="J18" s="124">
        <v>27.108000000000001</v>
      </c>
      <c r="K18" s="124">
        <v>19.151</v>
      </c>
      <c r="L18" s="124">
        <v>17.445</v>
      </c>
      <c r="M18" s="124">
        <v>19.384</v>
      </c>
      <c r="N18" s="124">
        <v>20.986999999999998</v>
      </c>
      <c r="O18" s="124">
        <v>18.797000000000001</v>
      </c>
      <c r="P18" s="124">
        <v>17.925999999999998</v>
      </c>
      <c r="Q18" s="124">
        <v>26.565999999999999</v>
      </c>
      <c r="R18" s="124">
        <v>18.844999999999999</v>
      </c>
      <c r="S18" s="124">
        <v>32.779000000000003</v>
      </c>
      <c r="T18" s="124">
        <v>23.608000000000001</v>
      </c>
      <c r="U18" s="124">
        <v>27.199000000000002</v>
      </c>
      <c r="V18" s="124">
        <v>20.332000000000001</v>
      </c>
      <c r="W18" s="124">
        <v>23.134</v>
      </c>
      <c r="X18" s="124">
        <v>17.768999999999998</v>
      </c>
      <c r="Y18" s="124">
        <v>18.518000000000001</v>
      </c>
      <c r="Z18" s="124">
        <v>11.505000000000001</v>
      </c>
      <c r="AA18" s="124">
        <v>19.274999999999999</v>
      </c>
      <c r="AB18" s="124">
        <v>21.824000000000002</v>
      </c>
      <c r="AC18" s="124">
        <v>22.686</v>
      </c>
      <c r="AD18" s="124">
        <v>23.253</v>
      </c>
      <c r="AE18" s="124">
        <v>15.994999999999999</v>
      </c>
      <c r="AF18" s="124">
        <v>26.981000000000002</v>
      </c>
      <c r="AG18" s="124">
        <v>22.873000000000001</v>
      </c>
      <c r="AH18" s="124">
        <v>18.768999999999998</v>
      </c>
      <c r="AI18" s="173">
        <v>23.492999999999999</v>
      </c>
      <c r="AJ18" s="173">
        <v>11.423999999999999</v>
      </c>
      <c r="AK18" s="173">
        <v>19.829000000000001</v>
      </c>
      <c r="AL18" s="173">
        <v>21.809000000000001</v>
      </c>
      <c r="AM18" s="173">
        <v>21.667999999999999</v>
      </c>
      <c r="AN18" s="173"/>
      <c r="AO18" s="173"/>
      <c r="AP18" s="173"/>
      <c r="AQ18" s="173"/>
      <c r="AR18" s="173"/>
      <c r="AS18" s="173"/>
      <c r="AT18" s="173"/>
      <c r="AU18" s="173"/>
      <c r="AV18" s="173"/>
      <c r="AW18" s="173"/>
      <c r="AX18" s="173"/>
      <c r="AY18" s="173"/>
    </row>
    <row r="19" spans="1:1005" ht="15" x14ac:dyDescent="0.25">
      <c r="A19" s="248">
        <v>44593</v>
      </c>
      <c r="B19" s="163"/>
      <c r="C19" s="163"/>
      <c r="D19" s="166">
        <v>22.8</v>
      </c>
      <c r="E19" s="124">
        <v>11.851000000000001</v>
      </c>
      <c r="F19" s="124">
        <v>19.905999999999999</v>
      </c>
      <c r="G19" s="124">
        <v>18.774000000000001</v>
      </c>
      <c r="H19" s="124">
        <v>29.606999999999999</v>
      </c>
      <c r="I19" s="124">
        <v>33.926000000000002</v>
      </c>
      <c r="J19" s="124">
        <v>25.035</v>
      </c>
      <c r="K19" s="124">
        <v>15.727</v>
      </c>
      <c r="L19" s="124">
        <v>14.294</v>
      </c>
      <c r="M19" s="124">
        <v>16.446999999999999</v>
      </c>
      <c r="N19" s="124">
        <v>18.187999999999999</v>
      </c>
      <c r="O19" s="124">
        <v>16.149999999999999</v>
      </c>
      <c r="P19" s="124">
        <v>16.62</v>
      </c>
      <c r="Q19" s="124">
        <v>21.64</v>
      </c>
      <c r="R19" s="124">
        <v>19.513999999999999</v>
      </c>
      <c r="S19" s="124">
        <v>29.242000000000001</v>
      </c>
      <c r="T19" s="124">
        <v>19.268999999999998</v>
      </c>
      <c r="U19" s="124">
        <v>23.513999999999999</v>
      </c>
      <c r="V19" s="124">
        <v>20.274000000000001</v>
      </c>
      <c r="W19" s="124">
        <v>23.52</v>
      </c>
      <c r="X19" s="124">
        <v>17.611000000000001</v>
      </c>
      <c r="Y19" s="124">
        <v>15.183</v>
      </c>
      <c r="Z19" s="124">
        <v>14.68</v>
      </c>
      <c r="AA19" s="124">
        <v>16.006</v>
      </c>
      <c r="AB19" s="124">
        <v>18.677</v>
      </c>
      <c r="AC19" s="124">
        <v>18.283000000000001</v>
      </c>
      <c r="AD19" s="124">
        <v>21.486999999999998</v>
      </c>
      <c r="AE19" s="124">
        <v>13.074999999999999</v>
      </c>
      <c r="AF19" s="124">
        <v>22.593</v>
      </c>
      <c r="AG19" s="124">
        <v>18.773</v>
      </c>
      <c r="AH19" s="124">
        <v>15.458</v>
      </c>
      <c r="AI19" s="173">
        <v>19.452999999999999</v>
      </c>
      <c r="AJ19" s="173">
        <v>9.5449999999999999</v>
      </c>
      <c r="AK19" s="173">
        <v>18.687999999999999</v>
      </c>
      <c r="AL19" s="173">
        <v>20.87</v>
      </c>
      <c r="AM19" s="173">
        <v>17.817</v>
      </c>
      <c r="AN19" s="173"/>
      <c r="AO19" s="173"/>
      <c r="AP19" s="173"/>
      <c r="AQ19" s="173"/>
      <c r="AR19" s="173"/>
      <c r="AS19" s="173"/>
      <c r="AT19" s="173"/>
      <c r="AU19" s="173"/>
      <c r="AV19" s="173"/>
      <c r="AW19" s="173"/>
      <c r="AX19" s="173"/>
      <c r="AY19" s="173"/>
    </row>
    <row r="20" spans="1:1005" ht="15" x14ac:dyDescent="0.25">
      <c r="A20" s="248">
        <v>44621</v>
      </c>
      <c r="B20" s="163"/>
      <c r="C20" s="163"/>
      <c r="D20" s="166">
        <v>37.299999999999997</v>
      </c>
      <c r="E20" s="124">
        <v>22.032</v>
      </c>
      <c r="F20" s="124">
        <v>31.655999999999999</v>
      </c>
      <c r="G20" s="124">
        <v>19.102</v>
      </c>
      <c r="H20" s="124">
        <v>42.996000000000002</v>
      </c>
      <c r="I20" s="124">
        <v>63.631999999999998</v>
      </c>
      <c r="J20" s="124">
        <v>29.681999999999999</v>
      </c>
      <c r="K20" s="124">
        <v>23.738</v>
      </c>
      <c r="L20" s="124">
        <v>39.372999999999998</v>
      </c>
      <c r="M20" s="124">
        <v>26.297999999999998</v>
      </c>
      <c r="N20" s="124">
        <v>26.606999999999999</v>
      </c>
      <c r="O20" s="124">
        <v>25.85</v>
      </c>
      <c r="P20" s="124">
        <v>29.117000000000001</v>
      </c>
      <c r="Q20" s="124">
        <v>39.137</v>
      </c>
      <c r="R20" s="124">
        <v>45.063000000000002</v>
      </c>
      <c r="S20" s="124">
        <v>39.039000000000001</v>
      </c>
      <c r="T20" s="124">
        <v>34.622</v>
      </c>
      <c r="U20" s="124">
        <v>36.003</v>
      </c>
      <c r="V20" s="124">
        <v>28.536000000000001</v>
      </c>
      <c r="W20" s="124">
        <v>26.742000000000001</v>
      </c>
      <c r="X20" s="124">
        <v>27.460999999999999</v>
      </c>
      <c r="Y20" s="124">
        <v>18.760999999999999</v>
      </c>
      <c r="Z20" s="124">
        <v>23.960999999999999</v>
      </c>
      <c r="AA20" s="124">
        <v>43.441000000000003</v>
      </c>
      <c r="AB20" s="124">
        <v>21.713000000000001</v>
      </c>
      <c r="AC20" s="124">
        <v>25.507999999999999</v>
      </c>
      <c r="AD20" s="124">
        <v>53.465000000000003</v>
      </c>
      <c r="AE20" s="124">
        <v>13.397</v>
      </c>
      <c r="AF20" s="124">
        <v>41.744999999999997</v>
      </c>
      <c r="AG20" s="124">
        <v>22.12</v>
      </c>
      <c r="AH20" s="124">
        <v>28.518999999999998</v>
      </c>
      <c r="AI20" s="173">
        <v>36.22</v>
      </c>
      <c r="AJ20" s="173">
        <v>15.662000000000001</v>
      </c>
      <c r="AK20" s="173">
        <v>20.582000000000001</v>
      </c>
      <c r="AL20" s="173">
        <v>37.622</v>
      </c>
      <c r="AM20" s="173">
        <v>19.809999999999999</v>
      </c>
      <c r="AN20" s="173"/>
      <c r="AO20" s="173"/>
      <c r="AP20" s="173"/>
      <c r="AQ20" s="173"/>
      <c r="AR20" s="173"/>
      <c r="AS20" s="173"/>
      <c r="AT20" s="173"/>
      <c r="AU20" s="173"/>
      <c r="AV20" s="173"/>
      <c r="AW20" s="173"/>
      <c r="AX20" s="173"/>
      <c r="AY20" s="173"/>
    </row>
    <row r="21" spans="1:1005" ht="15" x14ac:dyDescent="0.25">
      <c r="A21" s="248">
        <v>44652</v>
      </c>
      <c r="B21" s="163"/>
      <c r="C21" s="163"/>
      <c r="D21" s="166">
        <v>78.099999999999994</v>
      </c>
      <c r="E21" s="124">
        <v>39.552999999999997</v>
      </c>
      <c r="F21" s="124">
        <v>38.341000000000001</v>
      </c>
      <c r="G21" s="124">
        <v>41.533000000000001</v>
      </c>
      <c r="H21" s="124">
        <v>92.706000000000003</v>
      </c>
      <c r="I21" s="124">
        <v>112.473</v>
      </c>
      <c r="J21" s="124">
        <v>79.713999999999999</v>
      </c>
      <c r="K21" s="124">
        <v>58.457999999999998</v>
      </c>
      <c r="L21" s="124">
        <v>99.525999999999996</v>
      </c>
      <c r="M21" s="124">
        <v>57.015000000000001</v>
      </c>
      <c r="N21" s="124">
        <v>50.792999999999999</v>
      </c>
      <c r="O21" s="124">
        <v>67.418000000000006</v>
      </c>
      <c r="P21" s="124">
        <v>88.537999999999997</v>
      </c>
      <c r="Q21" s="124">
        <v>75.677000000000007</v>
      </c>
      <c r="R21" s="124">
        <v>56.640999999999998</v>
      </c>
      <c r="S21" s="124">
        <v>86.456000000000003</v>
      </c>
      <c r="T21" s="124">
        <v>73.638000000000005</v>
      </c>
      <c r="U21" s="124">
        <v>53.744</v>
      </c>
      <c r="V21" s="124">
        <v>38.856000000000002</v>
      </c>
      <c r="W21" s="124">
        <v>67.667000000000002</v>
      </c>
      <c r="X21" s="124">
        <v>52.631</v>
      </c>
      <c r="Y21" s="124">
        <v>49.436</v>
      </c>
      <c r="Z21" s="124">
        <v>48.286000000000001</v>
      </c>
      <c r="AA21" s="124">
        <v>88.367000000000004</v>
      </c>
      <c r="AB21" s="124">
        <v>54.338000000000001</v>
      </c>
      <c r="AC21" s="124">
        <v>79.730999999999995</v>
      </c>
      <c r="AD21" s="124">
        <v>74.95</v>
      </c>
      <c r="AE21" s="124">
        <v>46.386000000000003</v>
      </c>
      <c r="AF21" s="124">
        <v>65.263000000000005</v>
      </c>
      <c r="AG21" s="124">
        <v>53.478000000000002</v>
      </c>
      <c r="AH21" s="124">
        <v>65.076999999999998</v>
      </c>
      <c r="AI21" s="173">
        <v>78.245000000000005</v>
      </c>
      <c r="AJ21" s="173">
        <v>37.305</v>
      </c>
      <c r="AK21" s="173">
        <v>50.087000000000003</v>
      </c>
      <c r="AL21" s="173">
        <v>72.001000000000005</v>
      </c>
      <c r="AM21" s="173">
        <v>44.627000000000002</v>
      </c>
      <c r="AN21" s="173"/>
      <c r="AO21" s="173"/>
      <c r="AP21" s="173"/>
      <c r="AQ21" s="173"/>
      <c r="AR21" s="173"/>
      <c r="AS21" s="173"/>
      <c r="AT21" s="173"/>
      <c r="AU21" s="173"/>
      <c r="AV21" s="173"/>
      <c r="AW21" s="173"/>
      <c r="AX21" s="173"/>
      <c r="AY21" s="173"/>
    </row>
    <row r="22" spans="1:1005" ht="15" x14ac:dyDescent="0.25">
      <c r="A22" s="248">
        <v>44682</v>
      </c>
      <c r="B22" s="163"/>
      <c r="C22" s="163"/>
      <c r="D22" s="166">
        <v>198.9</v>
      </c>
      <c r="E22" s="124">
        <v>142.50800000000001</v>
      </c>
      <c r="F22" s="124">
        <v>133.24</v>
      </c>
      <c r="G22" s="124">
        <v>413.68700000000001</v>
      </c>
      <c r="H22" s="124">
        <v>367.25599999999997</v>
      </c>
      <c r="I22" s="124">
        <v>310.45299999999997</v>
      </c>
      <c r="J22" s="124">
        <v>285.476</v>
      </c>
      <c r="K22" s="124">
        <v>132.95400000000001</v>
      </c>
      <c r="L22" s="124">
        <v>174.11199999999999</v>
      </c>
      <c r="M22" s="124">
        <v>113.492</v>
      </c>
      <c r="N22" s="124">
        <v>157.077</v>
      </c>
      <c r="O22" s="124">
        <v>191.48</v>
      </c>
      <c r="P22" s="124">
        <v>255.602</v>
      </c>
      <c r="Q22" s="124">
        <v>209.774</v>
      </c>
      <c r="R22" s="124">
        <v>179.93600000000001</v>
      </c>
      <c r="S22" s="124">
        <v>342.19900000000001</v>
      </c>
      <c r="T22" s="124">
        <v>292.85700000000003</v>
      </c>
      <c r="U22" s="124">
        <v>181.59299999999999</v>
      </c>
      <c r="V22" s="124">
        <v>180.727</v>
      </c>
      <c r="W22" s="124">
        <v>214.08199999999999</v>
      </c>
      <c r="X22" s="124">
        <v>229.024</v>
      </c>
      <c r="Y22" s="124">
        <v>70.738</v>
      </c>
      <c r="Z22" s="124">
        <v>145.13499999999999</v>
      </c>
      <c r="AA22" s="124">
        <v>205.958</v>
      </c>
      <c r="AB22" s="124">
        <v>230.38900000000001</v>
      </c>
      <c r="AC22" s="124">
        <v>203.017</v>
      </c>
      <c r="AD22" s="124">
        <v>210.416</v>
      </c>
      <c r="AE22" s="124">
        <v>227.34800000000001</v>
      </c>
      <c r="AF22" s="124">
        <v>264.30599999999998</v>
      </c>
      <c r="AG22" s="124">
        <v>106.345</v>
      </c>
      <c r="AH22" s="124">
        <v>137.875</v>
      </c>
      <c r="AI22" s="173">
        <v>117.738</v>
      </c>
      <c r="AJ22" s="173">
        <v>97.322000000000003</v>
      </c>
      <c r="AK22" s="173">
        <v>223.89599999999999</v>
      </c>
      <c r="AL22" s="173">
        <v>176.56100000000001</v>
      </c>
      <c r="AM22" s="173">
        <v>103.39100000000001</v>
      </c>
      <c r="AN22" s="173"/>
      <c r="AO22" s="173"/>
      <c r="AP22" s="173"/>
      <c r="AQ22" s="173"/>
      <c r="AR22" s="173"/>
      <c r="AS22" s="173"/>
      <c r="AT22" s="173"/>
      <c r="AU22" s="173"/>
      <c r="AV22" s="173"/>
      <c r="AW22" s="173"/>
      <c r="AX22" s="173"/>
      <c r="AY22" s="173"/>
    </row>
    <row r="23" spans="1:1005" ht="15" x14ac:dyDescent="0.25">
      <c r="A23" s="248">
        <v>44713</v>
      </c>
      <c r="B23" s="163"/>
      <c r="C23" s="163"/>
      <c r="D23" s="166">
        <v>261.7</v>
      </c>
      <c r="E23" s="124">
        <v>286.92099999999999</v>
      </c>
      <c r="F23" s="124">
        <v>363.93700000000001</v>
      </c>
      <c r="G23" s="124">
        <v>677.38300000000004</v>
      </c>
      <c r="H23" s="124">
        <v>404.995</v>
      </c>
      <c r="I23" s="124">
        <v>394.29700000000003</v>
      </c>
      <c r="J23" s="124">
        <v>274.05</v>
      </c>
      <c r="K23" s="124">
        <v>169.041</v>
      </c>
      <c r="L23" s="124">
        <v>151.84899999999999</v>
      </c>
      <c r="M23" s="124">
        <v>173.803</v>
      </c>
      <c r="N23" s="124">
        <v>273.93</v>
      </c>
      <c r="O23" s="124">
        <v>168.70500000000001</v>
      </c>
      <c r="P23" s="124">
        <v>410.25400000000002</v>
      </c>
      <c r="Q23" s="124">
        <v>221.63</v>
      </c>
      <c r="R23" s="124">
        <v>530.17899999999997</v>
      </c>
      <c r="S23" s="124">
        <v>313.24099999999999</v>
      </c>
      <c r="T23" s="124">
        <v>505.779</v>
      </c>
      <c r="U23" s="124">
        <v>194.18</v>
      </c>
      <c r="V23" s="124">
        <v>329.274</v>
      </c>
      <c r="W23" s="124">
        <v>159.15299999999999</v>
      </c>
      <c r="X23" s="124">
        <v>199.565</v>
      </c>
      <c r="Y23" s="124">
        <v>53.225000000000001</v>
      </c>
      <c r="Z23" s="124">
        <v>219.88399999999999</v>
      </c>
      <c r="AA23" s="124">
        <v>141.536</v>
      </c>
      <c r="AB23" s="124">
        <v>285.81200000000001</v>
      </c>
      <c r="AC23" s="124">
        <v>195.83500000000001</v>
      </c>
      <c r="AD23" s="124">
        <v>171.72499999999999</v>
      </c>
      <c r="AE23" s="124">
        <v>469.51100000000002</v>
      </c>
      <c r="AF23" s="124">
        <v>274.95999999999998</v>
      </c>
      <c r="AG23" s="124">
        <v>247.726</v>
      </c>
      <c r="AH23" s="124">
        <v>419.47199999999998</v>
      </c>
      <c r="AI23" s="173">
        <v>48.363999999999997</v>
      </c>
      <c r="AJ23" s="173">
        <v>143.20500000000001</v>
      </c>
      <c r="AK23" s="173">
        <v>333.80099999999999</v>
      </c>
      <c r="AL23" s="173">
        <v>318.43799999999999</v>
      </c>
      <c r="AM23" s="173">
        <v>111.825</v>
      </c>
      <c r="AN23" s="173"/>
      <c r="AO23" s="173"/>
      <c r="AP23" s="173"/>
      <c r="AQ23" s="173"/>
      <c r="AR23" s="173"/>
      <c r="AS23" s="173"/>
      <c r="AT23" s="173"/>
      <c r="AU23" s="173"/>
      <c r="AV23" s="173"/>
      <c r="AW23" s="173"/>
      <c r="AX23" s="173"/>
      <c r="AY23" s="173"/>
    </row>
    <row r="24" spans="1:1005" ht="15" x14ac:dyDescent="0.25">
      <c r="A24" s="248">
        <v>44743</v>
      </c>
      <c r="B24" s="163"/>
      <c r="C24" s="163"/>
      <c r="D24" s="166">
        <v>98.2</v>
      </c>
      <c r="E24" s="124">
        <v>170.95099999999999</v>
      </c>
      <c r="F24" s="124">
        <v>216.05</v>
      </c>
      <c r="G24" s="124">
        <v>331.41199999999998</v>
      </c>
      <c r="H24" s="124">
        <v>131.595</v>
      </c>
      <c r="I24" s="124">
        <v>166.12899999999999</v>
      </c>
      <c r="J24" s="124">
        <v>94.846000000000004</v>
      </c>
      <c r="K24" s="124">
        <v>69.152000000000001</v>
      </c>
      <c r="L24" s="124">
        <v>64.992000000000004</v>
      </c>
      <c r="M24" s="124">
        <v>72.078999999999994</v>
      </c>
      <c r="N24" s="124">
        <v>132.072</v>
      </c>
      <c r="O24" s="124">
        <v>66.433000000000007</v>
      </c>
      <c r="P24" s="124">
        <v>204.12299999999999</v>
      </c>
      <c r="Q24" s="124">
        <v>71.001999999999995</v>
      </c>
      <c r="R24" s="124">
        <v>497.49700000000001</v>
      </c>
      <c r="S24" s="124">
        <v>126.345</v>
      </c>
      <c r="T24" s="124">
        <v>194.47499999999999</v>
      </c>
      <c r="U24" s="124">
        <v>97.045000000000002</v>
      </c>
      <c r="V24" s="124">
        <v>212.00899999999999</v>
      </c>
      <c r="W24" s="124">
        <v>49.518999999999998</v>
      </c>
      <c r="X24" s="124">
        <v>59.082000000000001</v>
      </c>
      <c r="Y24" s="124">
        <v>21.138000000000002</v>
      </c>
      <c r="Z24" s="124">
        <v>64.47</v>
      </c>
      <c r="AA24" s="124">
        <v>53.296999999999997</v>
      </c>
      <c r="AB24" s="124">
        <v>120.764</v>
      </c>
      <c r="AC24" s="124">
        <v>74.843000000000004</v>
      </c>
      <c r="AD24" s="124">
        <v>63.216999999999999</v>
      </c>
      <c r="AE24" s="124">
        <v>217.60400000000001</v>
      </c>
      <c r="AF24" s="124">
        <v>151.38399999999999</v>
      </c>
      <c r="AG24" s="124">
        <v>75.512</v>
      </c>
      <c r="AH24" s="124">
        <v>215.48099999999999</v>
      </c>
      <c r="AI24" s="173">
        <v>24.106000000000002</v>
      </c>
      <c r="AJ24" s="173">
        <v>50.84</v>
      </c>
      <c r="AK24" s="173">
        <v>106.61499999999999</v>
      </c>
      <c r="AL24" s="173">
        <v>99.239000000000004</v>
      </c>
      <c r="AM24" s="173">
        <v>42.832999999999998</v>
      </c>
      <c r="AN24" s="173"/>
      <c r="AO24" s="173"/>
      <c r="AP24" s="173"/>
      <c r="AQ24" s="173"/>
      <c r="AR24" s="173"/>
      <c r="AS24" s="173"/>
      <c r="AT24" s="173"/>
      <c r="AU24" s="173"/>
      <c r="AV24" s="173"/>
      <c r="AW24" s="173"/>
      <c r="AX24" s="173"/>
      <c r="AY24" s="173"/>
    </row>
    <row r="25" spans="1:1005" ht="15" x14ac:dyDescent="0.25">
      <c r="A25" s="248">
        <v>44774</v>
      </c>
      <c r="B25" s="163"/>
      <c r="C25" s="163"/>
      <c r="D25" s="166">
        <v>59.3</v>
      </c>
      <c r="E25" s="124">
        <v>87.376999999999995</v>
      </c>
      <c r="F25" s="124">
        <v>82.515000000000001</v>
      </c>
      <c r="G25" s="124">
        <v>122.434</v>
      </c>
      <c r="H25" s="124">
        <v>59.767000000000003</v>
      </c>
      <c r="I25" s="124">
        <v>62.540999999999997</v>
      </c>
      <c r="J25" s="124">
        <v>52.006999999999998</v>
      </c>
      <c r="K25" s="124">
        <v>38.692</v>
      </c>
      <c r="L25" s="124">
        <v>48.47</v>
      </c>
      <c r="M25" s="124">
        <v>37.436</v>
      </c>
      <c r="N25" s="124">
        <v>55.691000000000003</v>
      </c>
      <c r="O25" s="124">
        <v>49.862000000000002</v>
      </c>
      <c r="P25" s="124">
        <v>66.843000000000004</v>
      </c>
      <c r="Q25" s="124">
        <v>40.392000000000003</v>
      </c>
      <c r="R25" s="124">
        <v>134.83099999999999</v>
      </c>
      <c r="S25" s="124">
        <v>52.222999999999999</v>
      </c>
      <c r="T25" s="124">
        <v>80.588999999999999</v>
      </c>
      <c r="U25" s="124">
        <v>45.341999999999999</v>
      </c>
      <c r="V25" s="124">
        <v>81.141000000000005</v>
      </c>
      <c r="W25" s="124">
        <v>39.121000000000002</v>
      </c>
      <c r="X25" s="124">
        <v>43.970999999999997</v>
      </c>
      <c r="Y25" s="124">
        <v>16.625</v>
      </c>
      <c r="Z25" s="124">
        <v>37.216000000000001</v>
      </c>
      <c r="AA25" s="124">
        <v>33.335999999999999</v>
      </c>
      <c r="AB25" s="124">
        <v>54.503999999999998</v>
      </c>
      <c r="AC25" s="124">
        <v>50.994</v>
      </c>
      <c r="AD25" s="124">
        <v>43.485999999999997</v>
      </c>
      <c r="AE25" s="124">
        <v>75.084999999999994</v>
      </c>
      <c r="AF25" s="124">
        <v>55.085000000000001</v>
      </c>
      <c r="AG25" s="124">
        <v>43.649000000000001</v>
      </c>
      <c r="AH25" s="124">
        <v>64.733999999999995</v>
      </c>
      <c r="AI25" s="173">
        <v>22.908000000000001</v>
      </c>
      <c r="AJ25" s="173">
        <v>35.723999999999997</v>
      </c>
      <c r="AK25" s="173">
        <v>52.085000000000001</v>
      </c>
      <c r="AL25" s="173">
        <v>41.607999999999997</v>
      </c>
      <c r="AM25" s="173">
        <v>27.530999999999999</v>
      </c>
      <c r="AN25" s="173"/>
      <c r="AO25" s="173"/>
      <c r="AP25" s="173"/>
      <c r="AQ25" s="173"/>
      <c r="AR25" s="173"/>
      <c r="AS25" s="173"/>
      <c r="AT25" s="173"/>
      <c r="AU25" s="173"/>
      <c r="AV25" s="173"/>
      <c r="AW25" s="173"/>
      <c r="AX25" s="173"/>
      <c r="AY25" s="173"/>
    </row>
    <row r="26" spans="1:1005" ht="15" x14ac:dyDescent="0.25">
      <c r="A26" s="248">
        <v>44805</v>
      </c>
      <c r="B26" s="163"/>
      <c r="C26" s="163"/>
      <c r="D26" s="166">
        <v>37.5</v>
      </c>
      <c r="E26" s="124">
        <v>71.451999999999998</v>
      </c>
      <c r="F26" s="124">
        <v>41.188000000000002</v>
      </c>
      <c r="G26" s="124">
        <v>68.421999999999997</v>
      </c>
      <c r="H26" s="124">
        <v>55.451999999999998</v>
      </c>
      <c r="I26" s="124">
        <v>60.268000000000001</v>
      </c>
      <c r="J26" s="124">
        <v>40.448999999999998</v>
      </c>
      <c r="K26" s="124">
        <v>37.314999999999998</v>
      </c>
      <c r="L26" s="124">
        <v>32.093000000000004</v>
      </c>
      <c r="M26" s="124">
        <v>30.879000000000001</v>
      </c>
      <c r="N26" s="124">
        <v>34.515000000000001</v>
      </c>
      <c r="O26" s="124">
        <v>41.648000000000003</v>
      </c>
      <c r="P26" s="124">
        <v>55.576999999999998</v>
      </c>
      <c r="Q26" s="124">
        <v>36.009</v>
      </c>
      <c r="R26" s="124">
        <v>62.857999999999997</v>
      </c>
      <c r="S26" s="124">
        <v>40.043999999999997</v>
      </c>
      <c r="T26" s="124">
        <v>55.526000000000003</v>
      </c>
      <c r="U26" s="124">
        <v>31.396000000000001</v>
      </c>
      <c r="V26" s="124">
        <v>43.838999999999999</v>
      </c>
      <c r="W26" s="124">
        <v>32.332999999999998</v>
      </c>
      <c r="X26" s="124">
        <v>30.123000000000001</v>
      </c>
      <c r="Y26" s="124">
        <v>18.425999999999998</v>
      </c>
      <c r="Z26" s="124">
        <v>52.506999999999998</v>
      </c>
      <c r="AA26" s="124">
        <v>32.348999999999997</v>
      </c>
      <c r="AB26" s="124">
        <v>34.905000000000001</v>
      </c>
      <c r="AC26" s="124">
        <v>37.756999999999998</v>
      </c>
      <c r="AD26" s="124">
        <v>40.237000000000002</v>
      </c>
      <c r="AE26" s="124">
        <v>44.213000000000001</v>
      </c>
      <c r="AF26" s="124">
        <v>37.744</v>
      </c>
      <c r="AG26" s="124">
        <v>28.277000000000001</v>
      </c>
      <c r="AH26" s="124">
        <v>38.259</v>
      </c>
      <c r="AI26" s="173">
        <v>20.751000000000001</v>
      </c>
      <c r="AJ26" s="173">
        <v>50.664999999999999</v>
      </c>
      <c r="AK26" s="173">
        <v>46.131999999999998</v>
      </c>
      <c r="AL26" s="173">
        <v>33.6</v>
      </c>
      <c r="AM26" s="173">
        <v>23.401</v>
      </c>
      <c r="AN26" s="173"/>
      <c r="AO26" s="173"/>
      <c r="AP26" s="173"/>
      <c r="AQ26" s="173"/>
      <c r="AR26" s="173"/>
      <c r="AS26" s="173"/>
      <c r="AT26" s="173"/>
      <c r="AU26" s="173"/>
      <c r="AV26" s="173"/>
      <c r="AW26" s="173"/>
      <c r="AX26" s="173"/>
      <c r="AY26" s="173"/>
    </row>
    <row r="27" spans="1:1005" ht="15" x14ac:dyDescent="0.25">
      <c r="A27" s="248">
        <v>44835</v>
      </c>
      <c r="B27" s="163"/>
      <c r="C27" s="163"/>
      <c r="D27" s="166">
        <v>37.9</v>
      </c>
      <c r="E27" s="124">
        <v>44.679000000000002</v>
      </c>
      <c r="F27" s="124">
        <v>34.168999999999997</v>
      </c>
      <c r="G27" s="124">
        <v>57.33</v>
      </c>
      <c r="H27" s="124">
        <v>86.188999999999993</v>
      </c>
      <c r="I27" s="124">
        <v>66.460999999999999</v>
      </c>
      <c r="J27" s="124">
        <v>31.763000000000002</v>
      </c>
      <c r="K27" s="124">
        <v>28.963000000000001</v>
      </c>
      <c r="L27" s="124">
        <v>30.376999999999999</v>
      </c>
      <c r="M27" s="124">
        <v>46.715000000000003</v>
      </c>
      <c r="N27" s="124">
        <v>28.957000000000001</v>
      </c>
      <c r="O27" s="124">
        <v>27.800999999999998</v>
      </c>
      <c r="P27" s="124">
        <v>47.463999999999999</v>
      </c>
      <c r="Q27" s="124">
        <v>32.271000000000001</v>
      </c>
      <c r="R27" s="124">
        <v>55.973999999999997</v>
      </c>
      <c r="S27" s="124">
        <v>44.984000000000002</v>
      </c>
      <c r="T27" s="124">
        <v>57.99</v>
      </c>
      <c r="U27" s="124">
        <v>36.597999999999999</v>
      </c>
      <c r="V27" s="124">
        <v>35.095999999999997</v>
      </c>
      <c r="W27" s="124">
        <v>27.228999999999999</v>
      </c>
      <c r="X27" s="124">
        <v>26.370999999999999</v>
      </c>
      <c r="Y27" s="124">
        <v>25.763000000000002</v>
      </c>
      <c r="Z27" s="124">
        <v>33.826000000000001</v>
      </c>
      <c r="AA27" s="124">
        <v>31.123000000000001</v>
      </c>
      <c r="AB27" s="124">
        <v>48.552</v>
      </c>
      <c r="AC27" s="124">
        <v>58.143999999999998</v>
      </c>
      <c r="AD27" s="124">
        <v>37.155000000000001</v>
      </c>
      <c r="AE27" s="124">
        <v>38.29</v>
      </c>
      <c r="AF27" s="124">
        <v>36.936</v>
      </c>
      <c r="AG27" s="124">
        <v>28.34</v>
      </c>
      <c r="AH27" s="124">
        <v>36.536000000000001</v>
      </c>
      <c r="AI27" s="173">
        <v>19.346</v>
      </c>
      <c r="AJ27" s="173">
        <v>48.356999999999999</v>
      </c>
      <c r="AK27" s="173">
        <v>57.064</v>
      </c>
      <c r="AL27" s="173">
        <v>28.384</v>
      </c>
      <c r="AM27" s="173">
        <v>23.279</v>
      </c>
      <c r="AN27" s="173"/>
      <c r="AO27" s="173"/>
      <c r="AP27" s="173"/>
      <c r="AQ27" s="173"/>
      <c r="AR27" s="173"/>
      <c r="AS27" s="173"/>
      <c r="AT27" s="173"/>
      <c r="AU27" s="173"/>
      <c r="AV27" s="173"/>
      <c r="AW27" s="173"/>
      <c r="AX27" s="173"/>
      <c r="AY27" s="173"/>
    </row>
    <row r="28" spans="1:1005" ht="15" x14ac:dyDescent="0.25">
      <c r="A28" s="248">
        <v>44866</v>
      </c>
      <c r="B28" s="163"/>
      <c r="C28" s="163"/>
      <c r="D28" s="166">
        <v>31.2</v>
      </c>
      <c r="E28" s="124">
        <v>30.63</v>
      </c>
      <c r="F28" s="124">
        <v>29.122</v>
      </c>
      <c r="G28" s="124">
        <v>46.253</v>
      </c>
      <c r="H28" s="124">
        <v>51.207999999999998</v>
      </c>
      <c r="I28" s="124">
        <v>45.515000000000001</v>
      </c>
      <c r="J28" s="124">
        <v>29.812999999999999</v>
      </c>
      <c r="K28" s="124">
        <v>22.239000000000001</v>
      </c>
      <c r="L28" s="124">
        <v>24.344999999999999</v>
      </c>
      <c r="M28" s="124">
        <v>39.098999999999997</v>
      </c>
      <c r="N28" s="124">
        <v>26.556000000000001</v>
      </c>
      <c r="O28" s="124">
        <v>23.244</v>
      </c>
      <c r="P28" s="124">
        <v>36.823</v>
      </c>
      <c r="Q28" s="124">
        <v>29.39</v>
      </c>
      <c r="R28" s="124">
        <v>42.463000000000001</v>
      </c>
      <c r="S28" s="124">
        <v>35.201000000000001</v>
      </c>
      <c r="T28" s="124">
        <v>40.991</v>
      </c>
      <c r="U28" s="124">
        <v>30.052</v>
      </c>
      <c r="V28" s="124">
        <v>27.957999999999998</v>
      </c>
      <c r="W28" s="124">
        <v>23.722999999999999</v>
      </c>
      <c r="X28" s="124">
        <v>26.292999999999999</v>
      </c>
      <c r="Y28" s="124">
        <v>15.881</v>
      </c>
      <c r="Z28" s="124">
        <v>23.869</v>
      </c>
      <c r="AA28" s="124">
        <v>26.047999999999998</v>
      </c>
      <c r="AB28" s="124">
        <v>36.768000000000001</v>
      </c>
      <c r="AC28" s="124">
        <v>39.054000000000002</v>
      </c>
      <c r="AD28" s="124">
        <v>28.132000000000001</v>
      </c>
      <c r="AE28" s="124">
        <v>33.051000000000002</v>
      </c>
      <c r="AF28" s="124">
        <v>33.859000000000002</v>
      </c>
      <c r="AG28" s="124">
        <v>27.902000000000001</v>
      </c>
      <c r="AH28" s="124">
        <v>30.268999999999998</v>
      </c>
      <c r="AI28" s="173">
        <v>16.247</v>
      </c>
      <c r="AJ28" s="173">
        <v>27.513000000000002</v>
      </c>
      <c r="AK28" s="173">
        <v>35.290999999999997</v>
      </c>
      <c r="AL28" s="173">
        <v>26.588000000000001</v>
      </c>
      <c r="AM28" s="173">
        <v>21.643999999999998</v>
      </c>
      <c r="AN28" s="173"/>
      <c r="AO28" s="173"/>
      <c r="AP28" s="173"/>
      <c r="AQ28" s="173"/>
      <c r="AR28" s="173"/>
      <c r="AS28" s="173"/>
      <c r="AT28" s="173"/>
      <c r="AU28" s="173"/>
      <c r="AV28" s="173"/>
      <c r="AW28" s="173"/>
      <c r="AX28" s="173"/>
      <c r="AY28" s="173"/>
      <c r="ALQ28" s="2" t="e">
        <v>#N/A</v>
      </c>
    </row>
    <row r="29" spans="1:1005" ht="15" x14ac:dyDescent="0.25">
      <c r="A29" s="248">
        <v>44896</v>
      </c>
      <c r="B29" s="163"/>
      <c r="C29" s="163"/>
      <c r="D29" s="166">
        <v>26.5</v>
      </c>
      <c r="E29" s="124">
        <v>26.823</v>
      </c>
      <c r="F29" s="124">
        <v>27.783000000000001</v>
      </c>
      <c r="G29" s="124">
        <v>40.582000000000001</v>
      </c>
      <c r="H29" s="124">
        <v>36.308</v>
      </c>
      <c r="I29" s="124">
        <v>34.765000000000001</v>
      </c>
      <c r="J29" s="124">
        <v>26.824000000000002</v>
      </c>
      <c r="K29" s="124">
        <v>20.282</v>
      </c>
      <c r="L29" s="124">
        <v>21.893000000000001</v>
      </c>
      <c r="M29" s="124">
        <v>27.748000000000001</v>
      </c>
      <c r="N29" s="124">
        <v>24.227</v>
      </c>
      <c r="O29" s="124">
        <v>21.431000000000001</v>
      </c>
      <c r="P29" s="124">
        <v>31.721</v>
      </c>
      <c r="Q29" s="124">
        <v>25.302</v>
      </c>
      <c r="R29" s="124">
        <v>38.334000000000003</v>
      </c>
      <c r="S29" s="124">
        <v>31.552</v>
      </c>
      <c r="T29" s="124">
        <v>33.85</v>
      </c>
      <c r="U29" s="124">
        <v>28.082000000000001</v>
      </c>
      <c r="V29" s="124">
        <v>25.702000000000002</v>
      </c>
      <c r="W29" s="124">
        <v>21.242999999999999</v>
      </c>
      <c r="X29" s="124">
        <v>22.559000000000001</v>
      </c>
      <c r="Y29" s="124">
        <v>13.429</v>
      </c>
      <c r="Z29" s="124">
        <v>22.128</v>
      </c>
      <c r="AA29" s="124">
        <v>22.068999999999999</v>
      </c>
      <c r="AB29" s="124">
        <v>27.646999999999998</v>
      </c>
      <c r="AC29" s="124">
        <v>28.097999999999999</v>
      </c>
      <c r="AD29" s="124">
        <v>22.22</v>
      </c>
      <c r="AE29" s="124">
        <v>30.292000000000002</v>
      </c>
      <c r="AF29" s="124">
        <v>28.481999999999999</v>
      </c>
      <c r="AG29" s="124">
        <v>23.548999999999999</v>
      </c>
      <c r="AH29" s="124">
        <v>27.181999999999999</v>
      </c>
      <c r="AI29" s="173">
        <v>15.128</v>
      </c>
      <c r="AJ29" s="173">
        <v>21.42</v>
      </c>
      <c r="AK29" s="173">
        <v>27.6</v>
      </c>
      <c r="AL29" s="173">
        <v>24.971</v>
      </c>
      <c r="AM29" s="173">
        <v>17.556999999999999</v>
      </c>
      <c r="AN29" s="173"/>
      <c r="AO29" s="173"/>
      <c r="AP29" s="173"/>
      <c r="AQ29" s="173"/>
      <c r="AR29" s="173"/>
      <c r="AS29" s="173"/>
      <c r="AT29" s="173"/>
      <c r="AU29" s="173"/>
      <c r="AV29" s="173"/>
      <c r="AW29" s="173"/>
      <c r="AX29" s="173"/>
      <c r="AY29" s="173"/>
      <c r="ALQ29" s="2" t="e">
        <v>#N/A</v>
      </c>
    </row>
    <row r="30" spans="1:1005" ht="15" x14ac:dyDescent="0.25">
      <c r="A30" s="248">
        <v>44927</v>
      </c>
      <c r="B30" s="137"/>
      <c r="C30" s="137"/>
      <c r="D30" s="166">
        <v>24.9</v>
      </c>
      <c r="E30" s="124">
        <v>23.931999999999999</v>
      </c>
      <c r="F30" s="124">
        <v>26.917999999999999</v>
      </c>
      <c r="G30" s="124">
        <v>36.332999999999998</v>
      </c>
      <c r="H30" s="124">
        <v>31.265000000000001</v>
      </c>
      <c r="I30" s="124">
        <v>29.248000000000001</v>
      </c>
      <c r="J30" s="124">
        <v>23.823</v>
      </c>
      <c r="K30" s="124">
        <v>18.166</v>
      </c>
      <c r="L30" s="124">
        <v>19.588999999999999</v>
      </c>
      <c r="M30" s="124">
        <v>21.998999999999999</v>
      </c>
      <c r="N30" s="124">
        <v>21.213999999999999</v>
      </c>
      <c r="O30" s="124">
        <v>19.498000000000001</v>
      </c>
      <c r="P30" s="124">
        <v>28.347999999999999</v>
      </c>
      <c r="Q30" s="124">
        <v>22.513999999999999</v>
      </c>
      <c r="R30" s="124">
        <v>33.392000000000003</v>
      </c>
      <c r="S30" s="124">
        <v>27.015999999999998</v>
      </c>
      <c r="T30" s="124">
        <v>30.344999999999999</v>
      </c>
      <c r="U30" s="124">
        <v>24.172000000000001</v>
      </c>
      <c r="V30" s="124">
        <v>24.922999999999998</v>
      </c>
      <c r="W30" s="124">
        <v>18.992000000000001</v>
      </c>
      <c r="X30" s="124">
        <v>19.872</v>
      </c>
      <c r="Y30" s="124">
        <v>12.128</v>
      </c>
      <c r="Z30" s="124">
        <v>19.625</v>
      </c>
      <c r="AA30" s="124">
        <v>22.913</v>
      </c>
      <c r="AB30" s="124">
        <v>23.797999999999998</v>
      </c>
      <c r="AC30" s="124">
        <v>25.170999999999999</v>
      </c>
      <c r="AD30" s="124">
        <v>19.231000000000002</v>
      </c>
      <c r="AE30" s="124">
        <v>27.274999999999999</v>
      </c>
      <c r="AF30" s="124">
        <v>25.007999999999999</v>
      </c>
      <c r="AG30" s="124">
        <v>20.93</v>
      </c>
      <c r="AH30" s="124">
        <v>24.565999999999999</v>
      </c>
      <c r="AI30" s="173">
        <v>13.612</v>
      </c>
      <c r="AJ30" s="173">
        <v>18.734000000000002</v>
      </c>
      <c r="AK30" s="173">
        <v>24.286000000000001</v>
      </c>
      <c r="AL30" s="173">
        <v>23.11</v>
      </c>
      <c r="AM30" s="173">
        <v>15.185</v>
      </c>
      <c r="AN30" s="173"/>
      <c r="AO30" s="173"/>
      <c r="AP30" s="173"/>
      <c r="AQ30" s="173"/>
      <c r="AR30" s="173"/>
      <c r="AS30" s="173"/>
      <c r="AT30" s="173"/>
      <c r="AU30" s="173"/>
      <c r="AV30" s="173"/>
      <c r="AW30" s="173"/>
      <c r="AX30" s="173"/>
      <c r="AY30" s="173"/>
      <c r="ALQ30" s="2" t="e">
        <v>#N/A</v>
      </c>
    </row>
    <row r="31" spans="1:1005" ht="15" x14ac:dyDescent="0.25">
      <c r="A31" s="248">
        <v>44958</v>
      </c>
      <c r="B31" s="137"/>
      <c r="C31" s="137"/>
      <c r="D31" s="166">
        <v>22.8</v>
      </c>
      <c r="E31" s="124">
        <v>20.05</v>
      </c>
      <c r="F31" s="124">
        <v>20.637</v>
      </c>
      <c r="G31" s="124">
        <v>30.105</v>
      </c>
      <c r="H31" s="124">
        <v>38.902999999999999</v>
      </c>
      <c r="I31" s="124">
        <v>26.795999999999999</v>
      </c>
      <c r="J31" s="124">
        <v>19.521999999999998</v>
      </c>
      <c r="K31" s="124">
        <v>14.881</v>
      </c>
      <c r="L31" s="124">
        <v>16.532</v>
      </c>
      <c r="M31" s="124">
        <v>19.013000000000002</v>
      </c>
      <c r="N31" s="124">
        <v>18.123000000000001</v>
      </c>
      <c r="O31" s="124">
        <v>17.882999999999999</v>
      </c>
      <c r="P31" s="124">
        <v>23.085999999999999</v>
      </c>
      <c r="Q31" s="124">
        <v>22.443000000000001</v>
      </c>
      <c r="R31" s="124">
        <v>29.731999999999999</v>
      </c>
      <c r="S31" s="124">
        <v>22.064</v>
      </c>
      <c r="T31" s="124">
        <v>25.986000000000001</v>
      </c>
      <c r="U31" s="124">
        <v>23.411999999999999</v>
      </c>
      <c r="V31" s="124">
        <v>25.01</v>
      </c>
      <c r="W31" s="124">
        <v>18.613</v>
      </c>
      <c r="X31" s="124">
        <v>16.260999999999999</v>
      </c>
      <c r="Y31" s="124">
        <v>15.175000000000001</v>
      </c>
      <c r="Z31" s="124">
        <v>16.263999999999999</v>
      </c>
      <c r="AA31" s="124">
        <v>19.547999999999998</v>
      </c>
      <c r="AB31" s="124">
        <v>19.164999999999999</v>
      </c>
      <c r="AC31" s="124">
        <v>23.007999999999999</v>
      </c>
      <c r="AD31" s="124">
        <v>15.691000000000001</v>
      </c>
      <c r="AE31" s="124">
        <v>22.829000000000001</v>
      </c>
      <c r="AF31" s="124">
        <v>20.434000000000001</v>
      </c>
      <c r="AG31" s="124">
        <v>17.213000000000001</v>
      </c>
      <c r="AH31" s="124">
        <v>20.308</v>
      </c>
      <c r="AI31" s="173">
        <v>11.331</v>
      </c>
      <c r="AJ31" s="173">
        <v>17.645</v>
      </c>
      <c r="AK31" s="173">
        <v>22.943000000000001</v>
      </c>
      <c r="AL31" s="173">
        <v>18.963999999999999</v>
      </c>
      <c r="AM31" s="173">
        <v>12.638999999999999</v>
      </c>
      <c r="AN31" s="173"/>
      <c r="AO31" s="173"/>
      <c r="AP31" s="173"/>
      <c r="AQ31" s="173"/>
      <c r="AR31" s="173"/>
      <c r="AS31" s="173"/>
      <c r="AT31" s="173"/>
      <c r="AU31" s="173"/>
      <c r="AV31" s="173"/>
      <c r="AW31" s="173"/>
      <c r="AX31" s="173"/>
      <c r="AY31" s="173"/>
      <c r="ALQ31" s="2" t="e">
        <v>#N/A</v>
      </c>
    </row>
    <row r="32" spans="1:1005" ht="15" x14ac:dyDescent="0.25">
      <c r="A32" s="248">
        <v>44986</v>
      </c>
      <c r="B32" s="137"/>
      <c r="C32" s="137"/>
      <c r="D32" s="166">
        <v>37.299999999999997</v>
      </c>
      <c r="E32" s="124">
        <v>31.658999999999999</v>
      </c>
      <c r="F32" s="124">
        <v>20.994</v>
      </c>
      <c r="G32" s="124">
        <v>43.463000000000001</v>
      </c>
      <c r="H32" s="124">
        <v>69.712000000000003</v>
      </c>
      <c r="I32" s="124">
        <v>31.486999999999998</v>
      </c>
      <c r="J32" s="124">
        <v>27.608000000000001</v>
      </c>
      <c r="K32" s="124">
        <v>40.046999999999997</v>
      </c>
      <c r="L32" s="124">
        <v>25.742000000000001</v>
      </c>
      <c r="M32" s="124">
        <v>27.49</v>
      </c>
      <c r="N32" s="124">
        <v>27.956</v>
      </c>
      <c r="O32" s="124">
        <v>30.417000000000002</v>
      </c>
      <c r="P32" s="124">
        <v>40.204999999999998</v>
      </c>
      <c r="Q32" s="124">
        <v>48.923000000000002</v>
      </c>
      <c r="R32" s="124">
        <v>39.517000000000003</v>
      </c>
      <c r="S32" s="124">
        <v>37.841000000000001</v>
      </c>
      <c r="T32" s="124">
        <v>37.942</v>
      </c>
      <c r="U32" s="124">
        <v>31.981999999999999</v>
      </c>
      <c r="V32" s="124">
        <v>28.286999999999999</v>
      </c>
      <c r="W32" s="124">
        <v>28.481999999999999</v>
      </c>
      <c r="X32" s="124">
        <v>19.474</v>
      </c>
      <c r="Y32" s="124">
        <v>24.437999999999999</v>
      </c>
      <c r="Z32" s="124">
        <v>43.7</v>
      </c>
      <c r="AA32" s="124">
        <v>22.61</v>
      </c>
      <c r="AB32" s="124">
        <v>26.082000000000001</v>
      </c>
      <c r="AC32" s="124">
        <v>55.47</v>
      </c>
      <c r="AD32" s="124">
        <v>15.997999999999999</v>
      </c>
      <c r="AE32" s="124">
        <v>42.024999999999999</v>
      </c>
      <c r="AF32" s="124">
        <v>23.585999999999999</v>
      </c>
      <c r="AG32" s="124">
        <v>30.375</v>
      </c>
      <c r="AH32" s="124">
        <v>37.128999999999998</v>
      </c>
      <c r="AI32" s="173">
        <v>17.492000000000001</v>
      </c>
      <c r="AJ32" s="173">
        <v>19.684999999999999</v>
      </c>
      <c r="AK32" s="173">
        <v>40.182000000000002</v>
      </c>
      <c r="AL32" s="173">
        <v>20.983000000000001</v>
      </c>
      <c r="AM32" s="173">
        <v>22.236000000000001</v>
      </c>
      <c r="AN32" s="173"/>
      <c r="AO32" s="173"/>
      <c r="AP32" s="173"/>
      <c r="AQ32" s="173"/>
      <c r="AR32" s="173"/>
      <c r="AS32" s="173"/>
      <c r="AT32" s="173"/>
      <c r="AU32" s="173"/>
      <c r="AV32" s="173"/>
      <c r="AW32" s="173"/>
      <c r="AX32" s="173"/>
      <c r="AY32" s="173"/>
      <c r="ALQ32" s="2" t="e">
        <v>#N/A</v>
      </c>
    </row>
    <row r="33" spans="1:1005" ht="15" x14ac:dyDescent="0.25">
      <c r="A33" s="248">
        <v>45017</v>
      </c>
      <c r="B33" s="139"/>
      <c r="C33" s="139"/>
      <c r="D33" s="166">
        <v>78.099999999999994</v>
      </c>
      <c r="E33" s="124">
        <v>38.273000000000003</v>
      </c>
      <c r="F33" s="124">
        <v>43.508000000000003</v>
      </c>
      <c r="G33" s="124">
        <v>93.341999999999999</v>
      </c>
      <c r="H33" s="124">
        <v>121.75700000000001</v>
      </c>
      <c r="I33" s="124">
        <v>82.453000000000003</v>
      </c>
      <c r="J33" s="124">
        <v>63.353999999999999</v>
      </c>
      <c r="K33" s="124">
        <v>100.562</v>
      </c>
      <c r="L33" s="124">
        <v>55.844000000000001</v>
      </c>
      <c r="M33" s="124">
        <v>51.718000000000004</v>
      </c>
      <c r="N33" s="124">
        <v>70.289000000000001</v>
      </c>
      <c r="O33" s="124">
        <v>90.117999999999995</v>
      </c>
      <c r="P33" s="124">
        <v>76.567999999999998</v>
      </c>
      <c r="Q33" s="124">
        <v>60.445999999999998</v>
      </c>
      <c r="R33" s="124">
        <v>87.096000000000004</v>
      </c>
      <c r="S33" s="124">
        <v>77.578000000000003</v>
      </c>
      <c r="T33" s="124">
        <v>55.749000000000002</v>
      </c>
      <c r="U33" s="124">
        <v>42.082000000000001</v>
      </c>
      <c r="V33" s="124">
        <v>69.869</v>
      </c>
      <c r="W33" s="124">
        <v>53.774999999999999</v>
      </c>
      <c r="X33" s="124">
        <v>50.014000000000003</v>
      </c>
      <c r="Y33" s="124">
        <v>48.77</v>
      </c>
      <c r="Z33" s="124">
        <v>88.978999999999999</v>
      </c>
      <c r="AA33" s="124">
        <v>55.499000000000002</v>
      </c>
      <c r="AB33" s="124">
        <v>78.489000000000004</v>
      </c>
      <c r="AC33" s="124">
        <v>77.088999999999999</v>
      </c>
      <c r="AD33" s="124">
        <v>49.238</v>
      </c>
      <c r="AE33" s="124">
        <v>65.483000000000004</v>
      </c>
      <c r="AF33" s="124">
        <v>53.834000000000003</v>
      </c>
      <c r="AG33" s="124">
        <v>67.194999999999993</v>
      </c>
      <c r="AH33" s="124">
        <v>79.614999999999995</v>
      </c>
      <c r="AI33" s="173">
        <v>39.171999999999997</v>
      </c>
      <c r="AJ33" s="173">
        <v>47.685000000000002</v>
      </c>
      <c r="AK33" s="173">
        <v>74.926000000000002</v>
      </c>
      <c r="AL33" s="173">
        <v>45.99</v>
      </c>
      <c r="AM33" s="173">
        <v>38.917000000000002</v>
      </c>
      <c r="AN33" s="173"/>
      <c r="AO33" s="173"/>
      <c r="AP33" s="173"/>
      <c r="AQ33" s="173"/>
      <c r="AR33" s="173"/>
      <c r="AS33" s="173"/>
      <c r="AT33" s="173"/>
      <c r="AU33" s="173"/>
      <c r="AV33" s="173"/>
      <c r="AW33" s="173"/>
      <c r="AX33" s="173"/>
      <c r="AY33" s="173"/>
      <c r="ALQ33" s="2" t="e">
        <v>#N/A</v>
      </c>
    </row>
    <row r="34" spans="1:1005" ht="15" x14ac:dyDescent="0.25">
      <c r="A34" s="248">
        <v>45047</v>
      </c>
      <c r="B34" s="137"/>
      <c r="C34" s="137"/>
      <c r="D34" s="166">
        <v>198.9</v>
      </c>
      <c r="E34" s="124">
        <v>133.643</v>
      </c>
      <c r="F34" s="124">
        <v>423.35199999999998</v>
      </c>
      <c r="G34" s="124">
        <v>368.79</v>
      </c>
      <c r="H34" s="124">
        <v>318.66300000000001</v>
      </c>
      <c r="I34" s="124">
        <v>290.39699999999999</v>
      </c>
      <c r="J34" s="124">
        <v>140.72800000000001</v>
      </c>
      <c r="K34" s="124">
        <v>175.51900000000001</v>
      </c>
      <c r="L34" s="124">
        <v>110.38500000000001</v>
      </c>
      <c r="M34" s="124">
        <v>158.65199999999999</v>
      </c>
      <c r="N34" s="124">
        <v>196.78</v>
      </c>
      <c r="O34" s="124">
        <v>261.33499999999998</v>
      </c>
      <c r="P34" s="124">
        <v>206.22399999999999</v>
      </c>
      <c r="Q34" s="124">
        <v>187.14599999999999</v>
      </c>
      <c r="R34" s="124">
        <v>344.22699999999998</v>
      </c>
      <c r="S34" s="124">
        <v>301.21899999999999</v>
      </c>
      <c r="T34" s="124">
        <v>182.27500000000001</v>
      </c>
      <c r="U34" s="124">
        <v>188.49700000000001</v>
      </c>
      <c r="V34" s="124">
        <v>218.24</v>
      </c>
      <c r="W34" s="124">
        <v>231.54599999999999</v>
      </c>
      <c r="X34" s="124">
        <v>70.572999999999993</v>
      </c>
      <c r="Y34" s="124">
        <v>146.447</v>
      </c>
      <c r="Z34" s="124">
        <v>207.75</v>
      </c>
      <c r="AA34" s="124">
        <v>232.84100000000001</v>
      </c>
      <c r="AB34" s="124">
        <v>201.62</v>
      </c>
      <c r="AC34" s="124">
        <v>214.23099999999999</v>
      </c>
      <c r="AD34" s="124">
        <v>235.11199999999999</v>
      </c>
      <c r="AE34" s="124">
        <v>264.887</v>
      </c>
      <c r="AF34" s="124">
        <v>101.92700000000001</v>
      </c>
      <c r="AG34" s="124">
        <v>141.303</v>
      </c>
      <c r="AH34" s="124">
        <v>119.22499999999999</v>
      </c>
      <c r="AI34" s="173">
        <v>100.33199999999999</v>
      </c>
      <c r="AJ34" s="173">
        <v>208.49700000000001</v>
      </c>
      <c r="AK34" s="173">
        <v>181.304</v>
      </c>
      <c r="AL34" s="173">
        <v>105.02500000000001</v>
      </c>
      <c r="AM34" s="173">
        <v>137.655</v>
      </c>
      <c r="AN34" s="173"/>
      <c r="AO34" s="173"/>
      <c r="AP34" s="173"/>
      <c r="AQ34" s="173"/>
      <c r="AR34" s="173"/>
      <c r="AS34" s="173"/>
      <c r="AT34" s="173"/>
      <c r="AU34" s="173"/>
      <c r="AV34" s="173"/>
      <c r="AW34" s="173"/>
      <c r="AX34" s="173"/>
      <c r="AY34" s="173"/>
      <c r="ALQ34" s="2" t="e">
        <v>#N/A</v>
      </c>
    </row>
    <row r="35" spans="1:1005" ht="15" x14ac:dyDescent="0.25">
      <c r="A35" s="248">
        <v>45078</v>
      </c>
      <c r="B35" s="137"/>
      <c r="C35" s="137"/>
      <c r="D35" s="166">
        <v>261.7</v>
      </c>
      <c r="E35" s="124">
        <v>365.74099999999999</v>
      </c>
      <c r="F35" s="124">
        <v>685.46600000000001</v>
      </c>
      <c r="G35" s="124">
        <v>405.565</v>
      </c>
      <c r="H35" s="124">
        <v>403.46199999999999</v>
      </c>
      <c r="I35" s="124">
        <v>276.31</v>
      </c>
      <c r="J35" s="124">
        <v>174.61199999999999</v>
      </c>
      <c r="K35" s="124">
        <v>152.60900000000001</v>
      </c>
      <c r="L35" s="124">
        <v>175.28399999999999</v>
      </c>
      <c r="M35" s="124">
        <v>275.654</v>
      </c>
      <c r="N35" s="124">
        <v>171.52799999999999</v>
      </c>
      <c r="O35" s="124">
        <v>415.00599999999997</v>
      </c>
      <c r="P35" s="124">
        <v>228.52699999999999</v>
      </c>
      <c r="Q35" s="124">
        <v>542.64200000000005</v>
      </c>
      <c r="R35" s="124">
        <v>314.00400000000002</v>
      </c>
      <c r="S35" s="124">
        <v>511.96100000000001</v>
      </c>
      <c r="T35" s="124">
        <v>202.066</v>
      </c>
      <c r="U35" s="124">
        <v>337.00900000000001</v>
      </c>
      <c r="V35" s="124">
        <v>160.96899999999999</v>
      </c>
      <c r="W35" s="124">
        <v>201.00200000000001</v>
      </c>
      <c r="X35" s="124">
        <v>55.981000000000002</v>
      </c>
      <c r="Y35" s="124">
        <v>221.107</v>
      </c>
      <c r="Z35" s="124">
        <v>142.077</v>
      </c>
      <c r="AA35" s="124">
        <v>287.27800000000002</v>
      </c>
      <c r="AB35" s="124">
        <v>200.35400000000001</v>
      </c>
      <c r="AC35" s="124">
        <v>173.5</v>
      </c>
      <c r="AD35" s="124">
        <v>479.97800000000001</v>
      </c>
      <c r="AE35" s="124">
        <v>275.43900000000002</v>
      </c>
      <c r="AF35" s="124">
        <v>254.16300000000001</v>
      </c>
      <c r="AG35" s="124">
        <v>425.25599999999997</v>
      </c>
      <c r="AH35" s="124">
        <v>48.904000000000003</v>
      </c>
      <c r="AI35" s="173">
        <v>146</v>
      </c>
      <c r="AJ35" s="173">
        <v>340.35899999999998</v>
      </c>
      <c r="AK35" s="173">
        <v>322.3</v>
      </c>
      <c r="AL35" s="173">
        <v>113.001</v>
      </c>
      <c r="AM35" s="173">
        <v>287.99099999999999</v>
      </c>
      <c r="AN35" s="173"/>
      <c r="AO35" s="173"/>
      <c r="AP35" s="173"/>
      <c r="AQ35" s="173"/>
      <c r="AR35" s="173"/>
      <c r="AS35" s="173"/>
      <c r="AT35" s="173"/>
      <c r="AU35" s="173"/>
      <c r="AV35" s="173"/>
      <c r="AW35" s="173"/>
      <c r="AX35" s="173"/>
      <c r="AY35" s="173"/>
      <c r="ALQ35" s="2" t="e">
        <v>#N/A</v>
      </c>
    </row>
    <row r="36" spans="1:1005" ht="15" x14ac:dyDescent="0.25">
      <c r="A36" s="248">
        <v>45108</v>
      </c>
      <c r="B36" s="137"/>
      <c r="C36" s="137"/>
      <c r="D36" s="140">
        <v>98.2</v>
      </c>
      <c r="E36" s="124">
        <v>216.33699999999999</v>
      </c>
      <c r="F36" s="124">
        <v>333.13200000000001</v>
      </c>
      <c r="G36" s="124">
        <v>131.852</v>
      </c>
      <c r="H36" s="124">
        <v>175.636</v>
      </c>
      <c r="I36" s="124">
        <v>95.820999999999998</v>
      </c>
      <c r="J36" s="124">
        <v>71.671999999999997</v>
      </c>
      <c r="K36" s="124">
        <v>65.314999999999998</v>
      </c>
      <c r="L36" s="124">
        <v>73.813999999999993</v>
      </c>
      <c r="M36" s="124">
        <v>132.649</v>
      </c>
      <c r="N36" s="124">
        <v>67.540999999999997</v>
      </c>
      <c r="O36" s="124">
        <v>205.274</v>
      </c>
      <c r="P36" s="124">
        <v>74.308999999999997</v>
      </c>
      <c r="Q36" s="124">
        <v>501.72399999999999</v>
      </c>
      <c r="R36" s="124">
        <v>126.614</v>
      </c>
      <c r="S36" s="124">
        <v>196.26</v>
      </c>
      <c r="T36" s="124">
        <v>101.333</v>
      </c>
      <c r="U36" s="124">
        <v>214.839</v>
      </c>
      <c r="V36" s="124">
        <v>50.286000000000001</v>
      </c>
      <c r="W36" s="124">
        <v>59.607999999999997</v>
      </c>
      <c r="X36" s="124">
        <v>21.876999999999999</v>
      </c>
      <c r="Y36" s="124">
        <v>64.721999999999994</v>
      </c>
      <c r="Z36" s="124">
        <v>53.344999999999999</v>
      </c>
      <c r="AA36" s="124">
        <v>121.25700000000001</v>
      </c>
      <c r="AB36" s="124">
        <v>76.52</v>
      </c>
      <c r="AC36" s="124">
        <v>64.012</v>
      </c>
      <c r="AD36" s="124">
        <v>220.10900000000001</v>
      </c>
      <c r="AE36" s="124">
        <v>151.53</v>
      </c>
      <c r="AF36" s="124">
        <v>79.397999999999996</v>
      </c>
      <c r="AG36" s="124">
        <v>216.946</v>
      </c>
      <c r="AH36" s="124">
        <v>24.539000000000001</v>
      </c>
      <c r="AI36" s="173">
        <v>52.073</v>
      </c>
      <c r="AJ36" s="173">
        <v>108.631</v>
      </c>
      <c r="AK36" s="173">
        <v>100.376</v>
      </c>
      <c r="AL36" s="173">
        <v>43.543999999999997</v>
      </c>
      <c r="AM36" s="173">
        <v>177.328</v>
      </c>
      <c r="AN36" s="173"/>
      <c r="AO36" s="173"/>
      <c r="AP36" s="173"/>
      <c r="AQ36" s="173"/>
      <c r="AR36" s="173"/>
      <c r="AS36" s="173"/>
      <c r="AT36" s="173"/>
      <c r="AU36" s="173"/>
      <c r="AV36" s="173"/>
      <c r="AW36" s="173"/>
      <c r="AX36" s="173"/>
      <c r="AY36" s="173"/>
      <c r="ALQ36" s="2" t="e">
        <v>#N/A</v>
      </c>
    </row>
    <row r="37" spans="1:1005" ht="15" x14ac:dyDescent="0.25">
      <c r="A37" s="248">
        <v>45139</v>
      </c>
      <c r="B37" s="137"/>
      <c r="C37" s="138"/>
      <c r="D37" s="164">
        <v>59.3</v>
      </c>
      <c r="E37" s="124">
        <v>82.426000000000002</v>
      </c>
      <c r="F37" s="124">
        <v>123.117</v>
      </c>
      <c r="G37" s="124">
        <v>59.95</v>
      </c>
      <c r="H37" s="124">
        <v>65.936999999999998</v>
      </c>
      <c r="I37" s="124">
        <v>52.752000000000002</v>
      </c>
      <c r="J37" s="124">
        <v>40.607999999999997</v>
      </c>
      <c r="K37" s="124">
        <v>48.734999999999999</v>
      </c>
      <c r="L37" s="124">
        <v>37.85</v>
      </c>
      <c r="M37" s="124">
        <v>56.023000000000003</v>
      </c>
      <c r="N37" s="124">
        <v>50.834000000000003</v>
      </c>
      <c r="O37" s="124">
        <v>67.287000000000006</v>
      </c>
      <c r="P37" s="124">
        <v>41.451999999999998</v>
      </c>
      <c r="Q37" s="124">
        <v>135.90799999999999</v>
      </c>
      <c r="R37" s="124">
        <v>52.415999999999997</v>
      </c>
      <c r="S37" s="124">
        <v>81.694000000000003</v>
      </c>
      <c r="T37" s="124">
        <v>47.597999999999999</v>
      </c>
      <c r="U37" s="124">
        <v>82.468000000000004</v>
      </c>
      <c r="V37" s="124">
        <v>39.840000000000003</v>
      </c>
      <c r="W37" s="124">
        <v>44.375</v>
      </c>
      <c r="X37" s="124">
        <v>17.323</v>
      </c>
      <c r="Y37" s="124">
        <v>37.381</v>
      </c>
      <c r="Z37" s="124">
        <v>33.293999999999997</v>
      </c>
      <c r="AA37" s="124">
        <v>54.86</v>
      </c>
      <c r="AB37" s="124">
        <v>51.593000000000004</v>
      </c>
      <c r="AC37" s="124">
        <v>44.137999999999998</v>
      </c>
      <c r="AD37" s="124">
        <v>75.968000000000004</v>
      </c>
      <c r="AE37" s="124">
        <v>55.127000000000002</v>
      </c>
      <c r="AF37" s="124">
        <v>45.116</v>
      </c>
      <c r="AG37" s="125">
        <v>65.385999999999996</v>
      </c>
      <c r="AH37" s="125">
        <v>23.338999999999999</v>
      </c>
      <c r="AI37" s="173">
        <v>36.655000000000001</v>
      </c>
      <c r="AJ37" s="173">
        <v>52.722999999999999</v>
      </c>
      <c r="AK37" s="173">
        <v>42.369</v>
      </c>
      <c r="AL37" s="173">
        <v>28.125</v>
      </c>
      <c r="AM37" s="173">
        <v>89.319000000000003</v>
      </c>
      <c r="AN37" s="173"/>
      <c r="AO37" s="173"/>
      <c r="AP37" s="173"/>
      <c r="AQ37" s="173"/>
      <c r="AR37" s="173"/>
      <c r="AS37" s="173"/>
      <c r="AT37" s="173"/>
      <c r="AU37" s="173"/>
      <c r="AV37" s="173"/>
      <c r="AW37" s="173"/>
      <c r="AX37" s="173"/>
      <c r="AY37" s="173"/>
      <c r="ALQ37" s="2" t="e">
        <v>#N/A</v>
      </c>
    </row>
    <row r="38" spans="1:1005" ht="15" x14ac:dyDescent="0.25">
      <c r="A38" s="248">
        <v>45170</v>
      </c>
      <c r="B38" s="137"/>
      <c r="C38" s="138"/>
      <c r="D38" s="138">
        <v>37.5</v>
      </c>
      <c r="E38" s="124">
        <v>41.061999999999998</v>
      </c>
      <c r="F38" s="124">
        <v>68.912000000000006</v>
      </c>
      <c r="G38" s="124">
        <v>55.594000000000001</v>
      </c>
      <c r="H38" s="124">
        <v>61.107999999999997</v>
      </c>
      <c r="I38" s="124">
        <v>41.075000000000003</v>
      </c>
      <c r="J38" s="124">
        <v>38.997999999999998</v>
      </c>
      <c r="K38" s="124">
        <v>32.307000000000002</v>
      </c>
      <c r="L38" s="124">
        <v>30.431999999999999</v>
      </c>
      <c r="M38" s="124">
        <v>34.771999999999998</v>
      </c>
      <c r="N38" s="124">
        <v>42.408999999999999</v>
      </c>
      <c r="O38" s="124">
        <v>55.94</v>
      </c>
      <c r="P38" s="124">
        <v>36.637999999999998</v>
      </c>
      <c r="Q38" s="124">
        <v>63.624000000000002</v>
      </c>
      <c r="R38" s="124">
        <v>40.21</v>
      </c>
      <c r="S38" s="124">
        <v>56.427</v>
      </c>
      <c r="T38" s="124">
        <v>32.670999999999999</v>
      </c>
      <c r="U38" s="124">
        <v>44.851999999999997</v>
      </c>
      <c r="V38" s="124">
        <v>32.923000000000002</v>
      </c>
      <c r="W38" s="124">
        <v>30.44</v>
      </c>
      <c r="X38" s="124">
        <v>18.843</v>
      </c>
      <c r="Y38" s="124">
        <v>52.664999999999999</v>
      </c>
      <c r="Z38" s="124">
        <v>32.308999999999997</v>
      </c>
      <c r="AA38" s="124">
        <v>35.195999999999998</v>
      </c>
      <c r="AB38" s="124">
        <v>37.819000000000003</v>
      </c>
      <c r="AC38" s="124">
        <v>40.79</v>
      </c>
      <c r="AD38" s="124">
        <v>44.81</v>
      </c>
      <c r="AE38" s="124">
        <v>37.762</v>
      </c>
      <c r="AF38" s="124">
        <v>29.283999999999999</v>
      </c>
      <c r="AG38" s="125">
        <v>38.75</v>
      </c>
      <c r="AH38" s="125">
        <v>21.135000000000002</v>
      </c>
      <c r="AI38" s="173">
        <v>51.607999999999997</v>
      </c>
      <c r="AJ38" s="173">
        <v>45.741999999999997</v>
      </c>
      <c r="AK38" s="173">
        <v>34.25</v>
      </c>
      <c r="AL38" s="173">
        <v>23.919</v>
      </c>
      <c r="AM38" s="173">
        <v>72.957999999999998</v>
      </c>
      <c r="AN38" s="173"/>
      <c r="AO38" s="173"/>
      <c r="AP38" s="173"/>
      <c r="AQ38" s="173"/>
      <c r="AR38" s="173"/>
      <c r="AS38" s="173"/>
      <c r="AT38" s="173"/>
      <c r="AU38" s="173"/>
      <c r="AV38" s="173"/>
      <c r="AW38" s="173"/>
      <c r="AX38" s="173"/>
      <c r="AY38" s="173"/>
      <c r="ALQ38" s="2" t="e">
        <v>#N/A</v>
      </c>
    </row>
    <row r="39" spans="1:1005" ht="15" x14ac:dyDescent="0.25">
      <c r="A39" s="248">
        <v>45200</v>
      </c>
      <c r="B39" s="138"/>
      <c r="C39" s="138"/>
      <c r="D39" s="138">
        <v>37.9</v>
      </c>
      <c r="E39" s="124">
        <v>34.049999999999997</v>
      </c>
      <c r="F39" s="124">
        <v>57.771999999999998</v>
      </c>
      <c r="G39" s="124">
        <v>86.332999999999998</v>
      </c>
      <c r="H39" s="124">
        <v>69.509</v>
      </c>
      <c r="I39" s="124">
        <v>32.314</v>
      </c>
      <c r="J39" s="124">
        <v>30.35</v>
      </c>
      <c r="K39" s="124">
        <v>30.574000000000002</v>
      </c>
      <c r="L39" s="124">
        <v>46.756</v>
      </c>
      <c r="M39" s="124">
        <v>29.172999999999998</v>
      </c>
      <c r="N39" s="124">
        <v>28.428999999999998</v>
      </c>
      <c r="O39" s="124">
        <v>47.779000000000003</v>
      </c>
      <c r="P39" s="124">
        <v>32.927999999999997</v>
      </c>
      <c r="Q39" s="124">
        <v>56.651000000000003</v>
      </c>
      <c r="R39" s="124">
        <v>45.148000000000003</v>
      </c>
      <c r="S39" s="124">
        <v>58.835999999999999</v>
      </c>
      <c r="T39" s="124">
        <v>37.529000000000003</v>
      </c>
      <c r="U39" s="124">
        <v>36.027999999999999</v>
      </c>
      <c r="V39" s="124">
        <v>27.74</v>
      </c>
      <c r="W39" s="124">
        <v>26.666</v>
      </c>
      <c r="X39" s="124">
        <v>26.606999999999999</v>
      </c>
      <c r="Y39" s="124">
        <v>33.954000000000001</v>
      </c>
      <c r="Z39" s="124">
        <v>31.065000000000001</v>
      </c>
      <c r="AA39" s="124">
        <v>48.847000000000001</v>
      </c>
      <c r="AB39" s="124">
        <v>59.125</v>
      </c>
      <c r="AC39" s="124">
        <v>37.631</v>
      </c>
      <c r="AD39" s="124">
        <v>38.826999999999998</v>
      </c>
      <c r="AE39" s="124">
        <v>36.957000000000001</v>
      </c>
      <c r="AF39" s="124">
        <v>29.111999999999998</v>
      </c>
      <c r="AG39" s="124">
        <v>36.969000000000001</v>
      </c>
      <c r="AH39" s="124">
        <v>19.698</v>
      </c>
      <c r="AI39" s="173">
        <v>49.143000000000001</v>
      </c>
      <c r="AJ39" s="173">
        <v>57.143999999999998</v>
      </c>
      <c r="AK39" s="173">
        <v>28.946999999999999</v>
      </c>
      <c r="AL39" s="173">
        <v>23.771000000000001</v>
      </c>
      <c r="AM39" s="173">
        <v>45.965000000000003</v>
      </c>
      <c r="AN39" s="173"/>
      <c r="AO39" s="173"/>
      <c r="AP39" s="173"/>
      <c r="AQ39" s="173"/>
      <c r="AR39" s="173"/>
      <c r="AS39" s="173"/>
      <c r="AT39" s="173"/>
      <c r="AU39" s="173"/>
      <c r="AV39" s="173"/>
      <c r="AW39" s="173"/>
      <c r="AX39" s="173"/>
      <c r="AY39" s="173"/>
      <c r="ALQ39" s="2" t="e">
        <v>#N/A</v>
      </c>
    </row>
    <row r="40" spans="1:1005" ht="15" x14ac:dyDescent="0.25">
      <c r="A40" s="248">
        <v>45231</v>
      </c>
      <c r="B40" s="138"/>
      <c r="C40" s="138"/>
      <c r="D40" s="138">
        <v>31.2</v>
      </c>
      <c r="E40" s="124">
        <v>29.035</v>
      </c>
      <c r="F40" s="124">
        <v>46.637</v>
      </c>
      <c r="G40" s="124">
        <v>51.314999999999998</v>
      </c>
      <c r="H40" s="124">
        <v>47.95</v>
      </c>
      <c r="I40" s="124">
        <v>30.289000000000001</v>
      </c>
      <c r="J40" s="124">
        <v>23.488</v>
      </c>
      <c r="K40" s="124">
        <v>24.512</v>
      </c>
      <c r="L40" s="124">
        <v>39.933</v>
      </c>
      <c r="M40" s="124">
        <v>26.754999999999999</v>
      </c>
      <c r="N40" s="124">
        <v>23.8</v>
      </c>
      <c r="O40" s="124">
        <v>37.081000000000003</v>
      </c>
      <c r="P40" s="124">
        <v>30.141999999999999</v>
      </c>
      <c r="Q40" s="124">
        <v>43.015999999999998</v>
      </c>
      <c r="R40" s="124">
        <v>35.335999999999999</v>
      </c>
      <c r="S40" s="124">
        <v>41.716000000000001</v>
      </c>
      <c r="T40" s="124">
        <v>31.131</v>
      </c>
      <c r="U40" s="124">
        <v>28.693000000000001</v>
      </c>
      <c r="V40" s="124">
        <v>24.178999999999998</v>
      </c>
      <c r="W40" s="124">
        <v>26.527000000000001</v>
      </c>
      <c r="X40" s="124">
        <v>16.545000000000002</v>
      </c>
      <c r="Y40" s="124">
        <v>23.972999999999999</v>
      </c>
      <c r="Z40" s="124">
        <v>25.986999999999998</v>
      </c>
      <c r="AA40" s="124">
        <v>37.012</v>
      </c>
      <c r="AB40" s="124">
        <v>40.031999999999996</v>
      </c>
      <c r="AC40" s="124">
        <v>28.529</v>
      </c>
      <c r="AD40" s="124">
        <v>33.520000000000003</v>
      </c>
      <c r="AE40" s="124">
        <v>33.878</v>
      </c>
      <c r="AF40" s="124">
        <v>28.696000000000002</v>
      </c>
      <c r="AG40" s="125">
        <v>30.638000000000002</v>
      </c>
      <c r="AH40" s="125">
        <v>16.55</v>
      </c>
      <c r="AI40" s="173">
        <v>28.062999999999999</v>
      </c>
      <c r="AJ40" s="173">
        <v>35.807000000000002</v>
      </c>
      <c r="AK40" s="173">
        <v>27.033999999999999</v>
      </c>
      <c r="AL40" s="173">
        <v>22.081</v>
      </c>
      <c r="AM40" s="173">
        <v>30.928999999999998</v>
      </c>
      <c r="AN40" s="173"/>
      <c r="AO40" s="173"/>
      <c r="AP40" s="173"/>
      <c r="AQ40" s="173"/>
      <c r="AR40" s="173"/>
      <c r="AS40" s="173"/>
      <c r="AT40" s="173"/>
      <c r="AU40" s="173"/>
      <c r="AV40" s="173"/>
      <c r="AW40" s="173"/>
      <c r="AX40" s="173"/>
      <c r="AY40" s="173"/>
      <c r="ALQ40" s="2" t="e">
        <v>#N/A</v>
      </c>
    </row>
    <row r="41" spans="1:1005" ht="15" x14ac:dyDescent="0.25">
      <c r="A41" s="248">
        <v>45261</v>
      </c>
      <c r="B41" s="138"/>
      <c r="C41" s="138"/>
      <c r="D41" s="138">
        <v>26.5</v>
      </c>
      <c r="E41" s="124">
        <v>27.670999999999999</v>
      </c>
      <c r="F41" s="124">
        <v>40.933</v>
      </c>
      <c r="G41" s="124">
        <v>36.4</v>
      </c>
      <c r="H41" s="124">
        <v>36.634999999999998</v>
      </c>
      <c r="I41" s="124">
        <v>27.288</v>
      </c>
      <c r="J41" s="124">
        <v>21.454999999999998</v>
      </c>
      <c r="K41" s="124">
        <v>22.047999999999998</v>
      </c>
      <c r="L41" s="124">
        <v>28.195</v>
      </c>
      <c r="M41" s="124">
        <v>24.417999999999999</v>
      </c>
      <c r="N41" s="124">
        <v>21.951000000000001</v>
      </c>
      <c r="O41" s="124">
        <v>31.954000000000001</v>
      </c>
      <c r="P41" s="124">
        <v>25.917000000000002</v>
      </c>
      <c r="Q41" s="124">
        <v>38.857999999999997</v>
      </c>
      <c r="R41" s="124">
        <v>31.68</v>
      </c>
      <c r="S41" s="124">
        <v>34.530999999999999</v>
      </c>
      <c r="T41" s="124">
        <v>29.198</v>
      </c>
      <c r="U41" s="124">
        <v>26.457000000000001</v>
      </c>
      <c r="V41" s="124">
        <v>21.681999999999999</v>
      </c>
      <c r="W41" s="124">
        <v>22.806000000000001</v>
      </c>
      <c r="X41" s="124">
        <v>13.938000000000001</v>
      </c>
      <c r="Y41" s="124">
        <v>22.221</v>
      </c>
      <c r="Z41" s="124">
        <v>22.004999999999999</v>
      </c>
      <c r="AA41" s="124">
        <v>27.869</v>
      </c>
      <c r="AB41" s="124">
        <v>28.565999999999999</v>
      </c>
      <c r="AC41" s="124">
        <v>22.623000000000001</v>
      </c>
      <c r="AD41" s="124">
        <v>30.731000000000002</v>
      </c>
      <c r="AE41" s="124">
        <v>28.497</v>
      </c>
      <c r="AF41" s="124">
        <v>24.295000000000002</v>
      </c>
      <c r="AG41" s="125">
        <v>27.562000000000001</v>
      </c>
      <c r="AH41" s="125">
        <v>15.41</v>
      </c>
      <c r="AI41" s="173">
        <v>21.942</v>
      </c>
      <c r="AJ41" s="173">
        <v>27.564</v>
      </c>
      <c r="AK41" s="173">
        <v>25.459</v>
      </c>
      <c r="AL41" s="173">
        <v>17.954999999999998</v>
      </c>
      <c r="AM41" s="173">
        <v>27.001000000000001</v>
      </c>
      <c r="AN41" s="173"/>
      <c r="AO41" s="173"/>
      <c r="AP41" s="173"/>
      <c r="AQ41" s="173"/>
      <c r="AR41" s="173"/>
      <c r="AS41" s="173"/>
      <c r="AT41" s="173"/>
      <c r="AU41" s="173"/>
      <c r="AV41" s="173"/>
      <c r="AW41" s="173"/>
      <c r="AX41" s="173"/>
      <c r="AY41" s="173"/>
      <c r="ALQ41" s="2" t="e">
        <v>#N/A</v>
      </c>
    </row>
    <row r="42" spans="1:1005" ht="15" x14ac:dyDescent="0.25">
      <c r="A42" s="248">
        <v>45292</v>
      </c>
      <c r="B42" s="138"/>
      <c r="C42" s="138"/>
      <c r="D42" s="138">
        <v>24.9</v>
      </c>
      <c r="E42" s="124">
        <v>26.797999999999998</v>
      </c>
      <c r="F42" s="124">
        <v>36.651000000000003</v>
      </c>
      <c r="G42" s="124">
        <v>31.344000000000001</v>
      </c>
      <c r="H42" s="124">
        <v>30.661999999999999</v>
      </c>
      <c r="I42" s="124">
        <v>24.245000000000001</v>
      </c>
      <c r="J42" s="124">
        <v>19.234000000000002</v>
      </c>
      <c r="K42" s="124">
        <v>19.731999999999999</v>
      </c>
      <c r="L42" s="124">
        <v>22.140999999999998</v>
      </c>
      <c r="M42" s="124">
        <v>21.393999999999998</v>
      </c>
      <c r="N42" s="124">
        <v>19.972000000000001</v>
      </c>
      <c r="O42" s="124">
        <v>28.559000000000001</v>
      </c>
      <c r="P42" s="124">
        <v>23.010999999999999</v>
      </c>
      <c r="Q42" s="124">
        <v>33.866</v>
      </c>
      <c r="R42" s="124">
        <v>27.13</v>
      </c>
      <c r="S42" s="124">
        <v>30.97</v>
      </c>
      <c r="T42" s="124">
        <v>25.023</v>
      </c>
      <c r="U42" s="124">
        <v>25.635000000000002</v>
      </c>
      <c r="V42" s="124">
        <v>19.393000000000001</v>
      </c>
      <c r="W42" s="124">
        <v>20.096</v>
      </c>
      <c r="X42" s="124">
        <v>12.510999999999999</v>
      </c>
      <c r="Y42" s="124">
        <v>19.706</v>
      </c>
      <c r="Z42" s="124">
        <v>22.841000000000001</v>
      </c>
      <c r="AA42" s="124">
        <v>24.001000000000001</v>
      </c>
      <c r="AB42" s="124">
        <v>25.472000000000001</v>
      </c>
      <c r="AC42" s="124">
        <v>19.597000000000001</v>
      </c>
      <c r="AD42" s="124">
        <v>27.677</v>
      </c>
      <c r="AE42" s="124">
        <v>25.021000000000001</v>
      </c>
      <c r="AF42" s="124">
        <v>21.692</v>
      </c>
      <c r="AG42" s="125">
        <v>24.917000000000002</v>
      </c>
      <c r="AH42" s="125">
        <v>13.866</v>
      </c>
      <c r="AI42" s="173">
        <v>19.22</v>
      </c>
      <c r="AJ42" s="173">
        <v>24.154</v>
      </c>
      <c r="AK42" s="173">
        <v>23.555</v>
      </c>
      <c r="AL42" s="173">
        <v>15.547000000000001</v>
      </c>
      <c r="AM42" s="173">
        <v>24.068999999999999</v>
      </c>
      <c r="AN42" s="173"/>
      <c r="AO42" s="173"/>
      <c r="AP42" s="173"/>
      <c r="AQ42" s="173"/>
      <c r="AR42" s="173"/>
      <c r="AS42" s="173"/>
      <c r="AT42" s="173"/>
      <c r="AU42" s="173"/>
      <c r="AV42" s="173"/>
      <c r="AW42" s="173"/>
      <c r="AX42" s="173"/>
      <c r="AY42" s="173"/>
      <c r="ALQ42" s="2" t="e">
        <v>#N/A</v>
      </c>
    </row>
    <row r="43" spans="1:1005" ht="15" x14ac:dyDescent="0.25">
      <c r="A43" s="248">
        <v>45323</v>
      </c>
      <c r="B43" s="138"/>
      <c r="C43" s="138"/>
      <c r="D43" s="164">
        <v>22.8</v>
      </c>
      <c r="E43" s="124">
        <v>21.251000000000001</v>
      </c>
      <c r="F43" s="125">
        <v>31.478999999999999</v>
      </c>
      <c r="G43" s="125">
        <v>41.167000000000002</v>
      </c>
      <c r="H43" s="125">
        <v>28.898</v>
      </c>
      <c r="I43" s="125">
        <v>20.515000000000001</v>
      </c>
      <c r="J43" s="125">
        <v>16.373999999999999</v>
      </c>
      <c r="K43" s="125">
        <v>17.306999999999999</v>
      </c>
      <c r="L43" s="125">
        <v>19.748999999999999</v>
      </c>
      <c r="M43" s="125">
        <v>18.957000000000001</v>
      </c>
      <c r="N43" s="125">
        <v>19.010000000000002</v>
      </c>
      <c r="O43" s="125">
        <v>24.061</v>
      </c>
      <c r="P43" s="125">
        <v>23.574000000000002</v>
      </c>
      <c r="Q43" s="125">
        <v>31.385000000000002</v>
      </c>
      <c r="R43" s="125">
        <v>22.905000000000001</v>
      </c>
      <c r="S43" s="125">
        <v>27.504000000000001</v>
      </c>
      <c r="T43" s="125">
        <v>24.902000000000001</v>
      </c>
      <c r="U43" s="125">
        <v>26.562000000000001</v>
      </c>
      <c r="V43" s="125">
        <v>19.71</v>
      </c>
      <c r="W43" s="125">
        <v>17.018999999999998</v>
      </c>
      <c r="X43" s="125">
        <v>15.997</v>
      </c>
      <c r="Y43" s="125">
        <v>17.021000000000001</v>
      </c>
      <c r="Z43" s="125">
        <v>20.228999999999999</v>
      </c>
      <c r="AA43" s="125">
        <v>19.978999999999999</v>
      </c>
      <c r="AB43" s="125">
        <v>23.983000000000001</v>
      </c>
      <c r="AC43" s="125">
        <v>16.54</v>
      </c>
      <c r="AD43" s="125">
        <v>24.177</v>
      </c>
      <c r="AE43" s="125">
        <v>21.138000000000002</v>
      </c>
      <c r="AF43" s="125">
        <v>18.376000000000001</v>
      </c>
      <c r="AG43" s="125">
        <v>21.337</v>
      </c>
      <c r="AH43" s="125">
        <v>11.932</v>
      </c>
      <c r="AI43" s="173">
        <v>18.742999999999999</v>
      </c>
      <c r="AJ43" s="173">
        <v>23.686</v>
      </c>
      <c r="AK43" s="173">
        <v>20.106999999999999</v>
      </c>
      <c r="AL43" s="173">
        <v>13.423</v>
      </c>
      <c r="AM43" s="173">
        <v>20.847999999999999</v>
      </c>
      <c r="AN43" s="173"/>
      <c r="AO43" s="173"/>
      <c r="AP43" s="173"/>
      <c r="AQ43" s="173"/>
      <c r="AR43" s="173"/>
      <c r="AS43" s="173"/>
      <c r="AT43" s="173"/>
      <c r="AU43" s="173"/>
      <c r="AV43" s="173"/>
      <c r="AW43" s="173"/>
      <c r="AX43" s="173"/>
      <c r="AY43" s="173"/>
      <c r="ALQ43" s="2" t="e">
        <v>#N/A</v>
      </c>
    </row>
    <row r="44" spans="1:1005" ht="15" x14ac:dyDescent="0.25">
      <c r="A44" s="248">
        <v>45352</v>
      </c>
      <c r="B44" s="138"/>
      <c r="C44" s="138"/>
      <c r="D44" s="138">
        <v>37.299999999999997</v>
      </c>
      <c r="E44" s="124">
        <v>20.867000000000001</v>
      </c>
      <c r="F44" s="125">
        <v>44.344999999999999</v>
      </c>
      <c r="G44" s="125">
        <v>71.522999999999996</v>
      </c>
      <c r="H44" s="125">
        <v>32.683</v>
      </c>
      <c r="I44" s="125">
        <v>28.684999999999999</v>
      </c>
      <c r="J44" s="125">
        <v>42.286000000000001</v>
      </c>
      <c r="K44" s="125">
        <v>26.445</v>
      </c>
      <c r="L44" s="125">
        <v>27.547000000000001</v>
      </c>
      <c r="M44" s="125">
        <v>28.626999999999999</v>
      </c>
      <c r="N44" s="125">
        <v>32.61</v>
      </c>
      <c r="O44" s="125">
        <v>40.996000000000002</v>
      </c>
      <c r="P44" s="125">
        <v>49.526000000000003</v>
      </c>
      <c r="Q44" s="125">
        <v>40.307000000000002</v>
      </c>
      <c r="R44" s="125">
        <v>39.256</v>
      </c>
      <c r="S44" s="125">
        <v>39.588000000000001</v>
      </c>
      <c r="T44" s="125">
        <v>32.655000000000001</v>
      </c>
      <c r="U44" s="125">
        <v>29.216000000000001</v>
      </c>
      <c r="V44" s="125">
        <v>29.344999999999999</v>
      </c>
      <c r="W44" s="125">
        <v>19.981999999999999</v>
      </c>
      <c r="X44" s="125">
        <v>24.774000000000001</v>
      </c>
      <c r="Y44" s="125">
        <v>45.235999999999997</v>
      </c>
      <c r="Z44" s="125">
        <v>22.498000000000001</v>
      </c>
      <c r="AA44" s="125">
        <v>26.564</v>
      </c>
      <c r="AB44" s="125">
        <v>55.908999999999999</v>
      </c>
      <c r="AC44" s="125">
        <v>16.48</v>
      </c>
      <c r="AD44" s="125">
        <v>42.938000000000002</v>
      </c>
      <c r="AE44" s="125">
        <v>23.834</v>
      </c>
      <c r="AF44" s="125">
        <v>31.018999999999998</v>
      </c>
      <c r="AG44" s="125">
        <v>38.856000000000002</v>
      </c>
      <c r="AH44" s="125">
        <v>18.321999999999999</v>
      </c>
      <c r="AI44" s="173">
        <v>19.981999999999999</v>
      </c>
      <c r="AJ44" s="173">
        <v>40.191000000000003</v>
      </c>
      <c r="AK44" s="173">
        <v>21.282</v>
      </c>
      <c r="AL44" s="173">
        <v>22.986999999999998</v>
      </c>
      <c r="AM44" s="173">
        <v>31.69</v>
      </c>
      <c r="AN44" s="173"/>
      <c r="AO44" s="173"/>
      <c r="AP44" s="173"/>
      <c r="AQ44" s="173"/>
      <c r="AR44" s="173"/>
      <c r="AS44" s="173"/>
      <c r="AT44" s="173"/>
      <c r="AU44" s="173"/>
      <c r="AV44" s="173"/>
      <c r="AW44" s="173"/>
      <c r="AX44" s="173"/>
      <c r="AY44" s="173"/>
      <c r="ALQ44" s="2" t="e">
        <v>#N/A</v>
      </c>
    </row>
    <row r="45" spans="1:1005" ht="15" x14ac:dyDescent="0.25">
      <c r="A45" s="248">
        <v>45383</v>
      </c>
      <c r="B45" s="138"/>
      <c r="C45" s="138"/>
      <c r="D45" s="138">
        <v>78.099999999999994</v>
      </c>
      <c r="E45" s="124">
        <v>44.527999999999999</v>
      </c>
      <c r="F45" s="125">
        <v>97.260999999999996</v>
      </c>
      <c r="G45" s="125">
        <v>122.753</v>
      </c>
      <c r="H45" s="125">
        <v>84.578999999999994</v>
      </c>
      <c r="I45" s="125">
        <v>65.257999999999996</v>
      </c>
      <c r="J45" s="125">
        <v>103.86</v>
      </c>
      <c r="K45" s="125">
        <v>57.22</v>
      </c>
      <c r="L45" s="125">
        <v>51.764000000000003</v>
      </c>
      <c r="M45" s="125">
        <v>74.052000000000007</v>
      </c>
      <c r="N45" s="125">
        <v>93.14</v>
      </c>
      <c r="O45" s="125">
        <v>78.218000000000004</v>
      </c>
      <c r="P45" s="125">
        <v>60.811</v>
      </c>
      <c r="Q45" s="125">
        <v>89.495000000000005</v>
      </c>
      <c r="R45" s="125">
        <v>79.087000000000003</v>
      </c>
      <c r="S45" s="125">
        <v>57.567999999999998</v>
      </c>
      <c r="T45" s="125">
        <v>42.698</v>
      </c>
      <c r="U45" s="125">
        <v>74.41</v>
      </c>
      <c r="V45" s="125">
        <v>56.731000000000002</v>
      </c>
      <c r="W45" s="125">
        <v>50.856999999999999</v>
      </c>
      <c r="X45" s="125">
        <v>49.195</v>
      </c>
      <c r="Y45" s="125">
        <v>90.816000000000003</v>
      </c>
      <c r="Z45" s="125">
        <v>57.396000000000001</v>
      </c>
      <c r="AA45" s="125">
        <v>81.349999999999994</v>
      </c>
      <c r="AB45" s="125">
        <v>77.658000000000001</v>
      </c>
      <c r="AC45" s="125">
        <v>51.935000000000002</v>
      </c>
      <c r="AD45" s="125">
        <v>67.879000000000005</v>
      </c>
      <c r="AE45" s="125">
        <v>55.603000000000002</v>
      </c>
      <c r="AF45" s="125">
        <v>67.933999999999997</v>
      </c>
      <c r="AG45" s="125">
        <v>80.694999999999993</v>
      </c>
      <c r="AH45" s="125">
        <v>40.155999999999999</v>
      </c>
      <c r="AI45" s="173">
        <v>49.667999999999999</v>
      </c>
      <c r="AJ45" s="173">
        <v>74.975999999999999</v>
      </c>
      <c r="AK45" s="173">
        <v>48.847999999999999</v>
      </c>
      <c r="AL45" s="173">
        <v>40.338999999999999</v>
      </c>
      <c r="AM45" s="173">
        <v>38.222000000000001</v>
      </c>
      <c r="AN45" s="173"/>
      <c r="AO45" s="173"/>
      <c r="AP45" s="173"/>
      <c r="AQ45" s="173"/>
      <c r="AR45" s="173"/>
      <c r="AS45" s="173"/>
      <c r="AT45" s="173"/>
      <c r="AU45" s="173"/>
      <c r="AV45" s="173"/>
      <c r="AW45" s="173"/>
      <c r="AX45" s="173"/>
      <c r="AY45" s="173"/>
      <c r="ALQ45" s="2" t="e">
        <v>#N/A</v>
      </c>
    </row>
    <row r="46" spans="1:1005" ht="15" x14ac:dyDescent="0.25">
      <c r="A46" s="248">
        <v>45413</v>
      </c>
      <c r="B46" s="138"/>
      <c r="C46" s="138"/>
      <c r="D46" s="138">
        <v>198.9</v>
      </c>
      <c r="E46" s="124">
        <v>448.63400000000001</v>
      </c>
      <c r="F46" s="125">
        <v>381.90800000000002</v>
      </c>
      <c r="G46" s="125">
        <v>327.12299999999999</v>
      </c>
      <c r="H46" s="125">
        <v>293.84300000000002</v>
      </c>
      <c r="I46" s="125">
        <v>146.524</v>
      </c>
      <c r="J46" s="125">
        <v>181.65799999999999</v>
      </c>
      <c r="K46" s="125">
        <v>113.967</v>
      </c>
      <c r="L46" s="125">
        <v>159.208</v>
      </c>
      <c r="M46" s="125">
        <v>200.76</v>
      </c>
      <c r="N46" s="125">
        <v>274.06900000000002</v>
      </c>
      <c r="O46" s="125">
        <v>214.679</v>
      </c>
      <c r="P46" s="125">
        <v>188.23599999999999</v>
      </c>
      <c r="Q46" s="125">
        <v>353.38200000000001</v>
      </c>
      <c r="R46" s="125">
        <v>312.16399999999999</v>
      </c>
      <c r="S46" s="125">
        <v>190.85900000000001</v>
      </c>
      <c r="T46" s="125">
        <v>190.49600000000001</v>
      </c>
      <c r="U46" s="125">
        <v>224.49799999999999</v>
      </c>
      <c r="V46" s="125">
        <v>238.63</v>
      </c>
      <c r="W46" s="125">
        <v>72.960999999999999</v>
      </c>
      <c r="X46" s="125">
        <v>147.517</v>
      </c>
      <c r="Y46" s="125">
        <v>211.01499999999999</v>
      </c>
      <c r="Z46" s="125">
        <v>243.92500000000001</v>
      </c>
      <c r="AA46" s="125">
        <v>206.42</v>
      </c>
      <c r="AB46" s="125">
        <v>214.797</v>
      </c>
      <c r="AC46" s="125">
        <v>248.297</v>
      </c>
      <c r="AD46" s="125">
        <v>273.83</v>
      </c>
      <c r="AE46" s="125">
        <v>108.964</v>
      </c>
      <c r="AF46" s="125">
        <v>142.489</v>
      </c>
      <c r="AG46" s="125">
        <v>120.215</v>
      </c>
      <c r="AH46" s="125">
        <v>103.962</v>
      </c>
      <c r="AI46" s="173">
        <v>223.50899999999999</v>
      </c>
      <c r="AJ46" s="173">
        <v>181.41800000000001</v>
      </c>
      <c r="AK46" s="173">
        <v>108.28700000000001</v>
      </c>
      <c r="AL46" s="173">
        <v>145.536</v>
      </c>
      <c r="AM46" s="173">
        <v>134.39699999999999</v>
      </c>
      <c r="AN46" s="173"/>
      <c r="AO46" s="173"/>
      <c r="AP46" s="173"/>
      <c r="AQ46" s="173"/>
      <c r="AR46" s="173"/>
      <c r="AS46" s="173"/>
      <c r="AT46" s="173"/>
      <c r="AU46" s="173"/>
      <c r="AV46" s="173"/>
      <c r="AW46" s="173"/>
      <c r="AX46" s="173"/>
      <c r="AY46" s="173"/>
      <c r="ALQ46" s="2" t="e">
        <v>#N/A</v>
      </c>
    </row>
    <row r="47" spans="1:1005" ht="15" x14ac:dyDescent="0.25">
      <c r="A47" s="248">
        <v>45444</v>
      </c>
      <c r="B47" s="138"/>
      <c r="C47" s="138"/>
      <c r="D47" s="138">
        <v>261.7</v>
      </c>
      <c r="E47" s="124">
        <v>679.649</v>
      </c>
      <c r="F47" s="125">
        <v>398.51100000000002</v>
      </c>
      <c r="G47" s="125">
        <v>403.59800000000001</v>
      </c>
      <c r="H47" s="125">
        <v>278.38299999999998</v>
      </c>
      <c r="I47" s="125">
        <v>174.31800000000001</v>
      </c>
      <c r="J47" s="125">
        <v>150.46799999999999</v>
      </c>
      <c r="K47" s="125">
        <v>174.535</v>
      </c>
      <c r="L47" s="125">
        <v>276.68099999999998</v>
      </c>
      <c r="M47" s="125">
        <v>168.89</v>
      </c>
      <c r="N47" s="125">
        <v>414.11599999999999</v>
      </c>
      <c r="O47" s="125">
        <v>224.334</v>
      </c>
      <c r="P47" s="125">
        <v>544.89</v>
      </c>
      <c r="Q47" s="125">
        <v>313.51100000000002</v>
      </c>
      <c r="R47" s="125">
        <v>513.16200000000003</v>
      </c>
      <c r="S47" s="125">
        <v>199.02600000000001</v>
      </c>
      <c r="T47" s="125">
        <v>338.935</v>
      </c>
      <c r="U47" s="125">
        <v>155.71899999999999</v>
      </c>
      <c r="V47" s="125">
        <v>196.92699999999999</v>
      </c>
      <c r="W47" s="125">
        <v>54.515000000000001</v>
      </c>
      <c r="X47" s="125">
        <v>222.13499999999999</v>
      </c>
      <c r="Y47" s="125">
        <v>139.79400000000001</v>
      </c>
      <c r="Z47" s="125">
        <v>283.39</v>
      </c>
      <c r="AA47" s="125">
        <v>197.833</v>
      </c>
      <c r="AB47" s="125">
        <v>174.197</v>
      </c>
      <c r="AC47" s="125">
        <v>481.96800000000002</v>
      </c>
      <c r="AD47" s="125">
        <v>276.47899999999998</v>
      </c>
      <c r="AE47" s="125">
        <v>250.626</v>
      </c>
      <c r="AF47" s="125">
        <v>427.06900000000002</v>
      </c>
      <c r="AG47" s="125">
        <v>47.918999999999997</v>
      </c>
      <c r="AH47" s="125">
        <v>145.27699999999999</v>
      </c>
      <c r="AI47" s="173">
        <v>333.05399999999997</v>
      </c>
      <c r="AJ47" s="173">
        <v>322.55799999999999</v>
      </c>
      <c r="AK47" s="173">
        <v>110.739</v>
      </c>
      <c r="AL47" s="173">
        <v>291.82400000000001</v>
      </c>
      <c r="AM47" s="173">
        <v>367.46899999999999</v>
      </c>
      <c r="AN47" s="173"/>
      <c r="AO47" s="173"/>
      <c r="AP47" s="173"/>
      <c r="AQ47" s="173"/>
      <c r="AR47" s="173"/>
      <c r="AS47" s="173"/>
      <c r="AT47" s="173"/>
      <c r="AU47" s="173"/>
      <c r="AV47" s="173"/>
      <c r="AW47" s="173"/>
      <c r="AX47" s="173"/>
      <c r="AY47" s="173"/>
      <c r="ALQ47" s="2" t="e">
        <v>#N/A</v>
      </c>
    </row>
    <row r="48" spans="1:1005" ht="15" x14ac:dyDescent="0.25">
      <c r="A48" s="248">
        <v>45474</v>
      </c>
      <c r="B48" s="138"/>
      <c r="C48" s="138"/>
      <c r="D48" s="138">
        <v>98.2</v>
      </c>
      <c r="E48" s="124">
        <v>322.57400000000001</v>
      </c>
      <c r="F48" s="125">
        <v>128.99</v>
      </c>
      <c r="G48" s="125">
        <v>170.059</v>
      </c>
      <c r="H48" s="125">
        <v>97.123000000000005</v>
      </c>
      <c r="I48" s="125">
        <v>68.653999999999996</v>
      </c>
      <c r="J48" s="125">
        <v>65.197999999999993</v>
      </c>
      <c r="K48" s="125">
        <v>72.676000000000002</v>
      </c>
      <c r="L48" s="125">
        <v>133.49</v>
      </c>
      <c r="M48" s="125">
        <v>66.697000000000003</v>
      </c>
      <c r="N48" s="125">
        <v>198.352</v>
      </c>
      <c r="O48" s="125">
        <v>72.349000000000004</v>
      </c>
      <c r="P48" s="125">
        <v>502.72399999999999</v>
      </c>
      <c r="Q48" s="125">
        <v>122.511</v>
      </c>
      <c r="R48" s="125">
        <v>189.703</v>
      </c>
      <c r="S48" s="125">
        <v>99.647000000000006</v>
      </c>
      <c r="T48" s="125">
        <v>216.05500000000001</v>
      </c>
      <c r="U48" s="125">
        <v>49.859000000000002</v>
      </c>
      <c r="V48" s="125">
        <v>58.509</v>
      </c>
      <c r="W48" s="125">
        <v>21.946999999999999</v>
      </c>
      <c r="X48" s="125">
        <v>65.275000000000006</v>
      </c>
      <c r="Y48" s="125">
        <v>52.817999999999998</v>
      </c>
      <c r="Z48" s="125">
        <v>116.684</v>
      </c>
      <c r="AA48" s="125">
        <v>75.983000000000004</v>
      </c>
      <c r="AB48" s="125">
        <v>64.554000000000002</v>
      </c>
      <c r="AC48" s="125">
        <v>211.49100000000001</v>
      </c>
      <c r="AD48" s="125">
        <v>145.86099999999999</v>
      </c>
      <c r="AE48" s="125">
        <v>77.143000000000001</v>
      </c>
      <c r="AF48" s="125">
        <v>217.88800000000001</v>
      </c>
      <c r="AG48" s="125">
        <v>24.71</v>
      </c>
      <c r="AH48" s="125">
        <v>51.871000000000002</v>
      </c>
      <c r="AI48" s="173">
        <v>106.521</v>
      </c>
      <c r="AJ48" s="173">
        <v>100.756</v>
      </c>
      <c r="AK48" s="173">
        <v>43.427999999999997</v>
      </c>
      <c r="AL48" s="173">
        <v>172.834</v>
      </c>
      <c r="AM48" s="173">
        <v>217.05799999999999</v>
      </c>
      <c r="AN48" s="173"/>
      <c r="AO48" s="173"/>
      <c r="AP48" s="173"/>
      <c r="AQ48" s="173"/>
      <c r="AR48" s="173"/>
      <c r="AS48" s="173"/>
      <c r="AT48" s="173"/>
      <c r="AU48" s="173"/>
      <c r="AV48" s="173"/>
      <c r="AW48" s="173"/>
      <c r="AX48" s="173"/>
      <c r="AY48" s="173"/>
      <c r="ALQ48" s="2" t="e">
        <v>#N/A</v>
      </c>
    </row>
    <row r="49" spans="1:1005" ht="15" x14ac:dyDescent="0.25">
      <c r="A49" s="248">
        <v>45505</v>
      </c>
      <c r="B49" s="138"/>
      <c r="C49" s="138"/>
      <c r="D49" s="138">
        <v>59.3</v>
      </c>
      <c r="E49" s="124">
        <v>120.636</v>
      </c>
      <c r="F49" s="125">
        <v>59.177999999999997</v>
      </c>
      <c r="G49" s="125">
        <v>65.016000000000005</v>
      </c>
      <c r="H49" s="125">
        <v>53.585999999999999</v>
      </c>
      <c r="I49" s="125">
        <v>40.880000000000003</v>
      </c>
      <c r="J49" s="125">
        <v>48.723999999999997</v>
      </c>
      <c r="K49" s="125">
        <v>37.710999999999999</v>
      </c>
      <c r="L49" s="125">
        <v>56.326000000000001</v>
      </c>
      <c r="M49" s="125">
        <v>51.493000000000002</v>
      </c>
      <c r="N49" s="125">
        <v>66.801000000000002</v>
      </c>
      <c r="O49" s="125">
        <v>41.362000000000002</v>
      </c>
      <c r="P49" s="125">
        <v>136.27699999999999</v>
      </c>
      <c r="Q49" s="125">
        <v>52.024999999999999</v>
      </c>
      <c r="R49" s="125">
        <v>80.116</v>
      </c>
      <c r="S49" s="125">
        <v>47.156999999999996</v>
      </c>
      <c r="T49" s="125">
        <v>83.031999999999996</v>
      </c>
      <c r="U49" s="125">
        <v>40.423000000000002</v>
      </c>
      <c r="V49" s="125">
        <v>44.561999999999998</v>
      </c>
      <c r="W49" s="125">
        <v>17.439</v>
      </c>
      <c r="X49" s="125">
        <v>37.729999999999997</v>
      </c>
      <c r="Y49" s="125">
        <v>33.18</v>
      </c>
      <c r="Z49" s="125">
        <v>54.201000000000001</v>
      </c>
      <c r="AA49" s="125">
        <v>51.715000000000003</v>
      </c>
      <c r="AB49" s="125">
        <v>44.442</v>
      </c>
      <c r="AC49" s="125">
        <v>74.45</v>
      </c>
      <c r="AD49" s="125">
        <v>54.473999999999997</v>
      </c>
      <c r="AE49" s="125">
        <v>44.87</v>
      </c>
      <c r="AF49" s="125">
        <v>65.894000000000005</v>
      </c>
      <c r="AG49" s="125">
        <v>23.638999999999999</v>
      </c>
      <c r="AH49" s="125">
        <v>36.045000000000002</v>
      </c>
      <c r="AI49" s="173">
        <v>52.045999999999999</v>
      </c>
      <c r="AJ49" s="173">
        <v>42.472999999999999</v>
      </c>
      <c r="AK49" s="173">
        <v>28.146999999999998</v>
      </c>
      <c r="AL49" s="173">
        <v>88.09</v>
      </c>
      <c r="AM49" s="173">
        <v>82.671999999999997</v>
      </c>
      <c r="AN49" s="173"/>
      <c r="AO49" s="173"/>
      <c r="AP49" s="173"/>
      <c r="AQ49" s="173"/>
      <c r="AR49" s="173"/>
      <c r="AS49" s="173"/>
      <c r="AT49" s="173"/>
      <c r="AU49" s="173"/>
      <c r="AV49" s="173"/>
      <c r="AW49" s="173"/>
      <c r="AX49" s="173"/>
      <c r="AY49" s="173"/>
      <c r="ALQ49" s="2" t="e">
        <v>#N/A</v>
      </c>
    </row>
    <row r="50" spans="1:1005" ht="15" x14ac:dyDescent="0.25">
      <c r="A50" s="248">
        <v>45536</v>
      </c>
      <c r="B50" s="138"/>
      <c r="C50" s="138"/>
      <c r="D50" s="138">
        <v>37.5</v>
      </c>
      <c r="E50" s="124">
        <v>67.924999999999997</v>
      </c>
      <c r="F50" s="125">
        <v>56.597999999999999</v>
      </c>
      <c r="G50" s="125">
        <v>62.402999999999999</v>
      </c>
      <c r="H50" s="125">
        <v>41.677999999999997</v>
      </c>
      <c r="I50" s="125">
        <v>39.252000000000002</v>
      </c>
      <c r="J50" s="125">
        <v>32.859000000000002</v>
      </c>
      <c r="K50" s="125">
        <v>31.024000000000001</v>
      </c>
      <c r="L50" s="125">
        <v>34.89</v>
      </c>
      <c r="M50" s="125">
        <v>41.493000000000002</v>
      </c>
      <c r="N50" s="125">
        <v>55.853999999999999</v>
      </c>
      <c r="O50" s="125">
        <v>36.75</v>
      </c>
      <c r="P50" s="125">
        <v>63.814</v>
      </c>
      <c r="Q50" s="125">
        <v>40.427999999999997</v>
      </c>
      <c r="R50" s="125">
        <v>56.472999999999999</v>
      </c>
      <c r="S50" s="125">
        <v>32.829000000000001</v>
      </c>
      <c r="T50" s="125">
        <v>45.201999999999998</v>
      </c>
      <c r="U50" s="125">
        <v>32.875</v>
      </c>
      <c r="V50" s="125">
        <v>30.384</v>
      </c>
      <c r="W50" s="125">
        <v>19.167000000000002</v>
      </c>
      <c r="X50" s="125">
        <v>52.91</v>
      </c>
      <c r="Y50" s="125">
        <v>32.823999999999998</v>
      </c>
      <c r="Z50" s="125">
        <v>35.654000000000003</v>
      </c>
      <c r="AA50" s="125">
        <v>38.198999999999998</v>
      </c>
      <c r="AB50" s="125">
        <v>40.950000000000003</v>
      </c>
      <c r="AC50" s="125">
        <v>44.658999999999999</v>
      </c>
      <c r="AD50" s="125">
        <v>37.820999999999998</v>
      </c>
      <c r="AE50" s="125">
        <v>29.181999999999999</v>
      </c>
      <c r="AF50" s="125">
        <v>39.069000000000003</v>
      </c>
      <c r="AG50" s="125">
        <v>21.38</v>
      </c>
      <c r="AH50" s="125">
        <v>53.042999999999999</v>
      </c>
      <c r="AI50" s="173">
        <v>46.008000000000003</v>
      </c>
      <c r="AJ50" s="173">
        <v>34.238999999999997</v>
      </c>
      <c r="AK50" s="173">
        <v>24.084</v>
      </c>
      <c r="AL50" s="173">
        <v>71.858999999999995</v>
      </c>
      <c r="AM50" s="173">
        <v>41.137</v>
      </c>
      <c r="AN50" s="173"/>
      <c r="AO50" s="173"/>
      <c r="AP50" s="173"/>
      <c r="AQ50" s="173"/>
      <c r="AR50" s="173"/>
      <c r="AS50" s="173"/>
      <c r="AT50" s="173"/>
      <c r="AU50" s="173"/>
      <c r="AV50" s="173"/>
      <c r="AW50" s="173"/>
      <c r="AX50" s="173"/>
      <c r="AY50" s="173"/>
      <c r="ALQ50" s="2" t="e">
        <v>#N/A</v>
      </c>
    </row>
    <row r="51" spans="1:1005" ht="15" x14ac:dyDescent="0.25">
      <c r="A51" s="248">
        <v>45566</v>
      </c>
      <c r="B51" s="138"/>
      <c r="C51" s="138"/>
      <c r="D51" s="138">
        <v>37.9</v>
      </c>
      <c r="E51" s="124">
        <v>57.36</v>
      </c>
      <c r="F51" s="125">
        <v>86.135999999999996</v>
      </c>
      <c r="G51" s="125">
        <v>68.444999999999993</v>
      </c>
      <c r="H51" s="125">
        <v>32.811</v>
      </c>
      <c r="I51" s="125">
        <v>30.190999999999999</v>
      </c>
      <c r="J51" s="125">
        <v>30.661000000000001</v>
      </c>
      <c r="K51" s="125">
        <v>46.813000000000002</v>
      </c>
      <c r="L51" s="125">
        <v>29.238</v>
      </c>
      <c r="M51" s="125">
        <v>28.335000000000001</v>
      </c>
      <c r="N51" s="125">
        <v>47.573999999999998</v>
      </c>
      <c r="O51" s="125">
        <v>32.908000000000001</v>
      </c>
      <c r="P51" s="125">
        <v>56.783999999999999</v>
      </c>
      <c r="Q51" s="125">
        <v>45.109000000000002</v>
      </c>
      <c r="R51" s="125">
        <v>58.207000000000001</v>
      </c>
      <c r="S51" s="125">
        <v>37.959000000000003</v>
      </c>
      <c r="T51" s="125">
        <v>36.307000000000002</v>
      </c>
      <c r="U51" s="125">
        <v>27.850999999999999</v>
      </c>
      <c r="V51" s="125">
        <v>26.846</v>
      </c>
      <c r="W51" s="125">
        <v>26.44</v>
      </c>
      <c r="X51" s="125">
        <v>34.109000000000002</v>
      </c>
      <c r="Y51" s="125">
        <v>30.652999999999999</v>
      </c>
      <c r="Z51" s="125">
        <v>48.186</v>
      </c>
      <c r="AA51" s="125">
        <v>58.587000000000003</v>
      </c>
      <c r="AB51" s="125">
        <v>37.726999999999997</v>
      </c>
      <c r="AC51" s="125">
        <v>38.850999999999999</v>
      </c>
      <c r="AD51" s="125">
        <v>37.027999999999999</v>
      </c>
      <c r="AE51" s="125">
        <v>29.111000000000001</v>
      </c>
      <c r="AF51" s="125">
        <v>37.216999999999999</v>
      </c>
      <c r="AG51" s="125">
        <v>19.751000000000001</v>
      </c>
      <c r="AH51" s="125">
        <v>47.58</v>
      </c>
      <c r="AI51" s="173">
        <v>56.893000000000001</v>
      </c>
      <c r="AJ51" s="173">
        <v>28.893999999999998</v>
      </c>
      <c r="AK51" s="173">
        <v>24.027000000000001</v>
      </c>
      <c r="AL51" s="173">
        <v>44.921999999999997</v>
      </c>
      <c r="AM51" s="173">
        <v>34.07</v>
      </c>
      <c r="AN51" s="173"/>
      <c r="AO51" s="173"/>
      <c r="AP51" s="173"/>
      <c r="AQ51" s="173"/>
      <c r="AR51" s="173"/>
      <c r="AS51" s="173"/>
      <c r="AT51" s="173"/>
      <c r="AU51" s="173"/>
      <c r="AV51" s="173"/>
      <c r="AW51" s="173"/>
      <c r="AX51" s="173"/>
      <c r="AY51" s="173"/>
      <c r="ALQ51" s="2" t="e">
        <v>#N/A</v>
      </c>
    </row>
    <row r="52" spans="1:1005" ht="15" x14ac:dyDescent="0.25">
      <c r="A52" s="248">
        <v>45597</v>
      </c>
      <c r="B52" s="138"/>
      <c r="C52" s="138"/>
      <c r="D52" s="138">
        <v>31.2</v>
      </c>
      <c r="E52" s="124">
        <v>46.308</v>
      </c>
      <c r="F52" s="125">
        <v>50.238</v>
      </c>
      <c r="G52" s="125">
        <v>47.174999999999997</v>
      </c>
      <c r="H52" s="125">
        <v>30.725000000000001</v>
      </c>
      <c r="I52" s="125">
        <v>23.574999999999999</v>
      </c>
      <c r="J52" s="125">
        <v>24.710999999999999</v>
      </c>
      <c r="K52" s="125">
        <v>39.176000000000002</v>
      </c>
      <c r="L52" s="125">
        <v>26.802</v>
      </c>
      <c r="M52" s="125">
        <v>23.827999999999999</v>
      </c>
      <c r="N52" s="125">
        <v>36.850999999999999</v>
      </c>
      <c r="O52" s="125">
        <v>29.954999999999998</v>
      </c>
      <c r="P52" s="125">
        <v>43.124000000000002</v>
      </c>
      <c r="Q52" s="125">
        <v>35.417000000000002</v>
      </c>
      <c r="R52" s="125">
        <v>41.234000000000002</v>
      </c>
      <c r="S52" s="125">
        <v>31.126999999999999</v>
      </c>
      <c r="T52" s="125">
        <v>28.908000000000001</v>
      </c>
      <c r="U52" s="125">
        <v>24.273</v>
      </c>
      <c r="V52" s="125">
        <v>26.553000000000001</v>
      </c>
      <c r="W52" s="125">
        <v>16.416</v>
      </c>
      <c r="X52" s="125">
        <v>24.091000000000001</v>
      </c>
      <c r="Y52" s="125">
        <v>25.913</v>
      </c>
      <c r="Z52" s="125">
        <v>36.408999999999999</v>
      </c>
      <c r="AA52" s="125">
        <v>39.363</v>
      </c>
      <c r="AB52" s="125">
        <v>28.603000000000002</v>
      </c>
      <c r="AC52" s="125">
        <v>33.462000000000003</v>
      </c>
      <c r="AD52" s="125">
        <v>33.813000000000002</v>
      </c>
      <c r="AE52" s="125">
        <v>28.567</v>
      </c>
      <c r="AF52" s="125">
        <v>30.841000000000001</v>
      </c>
      <c r="AG52" s="125">
        <v>16.657</v>
      </c>
      <c r="AH52" s="125">
        <v>27.574999999999999</v>
      </c>
      <c r="AI52" s="173">
        <v>35.15</v>
      </c>
      <c r="AJ52" s="173">
        <v>26.983000000000001</v>
      </c>
      <c r="AK52" s="173">
        <v>22.105</v>
      </c>
      <c r="AL52" s="173">
        <v>30.8</v>
      </c>
      <c r="AM52" s="173">
        <v>29.045000000000002</v>
      </c>
      <c r="AN52" s="173"/>
      <c r="AO52" s="173"/>
      <c r="AP52" s="173"/>
      <c r="AQ52" s="173"/>
      <c r="AR52" s="173"/>
      <c r="AS52" s="173"/>
      <c r="AT52" s="173"/>
      <c r="AU52" s="173"/>
      <c r="AV52" s="173"/>
      <c r="AW52" s="173"/>
      <c r="AX52" s="173"/>
      <c r="AY52" s="173"/>
      <c r="ALQ52" s="2" t="e">
        <v>#N/A</v>
      </c>
    </row>
    <row r="53" spans="1:1005" ht="15" x14ac:dyDescent="0.25">
      <c r="A53" s="248">
        <v>45627</v>
      </c>
      <c r="B53" s="138"/>
      <c r="C53" s="138"/>
      <c r="D53" s="138">
        <v>26.5</v>
      </c>
      <c r="E53" s="124">
        <v>40.768999999999998</v>
      </c>
      <c r="F53" s="125">
        <v>36.228000000000002</v>
      </c>
      <c r="G53" s="125">
        <v>36.253</v>
      </c>
      <c r="H53" s="125">
        <v>27.712</v>
      </c>
      <c r="I53" s="125">
        <v>21.582000000000001</v>
      </c>
      <c r="J53" s="125">
        <v>22.318000000000001</v>
      </c>
      <c r="K53" s="125">
        <v>27.806999999999999</v>
      </c>
      <c r="L53" s="125">
        <v>24.459</v>
      </c>
      <c r="M53" s="125">
        <v>21.984000000000002</v>
      </c>
      <c r="N53" s="125">
        <v>31.969000000000001</v>
      </c>
      <c r="O53" s="125">
        <v>25.832000000000001</v>
      </c>
      <c r="P53" s="125">
        <v>38.966000000000001</v>
      </c>
      <c r="Q53" s="125">
        <v>31.628</v>
      </c>
      <c r="R53" s="125">
        <v>34.401000000000003</v>
      </c>
      <c r="S53" s="125">
        <v>29.198</v>
      </c>
      <c r="T53" s="125">
        <v>26.686</v>
      </c>
      <c r="U53" s="125">
        <v>21.858000000000001</v>
      </c>
      <c r="V53" s="125">
        <v>22.832999999999998</v>
      </c>
      <c r="W53" s="125">
        <v>13.917999999999999</v>
      </c>
      <c r="X53" s="125">
        <v>22.332999999999998</v>
      </c>
      <c r="Y53" s="125">
        <v>21.928999999999998</v>
      </c>
      <c r="Z53" s="125">
        <v>27.617000000000001</v>
      </c>
      <c r="AA53" s="125">
        <v>28.367999999999999</v>
      </c>
      <c r="AB53" s="125">
        <v>22.686</v>
      </c>
      <c r="AC53" s="125">
        <v>30.76</v>
      </c>
      <c r="AD53" s="125">
        <v>28.488</v>
      </c>
      <c r="AE53" s="125">
        <v>24.233000000000001</v>
      </c>
      <c r="AF53" s="125">
        <v>27.777000000000001</v>
      </c>
      <c r="AG53" s="125">
        <v>15.53</v>
      </c>
      <c r="AH53" s="125">
        <v>21.806999999999999</v>
      </c>
      <c r="AI53" s="173">
        <v>27.478000000000002</v>
      </c>
      <c r="AJ53" s="173">
        <v>25.404</v>
      </c>
      <c r="AK53" s="173">
        <v>17.998999999999999</v>
      </c>
      <c r="AL53" s="173">
        <v>26.991</v>
      </c>
      <c r="AM53" s="173">
        <v>27.677</v>
      </c>
      <c r="AN53" s="173"/>
      <c r="AO53" s="173"/>
      <c r="AP53" s="173"/>
      <c r="AQ53" s="173"/>
      <c r="AR53" s="173"/>
      <c r="AS53" s="173"/>
      <c r="AT53" s="173"/>
      <c r="AU53" s="173"/>
      <c r="AV53" s="173"/>
      <c r="AW53" s="173"/>
      <c r="AX53" s="173"/>
      <c r="AY53" s="173"/>
      <c r="ALQ53" s="2" t="e">
        <v>#N/A</v>
      </c>
    </row>
    <row r="54" spans="1:1005" ht="15" x14ac:dyDescent="0.25">
      <c r="A54" s="248">
        <v>45658</v>
      </c>
      <c r="B54" s="138"/>
      <c r="C54" s="138"/>
      <c r="D54" s="138">
        <v>24.9</v>
      </c>
      <c r="E54" s="124">
        <v>36.503999999999998</v>
      </c>
      <c r="F54" s="125">
        <v>31.314</v>
      </c>
      <c r="G54" s="125">
        <v>30.577000000000002</v>
      </c>
      <c r="H54" s="125">
        <v>24.626000000000001</v>
      </c>
      <c r="I54" s="125">
        <v>19.358000000000001</v>
      </c>
      <c r="J54" s="125">
        <v>20.007000000000001</v>
      </c>
      <c r="K54" s="125">
        <v>22.044</v>
      </c>
      <c r="L54" s="125">
        <v>21.427</v>
      </c>
      <c r="M54" s="125">
        <v>20.024000000000001</v>
      </c>
      <c r="N54" s="125">
        <v>28.603000000000002</v>
      </c>
      <c r="O54" s="125">
        <v>22.991</v>
      </c>
      <c r="P54" s="125">
        <v>33.957000000000001</v>
      </c>
      <c r="Q54" s="125">
        <v>27.183</v>
      </c>
      <c r="R54" s="125">
        <v>30.896000000000001</v>
      </c>
      <c r="S54" s="125">
        <v>25.161000000000001</v>
      </c>
      <c r="T54" s="125">
        <v>25.846</v>
      </c>
      <c r="U54" s="125">
        <v>19.565999999999999</v>
      </c>
      <c r="V54" s="125">
        <v>20.173999999999999</v>
      </c>
      <c r="W54" s="125">
        <v>12.569000000000001</v>
      </c>
      <c r="X54" s="125">
        <v>19.809000000000001</v>
      </c>
      <c r="Y54" s="125">
        <v>22.821999999999999</v>
      </c>
      <c r="Z54" s="125">
        <v>23.876999999999999</v>
      </c>
      <c r="AA54" s="125">
        <v>25.417999999999999</v>
      </c>
      <c r="AB54" s="125">
        <v>19.652999999999999</v>
      </c>
      <c r="AC54" s="125">
        <v>27.704999999999998</v>
      </c>
      <c r="AD54" s="125">
        <v>25.065000000000001</v>
      </c>
      <c r="AE54" s="125">
        <v>21.556000000000001</v>
      </c>
      <c r="AF54" s="125">
        <v>25.111999999999998</v>
      </c>
      <c r="AG54" s="125">
        <v>13.987</v>
      </c>
      <c r="AH54" s="125">
        <v>19.184000000000001</v>
      </c>
      <c r="AI54" s="173">
        <v>24.166</v>
      </c>
      <c r="AJ54" s="173">
        <v>23.498999999999999</v>
      </c>
      <c r="AK54" s="173">
        <v>15.637</v>
      </c>
      <c r="AL54" s="173">
        <v>24.088000000000001</v>
      </c>
      <c r="AM54" s="173">
        <v>26.797000000000001</v>
      </c>
      <c r="AN54" s="173"/>
      <c r="AO54" s="173"/>
      <c r="AP54" s="173"/>
      <c r="AQ54" s="173"/>
      <c r="AR54" s="173"/>
      <c r="AS54" s="173"/>
      <c r="AT54" s="173"/>
      <c r="AU54" s="173"/>
      <c r="AV54" s="173"/>
      <c r="AW54" s="173"/>
      <c r="AX54" s="173"/>
      <c r="AY54" s="173"/>
      <c r="ALQ54" s="2" t="e">
        <v>#N/A</v>
      </c>
    </row>
    <row r="55" spans="1:1005" ht="15" x14ac:dyDescent="0.25">
      <c r="A55" s="248">
        <v>45689</v>
      </c>
      <c r="B55" s="138"/>
      <c r="C55" s="138"/>
      <c r="D55" s="164">
        <v>22.8</v>
      </c>
      <c r="E55" s="124">
        <v>30.35</v>
      </c>
      <c r="F55" s="125">
        <v>40.052999999999997</v>
      </c>
      <c r="G55" s="125">
        <v>27.922999999999998</v>
      </c>
      <c r="H55" s="125">
        <v>20.132999999999999</v>
      </c>
      <c r="I55" s="125">
        <v>15.938000000000001</v>
      </c>
      <c r="J55" s="125">
        <v>16.95</v>
      </c>
      <c r="K55" s="125">
        <v>19.050999999999998</v>
      </c>
      <c r="L55" s="125">
        <v>18.302</v>
      </c>
      <c r="M55" s="125">
        <v>18.452000000000002</v>
      </c>
      <c r="N55" s="125">
        <v>23.306999999999999</v>
      </c>
      <c r="O55" s="125">
        <v>22.853999999999999</v>
      </c>
      <c r="P55" s="125">
        <v>30.227</v>
      </c>
      <c r="Q55" s="125">
        <v>22.199000000000002</v>
      </c>
      <c r="R55" s="125">
        <v>26.559000000000001</v>
      </c>
      <c r="S55" s="125">
        <v>24.262</v>
      </c>
      <c r="T55" s="125">
        <v>25.803999999999998</v>
      </c>
      <c r="U55" s="125">
        <v>19.254999999999999</v>
      </c>
      <c r="V55" s="125">
        <v>16.532</v>
      </c>
      <c r="W55" s="125">
        <v>15.545999999999999</v>
      </c>
      <c r="X55" s="125">
        <v>16.416</v>
      </c>
      <c r="Y55" s="125">
        <v>19.565000000000001</v>
      </c>
      <c r="Z55" s="125">
        <v>19.244</v>
      </c>
      <c r="AA55" s="125">
        <v>23.225000000000001</v>
      </c>
      <c r="AB55" s="125">
        <v>16.04</v>
      </c>
      <c r="AC55" s="125">
        <v>23.417999999999999</v>
      </c>
      <c r="AD55" s="125">
        <v>20.477</v>
      </c>
      <c r="AE55" s="125">
        <v>17.736000000000001</v>
      </c>
      <c r="AF55" s="125">
        <v>20.722999999999999</v>
      </c>
      <c r="AG55" s="125">
        <v>11.625</v>
      </c>
      <c r="AH55" s="125">
        <v>18.16</v>
      </c>
      <c r="AI55" s="173">
        <v>22.838999999999999</v>
      </c>
      <c r="AJ55" s="173">
        <v>19.274000000000001</v>
      </c>
      <c r="AK55" s="173">
        <v>13.081</v>
      </c>
      <c r="AL55" s="173">
        <v>20.169</v>
      </c>
      <c r="AM55" s="173">
        <v>20.564</v>
      </c>
      <c r="AN55" s="173"/>
      <c r="AO55" s="173"/>
      <c r="AP55" s="173"/>
      <c r="AQ55" s="173"/>
      <c r="AR55" s="173"/>
      <c r="AS55" s="173"/>
      <c r="AT55" s="173"/>
      <c r="AU55" s="173"/>
      <c r="AV55" s="173"/>
      <c r="AW55" s="173"/>
      <c r="AX55" s="173"/>
      <c r="AY55" s="173"/>
      <c r="ALQ55" s="2" t="e">
        <v>#N/A</v>
      </c>
    </row>
    <row r="56" spans="1:1005" ht="15" x14ac:dyDescent="0.25">
      <c r="A56" s="248">
        <v>45717</v>
      </c>
      <c r="B56" s="138"/>
      <c r="C56" s="138"/>
      <c r="D56" s="138">
        <v>37.299999999999997</v>
      </c>
      <c r="E56" s="124">
        <v>44.296999999999997</v>
      </c>
      <c r="F56" s="125">
        <v>71.302000000000007</v>
      </c>
      <c r="G56" s="125">
        <v>32.697000000000003</v>
      </c>
      <c r="H56" s="125">
        <v>28.318000000000001</v>
      </c>
      <c r="I56" s="125">
        <v>42.408999999999999</v>
      </c>
      <c r="J56" s="125">
        <v>26.838999999999999</v>
      </c>
      <c r="K56" s="125">
        <v>27.533000000000001</v>
      </c>
      <c r="L56" s="125">
        <v>28.173999999999999</v>
      </c>
      <c r="M56" s="125">
        <v>32.692</v>
      </c>
      <c r="N56" s="125">
        <v>41.112000000000002</v>
      </c>
      <c r="O56" s="125">
        <v>49.472999999999999</v>
      </c>
      <c r="P56" s="125">
        <v>40.097999999999999</v>
      </c>
      <c r="Q56" s="125">
        <v>39.343000000000004</v>
      </c>
      <c r="R56" s="125">
        <v>39.646000000000001</v>
      </c>
      <c r="S56" s="125">
        <v>32.927</v>
      </c>
      <c r="T56" s="125">
        <v>29.134</v>
      </c>
      <c r="U56" s="125">
        <v>29.596</v>
      </c>
      <c r="V56" s="125">
        <v>20.140999999999998</v>
      </c>
      <c r="W56" s="125">
        <v>24.832999999999998</v>
      </c>
      <c r="X56" s="125">
        <v>43.902000000000001</v>
      </c>
      <c r="Y56" s="125">
        <v>22.597000000000001</v>
      </c>
      <c r="Z56" s="125">
        <v>26.506</v>
      </c>
      <c r="AA56" s="125">
        <v>55.78</v>
      </c>
      <c r="AB56" s="125">
        <v>16.353000000000002</v>
      </c>
      <c r="AC56" s="125">
        <v>43.048999999999999</v>
      </c>
      <c r="AD56" s="125">
        <v>23.962</v>
      </c>
      <c r="AE56" s="125">
        <v>31.027999999999999</v>
      </c>
      <c r="AF56" s="125">
        <v>37.676000000000002</v>
      </c>
      <c r="AG56" s="125">
        <v>18.475999999999999</v>
      </c>
      <c r="AH56" s="125">
        <v>20.030999999999999</v>
      </c>
      <c r="AI56" s="173">
        <v>40.055999999999997</v>
      </c>
      <c r="AJ56" s="173">
        <v>21.295999999999999</v>
      </c>
      <c r="AK56" s="173">
        <v>23.116</v>
      </c>
      <c r="AL56" s="173">
        <v>31.785</v>
      </c>
      <c r="AM56" s="173">
        <v>20.893999999999998</v>
      </c>
      <c r="AN56" s="173"/>
      <c r="AO56" s="173"/>
      <c r="AP56" s="173"/>
      <c r="AQ56" s="173"/>
      <c r="AR56" s="173"/>
      <c r="AS56" s="173"/>
      <c r="AT56" s="173"/>
      <c r="AU56" s="173"/>
      <c r="AV56" s="173"/>
      <c r="AW56" s="173"/>
      <c r="AX56" s="173"/>
      <c r="AY56" s="173"/>
      <c r="ALQ56" s="2" t="e">
        <v>#N/A</v>
      </c>
    </row>
    <row r="57" spans="1:1005" ht="15" x14ac:dyDescent="0.25">
      <c r="A57" s="248">
        <v>45748</v>
      </c>
      <c r="B57" s="138"/>
      <c r="C57" s="138"/>
      <c r="D57" s="138">
        <v>78.099999999999994</v>
      </c>
      <c r="E57" s="124">
        <v>97.16</v>
      </c>
      <c r="F57" s="125">
        <v>122.371</v>
      </c>
      <c r="G57" s="125">
        <v>84.275000000000006</v>
      </c>
      <c r="H57" s="125">
        <v>64.290999999999997</v>
      </c>
      <c r="I57" s="125">
        <v>103.851</v>
      </c>
      <c r="J57" s="125">
        <v>57.655999999999999</v>
      </c>
      <c r="K57" s="125">
        <v>51.764000000000003</v>
      </c>
      <c r="L57" s="125">
        <v>70.52</v>
      </c>
      <c r="M57" s="125">
        <v>93.337000000000003</v>
      </c>
      <c r="N57" s="125">
        <v>78.305000000000007</v>
      </c>
      <c r="O57" s="125">
        <v>60.96</v>
      </c>
      <c r="P57" s="125">
        <v>87.968000000000004</v>
      </c>
      <c r="Q57" s="125">
        <v>79.31</v>
      </c>
      <c r="R57" s="125">
        <v>57.719000000000001</v>
      </c>
      <c r="S57" s="125">
        <v>43.015999999999998</v>
      </c>
      <c r="T57" s="125">
        <v>71.013000000000005</v>
      </c>
      <c r="U57" s="125">
        <v>57.091000000000001</v>
      </c>
      <c r="V57" s="125">
        <v>51.088000000000001</v>
      </c>
      <c r="W57" s="125">
        <v>49.231000000000002</v>
      </c>
      <c r="X57" s="125">
        <v>89.225999999999999</v>
      </c>
      <c r="Y57" s="125">
        <v>57.533999999999999</v>
      </c>
      <c r="Z57" s="125">
        <v>81.137</v>
      </c>
      <c r="AA57" s="125">
        <v>77.355999999999995</v>
      </c>
      <c r="AB57" s="125">
        <v>49.656999999999996</v>
      </c>
      <c r="AC57" s="125">
        <v>68.215000000000003</v>
      </c>
      <c r="AD57" s="125">
        <v>55.808</v>
      </c>
      <c r="AE57" s="125">
        <v>68.048000000000002</v>
      </c>
      <c r="AF57" s="125">
        <v>80.215999999999994</v>
      </c>
      <c r="AG57" s="125">
        <v>40.478999999999999</v>
      </c>
      <c r="AH57" s="125">
        <v>49.353999999999999</v>
      </c>
      <c r="AI57" s="173">
        <v>74.786000000000001</v>
      </c>
      <c r="AJ57" s="173">
        <v>46.350999999999999</v>
      </c>
      <c r="AK57" s="173">
        <v>40.56</v>
      </c>
      <c r="AL57" s="173">
        <v>38.381999999999998</v>
      </c>
      <c r="AM57" s="173">
        <v>43.29</v>
      </c>
      <c r="AN57" s="173"/>
      <c r="AO57" s="173"/>
      <c r="AP57" s="173"/>
      <c r="AQ57" s="173"/>
      <c r="AR57" s="173"/>
      <c r="AS57" s="173"/>
      <c r="AT57" s="173"/>
      <c r="AU57" s="173"/>
      <c r="AV57" s="173"/>
      <c r="AW57" s="173"/>
      <c r="AX57" s="173"/>
      <c r="AY57" s="173"/>
      <c r="ALQ57" s="2" t="e">
        <v>#N/A</v>
      </c>
    </row>
    <row r="58" spans="1:1005" ht="15" x14ac:dyDescent="0.25">
      <c r="A58" s="248">
        <v>45778</v>
      </c>
      <c r="B58" s="138"/>
      <c r="C58" s="138"/>
      <c r="D58" s="138">
        <v>198.9</v>
      </c>
      <c r="E58" s="124">
        <v>380.27100000000002</v>
      </c>
      <c r="F58" s="125">
        <v>326.387</v>
      </c>
      <c r="G58" s="125">
        <v>292.96899999999999</v>
      </c>
      <c r="H58" s="125">
        <v>141.756</v>
      </c>
      <c r="I58" s="125">
        <v>181.56899999999999</v>
      </c>
      <c r="J58" s="125">
        <v>114.14</v>
      </c>
      <c r="K58" s="125">
        <v>158.80000000000001</v>
      </c>
      <c r="L58" s="125">
        <v>197.09200000000001</v>
      </c>
      <c r="M58" s="125">
        <v>273.83</v>
      </c>
      <c r="N58" s="125">
        <v>214.33600000000001</v>
      </c>
      <c r="O58" s="125">
        <v>188.084</v>
      </c>
      <c r="P58" s="125">
        <v>345.33</v>
      </c>
      <c r="Q58" s="125">
        <v>311.822</v>
      </c>
      <c r="R58" s="125">
        <v>190.19900000000001</v>
      </c>
      <c r="S58" s="125">
        <v>190.40899999999999</v>
      </c>
      <c r="T58" s="125">
        <v>219.666</v>
      </c>
      <c r="U58" s="125">
        <v>238.572</v>
      </c>
      <c r="V58" s="125">
        <v>72.751000000000005</v>
      </c>
      <c r="W58" s="125">
        <v>147.22900000000001</v>
      </c>
      <c r="X58" s="125">
        <v>208.155</v>
      </c>
      <c r="Y58" s="125">
        <v>243.65700000000001</v>
      </c>
      <c r="Z58" s="125">
        <v>205.80500000000001</v>
      </c>
      <c r="AA58" s="125">
        <v>214.62799999999999</v>
      </c>
      <c r="AB58" s="125">
        <v>236.24600000000001</v>
      </c>
      <c r="AC58" s="125">
        <v>273.45100000000002</v>
      </c>
      <c r="AD58" s="125">
        <v>108.884</v>
      </c>
      <c r="AE58" s="125">
        <v>142.20400000000001</v>
      </c>
      <c r="AF58" s="125">
        <v>119.755</v>
      </c>
      <c r="AG58" s="125">
        <v>104.154</v>
      </c>
      <c r="AH58" s="125">
        <v>222.40600000000001</v>
      </c>
      <c r="AI58" s="173">
        <v>181.09299999999999</v>
      </c>
      <c r="AJ58" s="173">
        <v>105.404</v>
      </c>
      <c r="AK58" s="173">
        <v>145.53399999999999</v>
      </c>
      <c r="AL58" s="173">
        <v>134.09800000000001</v>
      </c>
      <c r="AM58" s="173">
        <v>423.11799999999999</v>
      </c>
      <c r="AN58" s="173"/>
      <c r="AO58" s="173"/>
      <c r="AP58" s="173"/>
      <c r="AQ58" s="173"/>
      <c r="AR58" s="173"/>
      <c r="AS58" s="173"/>
      <c r="AT58" s="173"/>
      <c r="AU58" s="173"/>
      <c r="AV58" s="173"/>
      <c r="AW58" s="173"/>
      <c r="AX58" s="173"/>
      <c r="AY58" s="173"/>
      <c r="ALQ58" s="2" t="e">
        <v>#N/A</v>
      </c>
    </row>
    <row r="59" spans="1:1005" ht="15" x14ac:dyDescent="0.25">
      <c r="A59" s="248">
        <v>45809</v>
      </c>
      <c r="B59" s="138"/>
      <c r="C59" s="138"/>
      <c r="D59" s="138">
        <v>261.7</v>
      </c>
      <c r="E59" s="124">
        <v>397.601</v>
      </c>
      <c r="F59" s="125">
        <v>402.69900000000001</v>
      </c>
      <c r="G59" s="125">
        <v>277.44400000000002</v>
      </c>
      <c r="H59" s="125">
        <v>175.22900000000001</v>
      </c>
      <c r="I59" s="125">
        <v>150.386</v>
      </c>
      <c r="J59" s="125">
        <v>174.35400000000001</v>
      </c>
      <c r="K59" s="125">
        <v>275.76600000000002</v>
      </c>
      <c r="L59" s="125">
        <v>171.72900000000001</v>
      </c>
      <c r="M59" s="125">
        <v>413.60500000000002</v>
      </c>
      <c r="N59" s="125">
        <v>223.86600000000001</v>
      </c>
      <c r="O59" s="125">
        <v>543.91300000000001</v>
      </c>
      <c r="P59" s="125">
        <v>314.47699999999998</v>
      </c>
      <c r="Q59" s="125">
        <v>512.46699999999998</v>
      </c>
      <c r="R59" s="125">
        <v>198.47300000000001</v>
      </c>
      <c r="S59" s="125">
        <v>338.19900000000001</v>
      </c>
      <c r="T59" s="125">
        <v>161.708</v>
      </c>
      <c r="U59" s="125">
        <v>196.71</v>
      </c>
      <c r="V59" s="125">
        <v>54.24</v>
      </c>
      <c r="W59" s="125">
        <v>221.75800000000001</v>
      </c>
      <c r="X59" s="125">
        <v>142.24199999999999</v>
      </c>
      <c r="Y59" s="125">
        <v>282.89800000000002</v>
      </c>
      <c r="Z59" s="125">
        <v>197.178</v>
      </c>
      <c r="AA59" s="125">
        <v>173.68</v>
      </c>
      <c r="AB59" s="125">
        <v>481.005</v>
      </c>
      <c r="AC59" s="125">
        <v>275.988</v>
      </c>
      <c r="AD59" s="125">
        <v>249.96299999999999</v>
      </c>
      <c r="AE59" s="125">
        <v>426.12099999999998</v>
      </c>
      <c r="AF59" s="125">
        <v>49.1</v>
      </c>
      <c r="AG59" s="125">
        <v>145.12299999999999</v>
      </c>
      <c r="AH59" s="125">
        <v>332.536</v>
      </c>
      <c r="AI59" s="173">
        <v>322.13099999999997</v>
      </c>
      <c r="AJ59" s="173">
        <v>113.268</v>
      </c>
      <c r="AK59" s="173">
        <v>291.21100000000001</v>
      </c>
      <c r="AL59" s="173">
        <v>366.423</v>
      </c>
      <c r="AM59" s="173">
        <v>685.59</v>
      </c>
      <c r="AN59" s="173"/>
      <c r="AO59" s="173"/>
      <c r="AP59" s="173"/>
      <c r="AQ59" s="173"/>
      <c r="AR59" s="173"/>
      <c r="AS59" s="173"/>
      <c r="AT59" s="173"/>
      <c r="AU59" s="173"/>
      <c r="AV59" s="173"/>
      <c r="AW59" s="173"/>
      <c r="AX59" s="173"/>
      <c r="AY59" s="173"/>
      <c r="ALQ59" s="2" t="e">
        <v>#N/A</v>
      </c>
    </row>
    <row r="60" spans="1:1005" ht="15" x14ac:dyDescent="0.25">
      <c r="A60" s="248">
        <v>45839</v>
      </c>
      <c r="B60" s="138"/>
      <c r="C60" s="138"/>
      <c r="D60" s="138">
        <v>98.2</v>
      </c>
      <c r="E60" s="124">
        <v>128.43199999999999</v>
      </c>
      <c r="F60" s="125">
        <v>169.43100000000001</v>
      </c>
      <c r="G60" s="125">
        <v>96.486000000000004</v>
      </c>
      <c r="H60" s="125">
        <v>72.125</v>
      </c>
      <c r="I60" s="125">
        <v>64.962999999999994</v>
      </c>
      <c r="J60" s="125">
        <v>72.39</v>
      </c>
      <c r="K60" s="125">
        <v>132.67400000000001</v>
      </c>
      <c r="L60" s="125">
        <v>67.650000000000006</v>
      </c>
      <c r="M60" s="125">
        <v>197.93299999999999</v>
      </c>
      <c r="N60" s="125">
        <v>72.003</v>
      </c>
      <c r="O60" s="125">
        <v>502.14800000000002</v>
      </c>
      <c r="P60" s="125">
        <v>126.89400000000001</v>
      </c>
      <c r="Q60" s="125">
        <v>189.23500000000001</v>
      </c>
      <c r="R60" s="125">
        <v>99.171000000000006</v>
      </c>
      <c r="S60" s="125">
        <v>215.453</v>
      </c>
      <c r="T60" s="125">
        <v>50.771000000000001</v>
      </c>
      <c r="U60" s="125">
        <v>58.209000000000003</v>
      </c>
      <c r="V60" s="125">
        <v>21.771000000000001</v>
      </c>
      <c r="W60" s="125">
        <v>64.933000000000007</v>
      </c>
      <c r="X60" s="125">
        <v>53.423000000000002</v>
      </c>
      <c r="Y60" s="125">
        <v>116.29300000000001</v>
      </c>
      <c r="Z60" s="125">
        <v>75.412000000000006</v>
      </c>
      <c r="AA60" s="125">
        <v>64.108999999999995</v>
      </c>
      <c r="AB60" s="125">
        <v>220.40100000000001</v>
      </c>
      <c r="AC60" s="125">
        <v>145.36600000000001</v>
      </c>
      <c r="AD60" s="125">
        <v>76.728999999999999</v>
      </c>
      <c r="AE60" s="125">
        <v>217.32499999999999</v>
      </c>
      <c r="AF60" s="125">
        <v>24.797999999999998</v>
      </c>
      <c r="AG60" s="125">
        <v>51.636000000000003</v>
      </c>
      <c r="AH60" s="125">
        <v>106.236</v>
      </c>
      <c r="AI60" s="173">
        <v>100.30500000000001</v>
      </c>
      <c r="AJ60" s="173">
        <v>43.759</v>
      </c>
      <c r="AK60" s="173">
        <v>172.245</v>
      </c>
      <c r="AL60" s="173">
        <v>216.47499999999999</v>
      </c>
      <c r="AM60" s="173">
        <v>333.09899999999999</v>
      </c>
      <c r="AN60" s="173"/>
      <c r="AO60" s="173"/>
      <c r="AP60" s="173"/>
      <c r="AQ60" s="173"/>
      <c r="AR60" s="173"/>
      <c r="AS60" s="173"/>
      <c r="AT60" s="173"/>
      <c r="AU60" s="173"/>
      <c r="AV60" s="173"/>
      <c r="AW60" s="173"/>
      <c r="AX60" s="173"/>
      <c r="AY60" s="173"/>
      <c r="ALQ60" s="2" t="e">
        <v>#N/A</v>
      </c>
    </row>
    <row r="61" spans="1:1005" ht="15" x14ac:dyDescent="0.25">
      <c r="A61" s="248">
        <v>45870</v>
      </c>
      <c r="B61" s="138"/>
      <c r="C61" s="138"/>
      <c r="D61" s="138">
        <v>59.3</v>
      </c>
      <c r="E61" s="124">
        <v>58.945999999999998</v>
      </c>
      <c r="F61" s="125">
        <v>64.804000000000002</v>
      </c>
      <c r="G61" s="125">
        <v>53.317</v>
      </c>
      <c r="H61" s="125">
        <v>41.012999999999998</v>
      </c>
      <c r="I61" s="125">
        <v>48.612000000000002</v>
      </c>
      <c r="J61" s="125">
        <v>37.673999999999999</v>
      </c>
      <c r="K61" s="125">
        <v>56.033999999999999</v>
      </c>
      <c r="L61" s="125">
        <v>50.936</v>
      </c>
      <c r="M61" s="125">
        <v>66.635000000000005</v>
      </c>
      <c r="N61" s="125">
        <v>41.203000000000003</v>
      </c>
      <c r="O61" s="125">
        <v>136.07400000000001</v>
      </c>
      <c r="P61" s="125">
        <v>52.65</v>
      </c>
      <c r="Q61" s="125">
        <v>79.95</v>
      </c>
      <c r="R61" s="125">
        <v>46.948</v>
      </c>
      <c r="S61" s="125">
        <v>82.884</v>
      </c>
      <c r="T61" s="125">
        <v>40.29</v>
      </c>
      <c r="U61" s="125">
        <v>44.472000000000001</v>
      </c>
      <c r="V61" s="125">
        <v>17.353000000000002</v>
      </c>
      <c r="W61" s="125">
        <v>37.552</v>
      </c>
      <c r="X61" s="125">
        <v>33.362000000000002</v>
      </c>
      <c r="Y61" s="125">
        <v>54.018999999999998</v>
      </c>
      <c r="Z61" s="125">
        <v>51.445999999999998</v>
      </c>
      <c r="AA61" s="125">
        <v>44.225999999999999</v>
      </c>
      <c r="AB61" s="125">
        <v>76.108999999999995</v>
      </c>
      <c r="AC61" s="125">
        <v>54.316000000000003</v>
      </c>
      <c r="AD61" s="125">
        <v>44.703000000000003</v>
      </c>
      <c r="AE61" s="125">
        <v>65.658000000000001</v>
      </c>
      <c r="AF61" s="125">
        <v>23.625</v>
      </c>
      <c r="AG61" s="125">
        <v>35.948999999999998</v>
      </c>
      <c r="AH61" s="125">
        <v>51.84</v>
      </c>
      <c r="AI61" s="173">
        <v>42.314</v>
      </c>
      <c r="AJ61" s="173">
        <v>28.318999999999999</v>
      </c>
      <c r="AK61" s="173">
        <v>87.888999999999996</v>
      </c>
      <c r="AL61" s="173">
        <v>82.465999999999994</v>
      </c>
      <c r="AM61" s="173">
        <v>123.056</v>
      </c>
      <c r="AN61" s="173"/>
      <c r="AO61" s="173"/>
      <c r="AP61" s="173"/>
      <c r="AQ61" s="173"/>
      <c r="AR61" s="173"/>
      <c r="AS61" s="173"/>
      <c r="AT61" s="173"/>
      <c r="AU61" s="173"/>
      <c r="AV61" s="173"/>
      <c r="AW61" s="173"/>
      <c r="AX61" s="173"/>
      <c r="AY61" s="173"/>
      <c r="ALQ61" s="2" t="e">
        <v>#N/A</v>
      </c>
    </row>
    <row r="62" spans="1:1005" ht="15" x14ac:dyDescent="0.25">
      <c r="A62" s="248">
        <v>45901</v>
      </c>
      <c r="B62" s="138"/>
      <c r="C62" s="138"/>
      <c r="D62" s="138">
        <v>37.5</v>
      </c>
      <c r="E62" s="124">
        <v>56.497999999999998</v>
      </c>
      <c r="F62" s="125">
        <v>62.334000000000003</v>
      </c>
      <c r="G62" s="125">
        <v>41.57</v>
      </c>
      <c r="H62" s="125">
        <v>39.363999999999997</v>
      </c>
      <c r="I62" s="125">
        <v>32.854999999999997</v>
      </c>
      <c r="J62" s="125">
        <v>31.091999999999999</v>
      </c>
      <c r="K62" s="125">
        <v>34.78</v>
      </c>
      <c r="L62" s="125">
        <v>42.497999999999998</v>
      </c>
      <c r="M62" s="125">
        <v>55.808999999999997</v>
      </c>
      <c r="N62" s="125">
        <v>36.715000000000003</v>
      </c>
      <c r="O62" s="125">
        <v>63.753</v>
      </c>
      <c r="P62" s="125">
        <v>40.423999999999999</v>
      </c>
      <c r="Q62" s="125">
        <v>56.432000000000002</v>
      </c>
      <c r="R62" s="125">
        <v>32.755000000000003</v>
      </c>
      <c r="S62" s="125">
        <v>45.201999999999998</v>
      </c>
      <c r="T62" s="125">
        <v>33.305999999999997</v>
      </c>
      <c r="U62" s="125">
        <v>30.402999999999999</v>
      </c>
      <c r="V62" s="125">
        <v>19.146000000000001</v>
      </c>
      <c r="W62" s="125">
        <v>52.847000000000001</v>
      </c>
      <c r="X62" s="125">
        <v>32.369</v>
      </c>
      <c r="Y62" s="125">
        <v>35.594999999999999</v>
      </c>
      <c r="Z62" s="125">
        <v>38.085999999999999</v>
      </c>
      <c r="AA62" s="125">
        <v>40.878999999999998</v>
      </c>
      <c r="AB62" s="125">
        <v>44.92</v>
      </c>
      <c r="AC62" s="125">
        <v>37.79</v>
      </c>
      <c r="AD62" s="125">
        <v>29.155999999999999</v>
      </c>
      <c r="AE62" s="125">
        <v>38.981999999999999</v>
      </c>
      <c r="AF62" s="125">
        <v>21.398</v>
      </c>
      <c r="AG62" s="125">
        <v>53.048000000000002</v>
      </c>
      <c r="AH62" s="125">
        <v>45.911000000000001</v>
      </c>
      <c r="AI62" s="173">
        <v>34.201999999999998</v>
      </c>
      <c r="AJ62" s="173">
        <v>24.093</v>
      </c>
      <c r="AK62" s="173">
        <v>71.825000000000003</v>
      </c>
      <c r="AL62" s="173">
        <v>41.082000000000001</v>
      </c>
      <c r="AM62" s="173">
        <v>68.855999999999995</v>
      </c>
      <c r="AN62" s="173"/>
      <c r="AO62" s="173"/>
      <c r="AP62" s="173"/>
      <c r="AQ62" s="173"/>
      <c r="AR62" s="173"/>
      <c r="AS62" s="173"/>
      <c r="AT62" s="173"/>
      <c r="AU62" s="173"/>
      <c r="AV62" s="173"/>
      <c r="AW62" s="173"/>
      <c r="AX62" s="173"/>
      <c r="AY62" s="173"/>
      <c r="ALQ62" s="2" t="e">
        <v>#N/A</v>
      </c>
    </row>
    <row r="63" spans="1:1005" ht="15" x14ac:dyDescent="0.25">
      <c r="A63" s="248">
        <v>45931</v>
      </c>
      <c r="B63" s="138"/>
      <c r="C63" s="138"/>
      <c r="D63" s="138">
        <v>37.9</v>
      </c>
      <c r="E63" s="124">
        <v>86.078999999999994</v>
      </c>
      <c r="F63" s="125">
        <v>68.427999999999997</v>
      </c>
      <c r="G63" s="125">
        <v>32.759</v>
      </c>
      <c r="H63" s="125">
        <v>30.663</v>
      </c>
      <c r="I63" s="125">
        <v>30.693000000000001</v>
      </c>
      <c r="J63" s="125">
        <v>46.933</v>
      </c>
      <c r="K63" s="125">
        <v>29.187000000000001</v>
      </c>
      <c r="L63" s="125">
        <v>28.501000000000001</v>
      </c>
      <c r="M63" s="125">
        <v>47.576000000000001</v>
      </c>
      <c r="N63" s="125">
        <v>32.923999999999999</v>
      </c>
      <c r="O63" s="125">
        <v>56.776000000000003</v>
      </c>
      <c r="P63" s="125">
        <v>45.354999999999997</v>
      </c>
      <c r="Q63" s="125">
        <v>58.219000000000001</v>
      </c>
      <c r="R63" s="125">
        <v>37.94</v>
      </c>
      <c r="S63" s="125">
        <v>36.357999999999997</v>
      </c>
      <c r="T63" s="125">
        <v>28.068000000000001</v>
      </c>
      <c r="U63" s="125">
        <v>26.905999999999999</v>
      </c>
      <c r="V63" s="125">
        <v>26.462</v>
      </c>
      <c r="W63" s="125">
        <v>34.088999999999999</v>
      </c>
      <c r="X63" s="125">
        <v>31.122</v>
      </c>
      <c r="Y63" s="125">
        <v>48.18</v>
      </c>
      <c r="Z63" s="125">
        <v>58.517000000000003</v>
      </c>
      <c r="AA63" s="125">
        <v>37.707000000000001</v>
      </c>
      <c r="AB63" s="125">
        <v>38.929000000000002</v>
      </c>
      <c r="AC63" s="125">
        <v>37.048000000000002</v>
      </c>
      <c r="AD63" s="125">
        <v>29.117999999999999</v>
      </c>
      <c r="AE63" s="125">
        <v>37.186999999999998</v>
      </c>
      <c r="AF63" s="125">
        <v>19.946999999999999</v>
      </c>
      <c r="AG63" s="125">
        <v>47.634</v>
      </c>
      <c r="AH63" s="125">
        <v>56.847000000000001</v>
      </c>
      <c r="AI63" s="173">
        <v>28.902999999999999</v>
      </c>
      <c r="AJ63" s="173">
        <v>23.933</v>
      </c>
      <c r="AK63" s="173">
        <v>44.951000000000001</v>
      </c>
      <c r="AL63" s="173">
        <v>34.064999999999998</v>
      </c>
      <c r="AM63" s="173">
        <v>57.719000000000001</v>
      </c>
      <c r="AN63" s="173"/>
      <c r="AO63" s="173"/>
      <c r="AP63" s="173"/>
      <c r="AQ63" s="173"/>
      <c r="AR63" s="173"/>
      <c r="AS63" s="173"/>
      <c r="AT63" s="173"/>
      <c r="AU63" s="173"/>
      <c r="AV63" s="173"/>
      <c r="AW63" s="173"/>
      <c r="AX63" s="173"/>
      <c r="AY63" s="173"/>
      <c r="ALQ63" s="2" t="e">
        <v>#N/A</v>
      </c>
    </row>
    <row r="64" spans="1:1005" ht="15" x14ac:dyDescent="0.25">
      <c r="A64" s="248"/>
      <c r="B64" s="138"/>
      <c r="C64" s="138"/>
      <c r="D64" s="138"/>
      <c r="E64" s="124"/>
      <c r="F64" s="125"/>
      <c r="G64" s="125"/>
      <c r="H64" s="125"/>
      <c r="I64" s="125"/>
      <c r="J64" s="125"/>
      <c r="K64" s="125"/>
      <c r="L64" s="125"/>
      <c r="M64" s="125"/>
      <c r="N64" s="125"/>
      <c r="O64" s="125"/>
      <c r="P64" s="125"/>
      <c r="Q64" s="125"/>
      <c r="R64" s="125"/>
      <c r="S64" s="125"/>
      <c r="T64" s="125"/>
      <c r="U64" s="125"/>
      <c r="V64" s="125"/>
      <c r="W64" s="125"/>
      <c r="X64" s="125"/>
      <c r="Y64" s="125"/>
      <c r="Z64" s="125"/>
      <c r="AA64" s="125"/>
      <c r="AB64" s="125"/>
      <c r="AC64" s="125"/>
      <c r="AD64" s="125"/>
      <c r="AE64" s="125"/>
      <c r="AF64" s="125"/>
      <c r="AG64" s="125"/>
      <c r="AH64" s="125"/>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248"/>
      <c r="B65" s="138"/>
      <c r="C65" s="138"/>
      <c r="D65" s="164"/>
      <c r="E65" s="124"/>
      <c r="F65" s="125"/>
      <c r="G65" s="125"/>
      <c r="H65" s="125"/>
      <c r="I65" s="125"/>
      <c r="J65" s="125"/>
      <c r="K65" s="125"/>
      <c r="L65" s="125"/>
      <c r="M65" s="125"/>
      <c r="N65" s="125"/>
      <c r="O65" s="125"/>
      <c r="P65" s="125"/>
      <c r="Q65" s="125"/>
      <c r="R65" s="125"/>
      <c r="S65" s="125"/>
      <c r="T65" s="125"/>
      <c r="U65" s="125"/>
      <c r="V65" s="125"/>
      <c r="W65" s="125"/>
      <c r="X65" s="125"/>
      <c r="Y65" s="125"/>
      <c r="Z65" s="125"/>
      <c r="AA65" s="125"/>
      <c r="AB65" s="125"/>
      <c r="AC65" s="125"/>
      <c r="AD65" s="125"/>
      <c r="AE65" s="125"/>
      <c r="AF65" s="125"/>
      <c r="AG65" s="125"/>
      <c r="AH65" s="125"/>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248"/>
      <c r="B66" s="138"/>
      <c r="C66" s="138"/>
      <c r="D66" s="164"/>
      <c r="E66" s="124"/>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5"/>
      <c r="AF66" s="125"/>
      <c r="AG66" s="125"/>
      <c r="AH66" s="125"/>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248"/>
      <c r="B67" s="138"/>
      <c r="C67" s="138"/>
      <c r="D67" s="164"/>
      <c r="E67" s="124"/>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5"/>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248"/>
      <c r="B68" s="138"/>
      <c r="C68" s="138"/>
      <c r="D68" s="164"/>
      <c r="E68" s="124"/>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5"/>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248"/>
      <c r="B69" s="138"/>
      <c r="C69" s="138"/>
      <c r="D69" s="164"/>
      <c r="E69" s="124"/>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5"/>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248"/>
      <c r="B70" s="44"/>
      <c r="C70" s="44"/>
      <c r="D70" s="164"/>
      <c r="E70" s="124"/>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5"/>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48"/>
      <c r="B71" s="44"/>
      <c r="C71" s="44"/>
      <c r="D71" s="164"/>
      <c r="E71" s="11"/>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4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4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4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4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4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4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4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4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4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8" customWidth="1"/>
    <col min="5" max="30" width="8" style="2" customWidth="1"/>
    <col min="31" max="31" width="8.28515625" style="37" customWidth="1"/>
    <col min="32" max="54" width="8.85546875" style="2" customWidth="1"/>
    <col min="55" max="16384" width="18.7109375" style="2"/>
  </cols>
  <sheetData>
    <row r="1" spans="1:54" s="211" customFormat="1" ht="15" x14ac:dyDescent="0.25">
      <c r="A1" s="205"/>
      <c r="B1" s="323"/>
      <c r="C1" s="323"/>
      <c r="D1" s="323"/>
      <c r="E1" s="323"/>
      <c r="F1" s="323"/>
      <c r="G1" s="323"/>
      <c r="H1" s="323"/>
      <c r="I1" s="323"/>
      <c r="J1" s="323"/>
      <c r="K1" s="323"/>
      <c r="L1" s="323"/>
      <c r="M1" s="323"/>
      <c r="N1" s="323"/>
      <c r="O1" s="323"/>
      <c r="P1" s="323"/>
      <c r="Q1" s="323"/>
      <c r="R1" s="323"/>
      <c r="S1" s="323"/>
      <c r="T1" s="323"/>
      <c r="U1" s="323"/>
      <c r="V1" s="323"/>
      <c r="W1" s="323"/>
      <c r="X1" s="323"/>
      <c r="Y1" s="323"/>
      <c r="Z1" s="323"/>
      <c r="AA1" s="323"/>
      <c r="AB1" s="323"/>
      <c r="AC1" s="323"/>
      <c r="AD1" s="323"/>
      <c r="AE1" s="323"/>
      <c r="AF1" s="323"/>
      <c r="AG1" s="323"/>
      <c r="AH1" s="323"/>
      <c r="AI1" s="254"/>
      <c r="AJ1" s="254"/>
      <c r="AK1" s="254"/>
      <c r="AL1" s="254"/>
      <c r="AM1" s="254"/>
    </row>
    <row r="2" spans="1:54" s="206" customFormat="1" ht="15" x14ac:dyDescent="0.25">
      <c r="A2" s="205"/>
      <c r="B2" s="194" t="s">
        <v>53</v>
      </c>
      <c r="C2" s="194" t="s">
        <v>54</v>
      </c>
      <c r="D2" s="194" t="s">
        <v>55</v>
      </c>
      <c r="E2" s="194">
        <v>1981</v>
      </c>
      <c r="F2" s="194">
        <v>1982</v>
      </c>
      <c r="G2" s="194">
        <v>1983</v>
      </c>
      <c r="H2" s="194">
        <v>1984</v>
      </c>
      <c r="I2" s="194">
        <v>1985</v>
      </c>
      <c r="J2" s="194">
        <v>1986</v>
      </c>
      <c r="K2" s="194">
        <v>1987</v>
      </c>
      <c r="L2" s="194">
        <v>1988</v>
      </c>
      <c r="M2" s="194">
        <v>1989</v>
      </c>
      <c r="N2" s="194">
        <v>1990</v>
      </c>
      <c r="O2" s="194">
        <v>1991</v>
      </c>
      <c r="P2" s="194">
        <v>1992</v>
      </c>
      <c r="Q2" s="194">
        <v>1993</v>
      </c>
      <c r="R2" s="194">
        <v>1994</v>
      </c>
      <c r="S2" s="194">
        <v>1995</v>
      </c>
      <c r="T2" s="194">
        <v>1996</v>
      </c>
      <c r="U2" s="194">
        <v>1997</v>
      </c>
      <c r="V2" s="194">
        <v>1998</v>
      </c>
      <c r="W2" s="194">
        <v>1999</v>
      </c>
      <c r="X2" s="194">
        <v>2000</v>
      </c>
      <c r="Y2" s="194">
        <v>2001</v>
      </c>
      <c r="Z2" s="194">
        <v>2002</v>
      </c>
      <c r="AA2" s="194">
        <v>2003</v>
      </c>
      <c r="AB2" s="194">
        <v>2004</v>
      </c>
      <c r="AC2" s="194">
        <v>2005</v>
      </c>
      <c r="AD2" s="194">
        <v>2006</v>
      </c>
      <c r="AE2" s="212">
        <v>2007</v>
      </c>
      <c r="AF2" s="194">
        <v>2008</v>
      </c>
      <c r="AG2" s="194">
        <v>2009</v>
      </c>
      <c r="AH2" s="194">
        <v>2010</v>
      </c>
      <c r="AI2" s="254">
        <v>2011</v>
      </c>
      <c r="AJ2" s="254">
        <v>2012</v>
      </c>
      <c r="AK2" s="254">
        <v>2013</v>
      </c>
      <c r="AL2" s="254">
        <v>2014</v>
      </c>
      <c r="AM2" s="254">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07"/>
      <c r="B3" s="14" t="s">
        <v>71</v>
      </c>
      <c r="C3" s="14" t="s">
        <v>72</v>
      </c>
      <c r="D3" s="14" t="s">
        <v>73</v>
      </c>
      <c r="E3" s="14" t="s">
        <v>74</v>
      </c>
      <c r="F3" s="14" t="s">
        <v>75</v>
      </c>
      <c r="G3" s="14" t="s">
        <v>76</v>
      </c>
      <c r="H3" s="14" t="s">
        <v>77</v>
      </c>
      <c r="I3" s="14" t="s">
        <v>78</v>
      </c>
      <c r="J3" s="14" t="s">
        <v>79</v>
      </c>
      <c r="K3" s="14" t="s">
        <v>80</v>
      </c>
      <c r="L3" s="14" t="s">
        <v>81</v>
      </c>
      <c r="M3" s="14" t="s">
        <v>82</v>
      </c>
      <c r="N3" s="14" t="s">
        <v>83</v>
      </c>
      <c r="O3" s="14" t="s">
        <v>84</v>
      </c>
      <c r="P3" s="14" t="s">
        <v>85</v>
      </c>
      <c r="Q3" s="14" t="s">
        <v>86</v>
      </c>
      <c r="R3" s="14" t="s">
        <v>87</v>
      </c>
      <c r="S3" s="14" t="s">
        <v>88</v>
      </c>
      <c r="T3" s="14" t="s">
        <v>89</v>
      </c>
      <c r="U3" s="14" t="s">
        <v>90</v>
      </c>
      <c r="V3" s="14" t="s">
        <v>91</v>
      </c>
      <c r="W3" s="14" t="s">
        <v>92</v>
      </c>
      <c r="X3" s="14" t="s">
        <v>93</v>
      </c>
      <c r="Y3" s="14" t="s">
        <v>94</v>
      </c>
      <c r="Z3" s="14" t="s">
        <v>95</v>
      </c>
      <c r="AA3" s="14" t="s">
        <v>96</v>
      </c>
      <c r="AB3" s="14" t="s">
        <v>97</v>
      </c>
      <c r="AC3" s="14" t="s">
        <v>98</v>
      </c>
      <c r="AD3" s="14" t="s">
        <v>99</v>
      </c>
      <c r="AE3" s="14" t="s">
        <v>100</v>
      </c>
      <c r="AF3" s="14" t="s">
        <v>101</v>
      </c>
      <c r="AG3" s="14" t="s">
        <v>102</v>
      </c>
      <c r="AH3" s="14" t="s">
        <v>103</v>
      </c>
      <c r="AI3" s="14" t="s">
        <v>163</v>
      </c>
      <c r="AJ3" s="14" t="s">
        <v>168</v>
      </c>
      <c r="AK3" s="14" t="s">
        <v>169</v>
      </c>
      <c r="AL3" s="14" t="s">
        <v>170</v>
      </c>
      <c r="AM3" s="14"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5" customFormat="1" ht="15" x14ac:dyDescent="0.25">
      <c r="A4" s="208">
        <v>44136</v>
      </c>
      <c r="B4" s="92"/>
      <c r="C4" s="92"/>
      <c r="D4" s="213">
        <v>28.8659955</v>
      </c>
      <c r="E4" s="213">
        <v>23.808</v>
      </c>
      <c r="F4" s="213">
        <v>23.891999999999999</v>
      </c>
      <c r="G4" s="213">
        <v>24.367000000000001</v>
      </c>
      <c r="H4" s="213">
        <v>24.917999999999999</v>
      </c>
      <c r="I4" s="213">
        <v>23.81</v>
      </c>
      <c r="J4" s="213">
        <v>24.094000000000001</v>
      </c>
      <c r="K4" s="213">
        <v>30.509</v>
      </c>
      <c r="L4" s="213">
        <v>27.23</v>
      </c>
      <c r="M4" s="213">
        <v>23.942</v>
      </c>
      <c r="N4" s="213">
        <v>23.808</v>
      </c>
      <c r="O4" s="213">
        <v>35.889000000000003</v>
      </c>
      <c r="P4" s="213">
        <v>26.602</v>
      </c>
      <c r="Q4" s="213">
        <v>27.777999999999999</v>
      </c>
      <c r="R4" s="213">
        <v>23.808</v>
      </c>
      <c r="S4" s="213">
        <v>25.587</v>
      </c>
      <c r="T4" s="213">
        <v>24.879000000000001</v>
      </c>
      <c r="U4" s="213">
        <v>24.17</v>
      </c>
      <c r="V4" s="213">
        <v>23.808</v>
      </c>
      <c r="W4" s="213">
        <v>24.279</v>
      </c>
      <c r="X4" s="213">
        <v>23.808</v>
      </c>
      <c r="Y4" s="213">
        <v>24</v>
      </c>
      <c r="Z4" s="213">
        <v>24.1</v>
      </c>
      <c r="AA4" s="213">
        <v>23.888000000000002</v>
      </c>
      <c r="AB4" s="213">
        <v>27.201000000000001</v>
      </c>
      <c r="AC4" s="213">
        <v>23.907</v>
      </c>
      <c r="AD4" s="213">
        <v>23.847999999999999</v>
      </c>
      <c r="AE4" s="213">
        <v>23.808</v>
      </c>
      <c r="AF4" s="213">
        <v>23.81</v>
      </c>
      <c r="AG4" s="213">
        <v>25.013999999999999</v>
      </c>
      <c r="AH4" s="214">
        <v>23.808</v>
      </c>
      <c r="AI4" s="215">
        <v>23.812999999999999</v>
      </c>
      <c r="AJ4" s="215">
        <v>25.039000000000001</v>
      </c>
      <c r="AK4" s="215">
        <v>23.808</v>
      </c>
      <c r="AL4" s="215">
        <v>23.850999999999999</v>
      </c>
      <c r="AM4" s="215">
        <v>24.631</v>
      </c>
    </row>
    <row r="5" spans="1:54" ht="15" x14ac:dyDescent="0.25">
      <c r="A5" s="208">
        <v>44166</v>
      </c>
      <c r="B5" s="163"/>
      <c r="C5" s="163"/>
      <c r="D5" s="166">
        <v>23</v>
      </c>
      <c r="E5" s="124">
        <v>23.77</v>
      </c>
      <c r="F5" s="124">
        <v>22.831</v>
      </c>
      <c r="G5" s="124">
        <v>22.959</v>
      </c>
      <c r="H5" s="124">
        <v>24.193999999999999</v>
      </c>
      <c r="I5" s="124">
        <v>22.617000000000001</v>
      </c>
      <c r="J5" s="124">
        <v>23.042999999999999</v>
      </c>
      <c r="K5" s="124">
        <v>25.641999999999999</v>
      </c>
      <c r="L5" s="124">
        <v>23.981000000000002</v>
      </c>
      <c r="M5" s="124">
        <v>22.709</v>
      </c>
      <c r="N5" s="124">
        <v>22.571999999999999</v>
      </c>
      <c r="O5" s="124">
        <v>27.463999999999999</v>
      </c>
      <c r="P5" s="124">
        <v>23.783999999999999</v>
      </c>
      <c r="Q5" s="124">
        <v>23.655999999999999</v>
      </c>
      <c r="R5" s="124">
        <v>22.577999999999999</v>
      </c>
      <c r="S5" s="124">
        <v>23.483000000000001</v>
      </c>
      <c r="T5" s="124">
        <v>24.359000000000002</v>
      </c>
      <c r="U5" s="124">
        <v>23.271000000000001</v>
      </c>
      <c r="V5" s="124">
        <v>22.571999999999999</v>
      </c>
      <c r="W5" s="124">
        <v>25.744</v>
      </c>
      <c r="X5" s="124">
        <v>22.571999999999999</v>
      </c>
      <c r="Y5" s="124">
        <v>22.657</v>
      </c>
      <c r="Z5" s="124">
        <v>22.853999999999999</v>
      </c>
      <c r="AA5" s="124">
        <v>22.83</v>
      </c>
      <c r="AB5" s="124">
        <v>24.762</v>
      </c>
      <c r="AC5" s="124">
        <v>22.654</v>
      </c>
      <c r="AD5" s="124">
        <v>22.645</v>
      </c>
      <c r="AE5" s="124">
        <v>23.295000000000002</v>
      </c>
      <c r="AF5" s="124">
        <v>22.710999999999999</v>
      </c>
      <c r="AG5" s="124">
        <v>23.047000000000001</v>
      </c>
      <c r="AH5" s="126">
        <v>22.571999999999999</v>
      </c>
      <c r="AI5" s="173">
        <v>24.038</v>
      </c>
      <c r="AJ5" s="173">
        <v>23</v>
      </c>
      <c r="AK5" s="173">
        <v>22.574999999999999</v>
      </c>
      <c r="AL5" s="173">
        <v>22.651</v>
      </c>
      <c r="AM5" s="173">
        <v>23.338999999999999</v>
      </c>
      <c r="AN5" s="173"/>
      <c r="AO5" s="173"/>
      <c r="AP5" s="173"/>
      <c r="AQ5" s="173"/>
      <c r="AR5" s="173"/>
      <c r="AS5" s="173"/>
      <c r="AT5" s="173"/>
      <c r="AU5" s="173"/>
      <c r="AV5" s="173"/>
      <c r="AW5" s="173"/>
      <c r="AX5" s="173"/>
      <c r="AY5" s="173"/>
    </row>
    <row r="6" spans="1:54" ht="15" x14ac:dyDescent="0.25">
      <c r="A6" s="208">
        <v>44197</v>
      </c>
      <c r="B6" s="163"/>
      <c r="C6" s="163"/>
      <c r="D6" s="166">
        <v>22</v>
      </c>
      <c r="E6" s="124">
        <v>22.388000000000002</v>
      </c>
      <c r="F6" s="124">
        <v>20.834</v>
      </c>
      <c r="G6" s="124">
        <v>20.994</v>
      </c>
      <c r="H6" s="124">
        <v>23.92</v>
      </c>
      <c r="I6" s="124">
        <v>20.661999999999999</v>
      </c>
      <c r="J6" s="124">
        <v>20.962</v>
      </c>
      <c r="K6" s="124">
        <v>21.815000000000001</v>
      </c>
      <c r="L6" s="124">
        <v>21.186</v>
      </c>
      <c r="M6" s="124">
        <v>20.629000000000001</v>
      </c>
      <c r="N6" s="124">
        <v>20.417000000000002</v>
      </c>
      <c r="O6" s="124">
        <v>22.625</v>
      </c>
      <c r="P6" s="124">
        <v>21</v>
      </c>
      <c r="Q6" s="124">
        <v>21.105</v>
      </c>
      <c r="R6" s="124">
        <v>20.456</v>
      </c>
      <c r="S6" s="124">
        <v>21.097999999999999</v>
      </c>
      <c r="T6" s="124">
        <v>21.234999999999999</v>
      </c>
      <c r="U6" s="124">
        <v>21.114999999999998</v>
      </c>
      <c r="V6" s="124">
        <v>20.564</v>
      </c>
      <c r="W6" s="124">
        <v>23.901</v>
      </c>
      <c r="X6" s="124">
        <v>22.568999999999999</v>
      </c>
      <c r="Y6" s="124">
        <v>20.504999999999999</v>
      </c>
      <c r="Z6" s="124">
        <v>20.728000000000002</v>
      </c>
      <c r="AA6" s="124">
        <v>20.998999999999999</v>
      </c>
      <c r="AB6" s="124">
        <v>21.811</v>
      </c>
      <c r="AC6" s="124">
        <v>24.646000000000001</v>
      </c>
      <c r="AD6" s="124">
        <v>20.643999999999998</v>
      </c>
      <c r="AE6" s="124">
        <v>22.562000000000001</v>
      </c>
      <c r="AF6" s="124">
        <v>20.561</v>
      </c>
      <c r="AG6" s="124">
        <v>20.821999999999999</v>
      </c>
      <c r="AH6" s="126">
        <v>20.402999999999999</v>
      </c>
      <c r="AI6" s="173">
        <v>22.24</v>
      </c>
      <c r="AJ6" s="173">
        <v>21.010999999999999</v>
      </c>
      <c r="AK6" s="173">
        <v>20.518999999999998</v>
      </c>
      <c r="AL6" s="173">
        <v>20.484999999999999</v>
      </c>
      <c r="AM6" s="173">
        <v>21.16</v>
      </c>
      <c r="AN6" s="173"/>
      <c r="AO6" s="173"/>
      <c r="AP6" s="173"/>
      <c r="AQ6" s="173"/>
      <c r="AR6" s="173"/>
      <c r="AS6" s="173"/>
      <c r="AT6" s="173"/>
      <c r="AU6" s="173"/>
      <c r="AV6" s="173"/>
      <c r="AW6" s="173"/>
      <c r="AX6" s="173"/>
      <c r="AY6" s="173"/>
    </row>
    <row r="7" spans="1:54" ht="15" x14ac:dyDescent="0.25">
      <c r="A7" s="208">
        <v>44228</v>
      </c>
      <c r="B7" s="163"/>
      <c r="C7" s="163"/>
      <c r="D7" s="166">
        <v>21</v>
      </c>
      <c r="E7" s="124">
        <v>21.355</v>
      </c>
      <c r="F7" s="124">
        <v>19.344999999999999</v>
      </c>
      <c r="G7" s="124">
        <v>19.686</v>
      </c>
      <c r="H7" s="124">
        <v>19.913</v>
      </c>
      <c r="I7" s="124">
        <v>18.899999999999999</v>
      </c>
      <c r="J7" s="124">
        <v>34.683999999999997</v>
      </c>
      <c r="K7" s="124">
        <v>23.547999999999998</v>
      </c>
      <c r="L7" s="124">
        <v>19.091999999999999</v>
      </c>
      <c r="M7" s="124">
        <v>18.928999999999998</v>
      </c>
      <c r="N7" s="124">
        <v>19.448</v>
      </c>
      <c r="O7" s="124">
        <v>21.436</v>
      </c>
      <c r="P7" s="124">
        <v>19.876000000000001</v>
      </c>
      <c r="Q7" s="124">
        <v>21.385999999999999</v>
      </c>
      <c r="R7" s="124">
        <v>18.38</v>
      </c>
      <c r="S7" s="124">
        <v>24.684999999999999</v>
      </c>
      <c r="T7" s="124">
        <v>22.489000000000001</v>
      </c>
      <c r="U7" s="124">
        <v>18.844999999999999</v>
      </c>
      <c r="V7" s="124">
        <v>20</v>
      </c>
      <c r="W7" s="124">
        <v>26.276</v>
      </c>
      <c r="X7" s="124">
        <v>26.120999999999999</v>
      </c>
      <c r="Y7" s="124">
        <v>22.277999999999999</v>
      </c>
      <c r="Z7" s="124">
        <v>18.757000000000001</v>
      </c>
      <c r="AA7" s="124">
        <v>25.56</v>
      </c>
      <c r="AB7" s="124">
        <v>19.977</v>
      </c>
      <c r="AC7" s="124">
        <v>23.405000000000001</v>
      </c>
      <c r="AD7" s="124">
        <v>18.620999999999999</v>
      </c>
      <c r="AE7" s="124">
        <v>23.763000000000002</v>
      </c>
      <c r="AF7" s="124">
        <v>18.425000000000001</v>
      </c>
      <c r="AG7" s="124">
        <v>20.431999999999999</v>
      </c>
      <c r="AH7" s="126">
        <v>18.38</v>
      </c>
      <c r="AI7" s="173">
        <v>20.012</v>
      </c>
      <c r="AJ7" s="173">
        <v>19.32</v>
      </c>
      <c r="AK7" s="173">
        <v>18.654</v>
      </c>
      <c r="AL7" s="173">
        <v>22.97</v>
      </c>
      <c r="AM7" s="173">
        <v>24.417000000000002</v>
      </c>
      <c r="AN7" s="173"/>
      <c r="AO7" s="173"/>
      <c r="AP7" s="173"/>
      <c r="AQ7" s="173"/>
      <c r="AR7" s="173"/>
      <c r="AS7" s="173"/>
      <c r="AT7" s="173"/>
      <c r="AU7" s="173"/>
      <c r="AV7" s="173"/>
      <c r="AW7" s="173"/>
      <c r="AX7" s="173"/>
      <c r="AY7" s="173"/>
    </row>
    <row r="8" spans="1:54" ht="15" x14ac:dyDescent="0.25">
      <c r="A8" s="208">
        <v>44256</v>
      </c>
      <c r="B8" s="163"/>
      <c r="C8" s="163"/>
      <c r="D8" s="166">
        <v>34</v>
      </c>
      <c r="E8" s="124">
        <v>24.018000000000001</v>
      </c>
      <c r="F8" s="124">
        <v>31.654</v>
      </c>
      <c r="G8" s="124">
        <v>32.655000000000001</v>
      </c>
      <c r="H8" s="124">
        <v>19.581</v>
      </c>
      <c r="I8" s="124">
        <v>30.138999999999999</v>
      </c>
      <c r="J8" s="124">
        <v>64.114999999999995</v>
      </c>
      <c r="K8" s="124">
        <v>29.081</v>
      </c>
      <c r="L8" s="124">
        <v>29.213000000000001</v>
      </c>
      <c r="M8" s="124">
        <v>53.6</v>
      </c>
      <c r="N8" s="124">
        <v>31.202999999999999</v>
      </c>
      <c r="O8" s="124">
        <v>30.94</v>
      </c>
      <c r="P8" s="124">
        <v>34.529000000000003</v>
      </c>
      <c r="Q8" s="124">
        <v>39.076999999999998</v>
      </c>
      <c r="R8" s="124">
        <v>38.112000000000002</v>
      </c>
      <c r="S8" s="124">
        <v>57.875999999999998</v>
      </c>
      <c r="T8" s="124">
        <v>34.046999999999997</v>
      </c>
      <c r="U8" s="124">
        <v>38.884</v>
      </c>
      <c r="V8" s="124">
        <v>34.863999999999997</v>
      </c>
      <c r="W8" s="124">
        <v>35.835999999999999</v>
      </c>
      <c r="X8" s="124">
        <v>30.5</v>
      </c>
      <c r="Y8" s="124">
        <v>34</v>
      </c>
      <c r="Z8" s="124">
        <v>23.271999999999998</v>
      </c>
      <c r="AA8" s="124">
        <v>37.055</v>
      </c>
      <c r="AB8" s="124">
        <v>56.765999999999998</v>
      </c>
      <c r="AC8" s="124">
        <v>27.393999999999998</v>
      </c>
      <c r="AD8" s="124">
        <v>27.667999999999999</v>
      </c>
      <c r="AE8" s="124">
        <v>53.664999999999999</v>
      </c>
      <c r="AF8" s="124">
        <v>18.946000000000002</v>
      </c>
      <c r="AG8" s="124">
        <v>46.238</v>
      </c>
      <c r="AH8" s="126">
        <v>22.332000000000001</v>
      </c>
      <c r="AI8" s="173">
        <v>36.789000000000001</v>
      </c>
      <c r="AJ8" s="173">
        <v>40.985999999999997</v>
      </c>
      <c r="AK8" s="173">
        <v>27.183</v>
      </c>
      <c r="AL8" s="173">
        <v>25.486999999999998</v>
      </c>
      <c r="AM8" s="173">
        <v>41.593000000000004</v>
      </c>
      <c r="AN8" s="173"/>
      <c r="AO8" s="173"/>
      <c r="AP8" s="173"/>
      <c r="AQ8" s="173"/>
      <c r="AR8" s="173"/>
      <c r="AS8" s="173"/>
      <c r="AT8" s="173"/>
      <c r="AU8" s="173"/>
      <c r="AV8" s="173"/>
      <c r="AW8" s="173"/>
      <c r="AX8" s="173"/>
      <c r="AY8" s="173"/>
    </row>
    <row r="9" spans="1:54" ht="15" x14ac:dyDescent="0.25">
      <c r="A9" s="208">
        <v>44287</v>
      </c>
      <c r="B9" s="163"/>
      <c r="C9" s="163"/>
      <c r="D9" s="166">
        <v>70</v>
      </c>
      <c r="E9" s="124">
        <v>54.494999999999997</v>
      </c>
      <c r="F9" s="124">
        <v>52.856999999999999</v>
      </c>
      <c r="G9" s="124">
        <v>37.884999999999998</v>
      </c>
      <c r="H9" s="124">
        <v>53.024999999999999</v>
      </c>
      <c r="I9" s="124">
        <v>75.233000000000004</v>
      </c>
      <c r="J9" s="124">
        <v>101.48099999999999</v>
      </c>
      <c r="K9" s="124">
        <v>72.105999999999995</v>
      </c>
      <c r="L9" s="124">
        <v>70.828000000000003</v>
      </c>
      <c r="M9" s="124">
        <v>124.134</v>
      </c>
      <c r="N9" s="124">
        <v>71.161000000000001</v>
      </c>
      <c r="O9" s="124">
        <v>54.241</v>
      </c>
      <c r="P9" s="124">
        <v>81.543999999999997</v>
      </c>
      <c r="Q9" s="124">
        <v>105.795</v>
      </c>
      <c r="R9" s="124">
        <v>70.820999999999998</v>
      </c>
      <c r="S9" s="124">
        <v>69.150999999999996</v>
      </c>
      <c r="T9" s="124">
        <v>86.456999999999994</v>
      </c>
      <c r="U9" s="124">
        <v>81.813999999999993</v>
      </c>
      <c r="V9" s="124">
        <v>57.923999999999999</v>
      </c>
      <c r="W9" s="124">
        <v>48.284999999999997</v>
      </c>
      <c r="X9" s="124">
        <v>79.811999999999998</v>
      </c>
      <c r="Y9" s="124">
        <v>67.180999999999997</v>
      </c>
      <c r="Z9" s="124">
        <v>58.484999999999999</v>
      </c>
      <c r="AA9" s="124">
        <v>63.814999999999998</v>
      </c>
      <c r="AB9" s="124">
        <v>113.027</v>
      </c>
      <c r="AC9" s="124">
        <v>68.456999999999994</v>
      </c>
      <c r="AD9" s="124">
        <v>86.826999999999998</v>
      </c>
      <c r="AE9" s="124">
        <v>70</v>
      </c>
      <c r="AF9" s="124">
        <v>68.352999999999994</v>
      </c>
      <c r="AG9" s="124">
        <v>83.488</v>
      </c>
      <c r="AH9" s="126">
        <v>64.319999999999993</v>
      </c>
      <c r="AI9" s="173">
        <v>84.034000000000006</v>
      </c>
      <c r="AJ9" s="173">
        <v>82.171000000000006</v>
      </c>
      <c r="AK9" s="173">
        <v>58.079000000000001</v>
      </c>
      <c r="AL9" s="173">
        <v>47.915999999999997</v>
      </c>
      <c r="AM9" s="173">
        <v>65.661000000000001</v>
      </c>
      <c r="AN9" s="173"/>
      <c r="AO9" s="173"/>
      <c r="AP9" s="173"/>
      <c r="AQ9" s="173"/>
      <c r="AR9" s="173"/>
      <c r="AS9" s="173"/>
      <c r="AT9" s="173"/>
      <c r="AU9" s="173"/>
      <c r="AV9" s="173"/>
      <c r="AW9" s="173"/>
      <c r="AX9" s="173"/>
      <c r="AY9" s="173"/>
    </row>
    <row r="10" spans="1:54" ht="15" x14ac:dyDescent="0.25">
      <c r="A10" s="208">
        <v>44317</v>
      </c>
      <c r="B10" s="163"/>
      <c r="C10" s="163"/>
      <c r="D10" s="166">
        <v>180</v>
      </c>
      <c r="E10" s="124">
        <v>101.706</v>
      </c>
      <c r="F10" s="124">
        <v>159.63999999999999</v>
      </c>
      <c r="G10" s="124">
        <v>127.605</v>
      </c>
      <c r="H10" s="124">
        <v>505.495</v>
      </c>
      <c r="I10" s="124">
        <v>267.05</v>
      </c>
      <c r="J10" s="124">
        <v>251.24799999999999</v>
      </c>
      <c r="K10" s="124">
        <v>207.75399999999999</v>
      </c>
      <c r="L10" s="124">
        <v>142.78</v>
      </c>
      <c r="M10" s="124">
        <v>195.89400000000001</v>
      </c>
      <c r="N10" s="124">
        <v>120.303</v>
      </c>
      <c r="O10" s="124">
        <v>132.70699999999999</v>
      </c>
      <c r="P10" s="124">
        <v>185.547</v>
      </c>
      <c r="Q10" s="124">
        <v>275.34899999999999</v>
      </c>
      <c r="R10" s="124">
        <v>176.655</v>
      </c>
      <c r="S10" s="124">
        <v>218.75</v>
      </c>
      <c r="T10" s="124">
        <v>298.64800000000002</v>
      </c>
      <c r="U10" s="124">
        <v>269.29899999999998</v>
      </c>
      <c r="V10" s="124">
        <v>150.523</v>
      </c>
      <c r="W10" s="124">
        <v>192.755</v>
      </c>
      <c r="X10" s="124">
        <v>213.22900000000001</v>
      </c>
      <c r="Y10" s="124">
        <v>233.12100000000001</v>
      </c>
      <c r="Z10" s="124">
        <v>66.518000000000001</v>
      </c>
      <c r="AA10" s="124">
        <v>143.81299999999999</v>
      </c>
      <c r="AB10" s="124">
        <v>214.78299999999999</v>
      </c>
      <c r="AC10" s="124">
        <v>234.27099999999999</v>
      </c>
      <c r="AD10" s="124">
        <v>178.59800000000001</v>
      </c>
      <c r="AE10" s="124">
        <v>163.95</v>
      </c>
      <c r="AF10" s="124">
        <v>269.899</v>
      </c>
      <c r="AG10" s="124">
        <v>279.08499999999998</v>
      </c>
      <c r="AH10" s="126">
        <v>106.211</v>
      </c>
      <c r="AI10" s="173">
        <v>180</v>
      </c>
      <c r="AJ10" s="173">
        <v>106.444</v>
      </c>
      <c r="AK10" s="173">
        <v>130.02600000000001</v>
      </c>
      <c r="AL10" s="173">
        <v>169.43199999999999</v>
      </c>
      <c r="AM10" s="173">
        <v>153.73599999999999</v>
      </c>
      <c r="AN10" s="173"/>
      <c r="AO10" s="173"/>
      <c r="AP10" s="173"/>
      <c r="AQ10" s="173"/>
      <c r="AR10" s="173"/>
      <c r="AS10" s="173"/>
      <c r="AT10" s="173"/>
      <c r="AU10" s="173"/>
      <c r="AV10" s="173"/>
      <c r="AW10" s="173"/>
      <c r="AX10" s="173"/>
      <c r="AY10" s="173"/>
    </row>
    <row r="11" spans="1:54" ht="15" x14ac:dyDescent="0.25">
      <c r="A11" s="208">
        <v>44348</v>
      </c>
      <c r="B11" s="163"/>
      <c r="C11" s="163"/>
      <c r="D11" s="166">
        <v>230</v>
      </c>
      <c r="E11" s="124">
        <v>107.624</v>
      </c>
      <c r="F11" s="124">
        <v>282.95600000000002</v>
      </c>
      <c r="G11" s="124">
        <v>340.90600000000001</v>
      </c>
      <c r="H11" s="124">
        <v>773.21500000000003</v>
      </c>
      <c r="I11" s="124">
        <v>303.91800000000001</v>
      </c>
      <c r="J11" s="124">
        <v>378.88299999999998</v>
      </c>
      <c r="K11" s="124">
        <v>212.5</v>
      </c>
      <c r="L11" s="124">
        <v>177.96</v>
      </c>
      <c r="M11" s="124">
        <v>164.56100000000001</v>
      </c>
      <c r="N11" s="124">
        <v>178.084</v>
      </c>
      <c r="O11" s="124">
        <v>238.97900000000001</v>
      </c>
      <c r="P11" s="124">
        <v>168.32900000000001</v>
      </c>
      <c r="Q11" s="124">
        <v>392.67500000000001</v>
      </c>
      <c r="R11" s="124">
        <v>188.495</v>
      </c>
      <c r="S11" s="124">
        <v>553.12900000000002</v>
      </c>
      <c r="T11" s="124">
        <v>301.49700000000001</v>
      </c>
      <c r="U11" s="124">
        <v>441.46499999999997</v>
      </c>
      <c r="V11" s="124">
        <v>168.01300000000001</v>
      </c>
      <c r="W11" s="124">
        <v>313.68099999999998</v>
      </c>
      <c r="X11" s="124">
        <v>165.45500000000001</v>
      </c>
      <c r="Y11" s="124">
        <v>175.28200000000001</v>
      </c>
      <c r="Z11" s="124">
        <v>51.459000000000003</v>
      </c>
      <c r="AA11" s="124">
        <v>197.35900000000001</v>
      </c>
      <c r="AB11" s="124">
        <v>153.953</v>
      </c>
      <c r="AC11" s="124">
        <v>264.83100000000002</v>
      </c>
      <c r="AD11" s="124">
        <v>184.50800000000001</v>
      </c>
      <c r="AE11" s="124">
        <v>139.619</v>
      </c>
      <c r="AF11" s="124">
        <v>504.96199999999999</v>
      </c>
      <c r="AG11" s="124">
        <v>288.827</v>
      </c>
      <c r="AH11" s="126">
        <v>230</v>
      </c>
      <c r="AI11" s="173">
        <v>434.44</v>
      </c>
      <c r="AJ11" s="173">
        <v>45.125999999999998</v>
      </c>
      <c r="AK11" s="173">
        <v>165.68299999999999</v>
      </c>
      <c r="AL11" s="173">
        <v>287.45</v>
      </c>
      <c r="AM11" s="173">
        <v>326.54199999999997</v>
      </c>
      <c r="AN11" s="173"/>
      <c r="AO11" s="173"/>
      <c r="AP11" s="173"/>
      <c r="AQ11" s="173"/>
      <c r="AR11" s="173"/>
      <c r="AS11" s="173"/>
      <c r="AT11" s="173"/>
      <c r="AU11" s="173"/>
      <c r="AV11" s="173"/>
      <c r="AW11" s="173"/>
      <c r="AX11" s="173"/>
      <c r="AY11" s="173"/>
    </row>
    <row r="12" spans="1:54" ht="15" x14ac:dyDescent="0.25">
      <c r="A12" s="208">
        <v>44378</v>
      </c>
      <c r="B12" s="163"/>
      <c r="C12" s="163"/>
      <c r="D12" s="166">
        <v>85</v>
      </c>
      <c r="E12" s="124">
        <v>44.884999999999998</v>
      </c>
      <c r="F12" s="124">
        <v>166.50299999999999</v>
      </c>
      <c r="G12" s="124">
        <v>221.767</v>
      </c>
      <c r="H12" s="124">
        <v>368.80099999999999</v>
      </c>
      <c r="I12" s="124">
        <v>98.34</v>
      </c>
      <c r="J12" s="124">
        <v>168.38499999999999</v>
      </c>
      <c r="K12" s="124">
        <v>74.334000000000003</v>
      </c>
      <c r="L12" s="124">
        <v>71.968000000000004</v>
      </c>
      <c r="M12" s="124">
        <v>70.489000000000004</v>
      </c>
      <c r="N12" s="124">
        <v>73.825000000000003</v>
      </c>
      <c r="O12" s="124">
        <v>118.249</v>
      </c>
      <c r="P12" s="124">
        <v>62.045000000000002</v>
      </c>
      <c r="Q12" s="124">
        <v>190.41900000000001</v>
      </c>
      <c r="R12" s="124">
        <v>61.024000000000001</v>
      </c>
      <c r="S12" s="124">
        <v>523.21400000000006</v>
      </c>
      <c r="T12" s="124">
        <v>125.88500000000001</v>
      </c>
      <c r="U12" s="124">
        <v>163.465</v>
      </c>
      <c r="V12" s="124">
        <v>85</v>
      </c>
      <c r="W12" s="124">
        <v>198.67500000000001</v>
      </c>
      <c r="X12" s="124">
        <v>51.31</v>
      </c>
      <c r="Y12" s="124">
        <v>54.639000000000003</v>
      </c>
      <c r="Z12" s="124">
        <v>21.399000000000001</v>
      </c>
      <c r="AA12" s="124">
        <v>58.323999999999998</v>
      </c>
      <c r="AB12" s="124">
        <v>57.863999999999997</v>
      </c>
      <c r="AC12" s="124">
        <v>110.79900000000001</v>
      </c>
      <c r="AD12" s="124">
        <v>70.003</v>
      </c>
      <c r="AE12" s="124">
        <v>50.948999999999998</v>
      </c>
      <c r="AF12" s="124">
        <v>236.667</v>
      </c>
      <c r="AG12" s="124">
        <v>154.08799999999999</v>
      </c>
      <c r="AH12" s="126">
        <v>72.215999999999994</v>
      </c>
      <c r="AI12" s="173">
        <v>219.648</v>
      </c>
      <c r="AJ12" s="173">
        <v>21.440999999999999</v>
      </c>
      <c r="AK12" s="173">
        <v>59.664000000000001</v>
      </c>
      <c r="AL12" s="173">
        <v>94.956999999999994</v>
      </c>
      <c r="AM12" s="173">
        <v>106.152</v>
      </c>
      <c r="AN12" s="173"/>
      <c r="AO12" s="173"/>
      <c r="AP12" s="173"/>
      <c r="AQ12" s="173"/>
      <c r="AR12" s="173"/>
      <c r="AS12" s="173"/>
      <c r="AT12" s="173"/>
      <c r="AU12" s="173"/>
      <c r="AV12" s="173"/>
      <c r="AW12" s="173"/>
      <c r="AX12" s="173"/>
      <c r="AY12" s="173"/>
    </row>
    <row r="13" spans="1:54" ht="15" x14ac:dyDescent="0.25">
      <c r="A13" s="208">
        <v>44409</v>
      </c>
      <c r="B13" s="163"/>
      <c r="C13" s="163"/>
      <c r="D13" s="166">
        <v>50</v>
      </c>
      <c r="E13" s="124">
        <v>28.308</v>
      </c>
      <c r="F13" s="124">
        <v>89.602000000000004</v>
      </c>
      <c r="G13" s="124">
        <v>82.606999999999999</v>
      </c>
      <c r="H13" s="124">
        <v>136.44999999999999</v>
      </c>
      <c r="I13" s="124">
        <v>47.091999999999999</v>
      </c>
      <c r="J13" s="124">
        <v>62.652999999999999</v>
      </c>
      <c r="K13" s="124">
        <v>44.280999999999999</v>
      </c>
      <c r="L13" s="124">
        <v>40.753</v>
      </c>
      <c r="M13" s="124">
        <v>50.787999999999997</v>
      </c>
      <c r="N13" s="124">
        <v>38.534999999999997</v>
      </c>
      <c r="O13" s="124">
        <v>50.914999999999999</v>
      </c>
      <c r="P13" s="124">
        <v>50.987000000000002</v>
      </c>
      <c r="Q13" s="124">
        <v>65.671999999999997</v>
      </c>
      <c r="R13" s="124">
        <v>35.630000000000003</v>
      </c>
      <c r="S13" s="124">
        <v>139.154</v>
      </c>
      <c r="T13" s="124">
        <v>50</v>
      </c>
      <c r="U13" s="124">
        <v>72.766999999999996</v>
      </c>
      <c r="V13" s="124">
        <v>40.555</v>
      </c>
      <c r="W13" s="124">
        <v>82.673000000000002</v>
      </c>
      <c r="X13" s="124">
        <v>39.921999999999997</v>
      </c>
      <c r="Y13" s="124">
        <v>43.537999999999997</v>
      </c>
      <c r="Z13" s="124">
        <v>17.477</v>
      </c>
      <c r="AA13" s="124">
        <v>37.53</v>
      </c>
      <c r="AB13" s="124">
        <v>35.393000000000001</v>
      </c>
      <c r="AC13" s="124">
        <v>53.652999999999999</v>
      </c>
      <c r="AD13" s="124">
        <v>51.383000000000003</v>
      </c>
      <c r="AE13" s="124">
        <v>39.395000000000003</v>
      </c>
      <c r="AF13" s="124">
        <v>81.938999999999993</v>
      </c>
      <c r="AG13" s="124">
        <v>55.279000000000003</v>
      </c>
      <c r="AH13" s="126">
        <v>44.639000000000003</v>
      </c>
      <c r="AI13" s="173">
        <v>67.311999999999998</v>
      </c>
      <c r="AJ13" s="173">
        <v>22.015999999999998</v>
      </c>
      <c r="AK13" s="173">
        <v>41.271000000000001</v>
      </c>
      <c r="AL13" s="173">
        <v>51.079000000000001</v>
      </c>
      <c r="AM13" s="173">
        <v>43.011000000000003</v>
      </c>
      <c r="AN13" s="173"/>
      <c r="AO13" s="173"/>
      <c r="AP13" s="173"/>
      <c r="AQ13" s="173"/>
      <c r="AR13" s="173"/>
      <c r="AS13" s="173"/>
      <c r="AT13" s="173"/>
      <c r="AU13" s="173"/>
      <c r="AV13" s="173"/>
      <c r="AW13" s="173"/>
      <c r="AX13" s="173"/>
      <c r="AY13" s="173"/>
    </row>
    <row r="14" spans="1:54" ht="15" x14ac:dyDescent="0.25">
      <c r="A14" s="208">
        <v>44440</v>
      </c>
      <c r="B14" s="163"/>
      <c r="C14" s="163"/>
      <c r="D14" s="166">
        <v>35</v>
      </c>
      <c r="E14" s="124">
        <v>22.064</v>
      </c>
      <c r="F14" s="124">
        <v>68.373000000000005</v>
      </c>
      <c r="G14" s="124">
        <v>36.671999999999997</v>
      </c>
      <c r="H14" s="124">
        <v>67.849999999999994</v>
      </c>
      <c r="I14" s="124">
        <v>46.875999999999998</v>
      </c>
      <c r="J14" s="124">
        <v>56.924999999999997</v>
      </c>
      <c r="K14" s="124">
        <v>32.311</v>
      </c>
      <c r="L14" s="124">
        <v>37.145000000000003</v>
      </c>
      <c r="M14" s="124">
        <v>31.22</v>
      </c>
      <c r="N14" s="124">
        <v>28.562999999999999</v>
      </c>
      <c r="O14" s="124">
        <v>29.722000000000001</v>
      </c>
      <c r="P14" s="124">
        <v>38.165999999999997</v>
      </c>
      <c r="Q14" s="124">
        <v>49.594000000000001</v>
      </c>
      <c r="R14" s="124">
        <v>30.818000000000001</v>
      </c>
      <c r="S14" s="124">
        <v>59.234000000000002</v>
      </c>
      <c r="T14" s="124">
        <v>35</v>
      </c>
      <c r="U14" s="124">
        <v>50.137</v>
      </c>
      <c r="V14" s="124">
        <v>25.719000000000001</v>
      </c>
      <c r="W14" s="124">
        <v>41.389000000000003</v>
      </c>
      <c r="X14" s="124">
        <v>29.87</v>
      </c>
      <c r="Y14" s="124">
        <v>27.446999999999999</v>
      </c>
      <c r="Z14" s="124">
        <v>18.262</v>
      </c>
      <c r="AA14" s="124">
        <v>51.55</v>
      </c>
      <c r="AB14" s="124">
        <v>34.911000000000001</v>
      </c>
      <c r="AC14" s="124">
        <v>31.992000000000001</v>
      </c>
      <c r="AD14" s="124">
        <v>34.091000000000001</v>
      </c>
      <c r="AE14" s="124">
        <v>37.619</v>
      </c>
      <c r="AF14" s="124">
        <v>43.892000000000003</v>
      </c>
      <c r="AG14" s="124">
        <v>33.975999999999999</v>
      </c>
      <c r="AH14" s="126">
        <v>25.172999999999998</v>
      </c>
      <c r="AI14" s="173">
        <v>37.090000000000003</v>
      </c>
      <c r="AJ14" s="173">
        <v>17.698</v>
      </c>
      <c r="AK14" s="173">
        <v>53.043999999999997</v>
      </c>
      <c r="AL14" s="173">
        <v>42.984999999999999</v>
      </c>
      <c r="AM14" s="173">
        <v>30.530999999999999</v>
      </c>
      <c r="AN14" s="173"/>
      <c r="AO14" s="173"/>
      <c r="AP14" s="173"/>
      <c r="AQ14" s="173"/>
      <c r="AR14" s="173"/>
      <c r="AS14" s="173"/>
      <c r="AT14" s="173"/>
      <c r="AU14" s="173"/>
      <c r="AV14" s="173"/>
      <c r="AW14" s="173"/>
      <c r="AX14" s="173"/>
      <c r="AY14" s="173"/>
    </row>
    <row r="15" spans="1:54" ht="15" x14ac:dyDescent="0.25">
      <c r="A15" s="208">
        <v>44470</v>
      </c>
      <c r="B15" s="163"/>
      <c r="C15" s="163"/>
      <c r="D15" s="166">
        <v>39.29</v>
      </c>
      <c r="E15" s="124">
        <v>27.73</v>
      </c>
      <c r="F15" s="124">
        <v>52.143999999999998</v>
      </c>
      <c r="G15" s="124">
        <v>37.451000000000001</v>
      </c>
      <c r="H15" s="124">
        <v>72.594999999999999</v>
      </c>
      <c r="I15" s="124">
        <v>85.822999999999993</v>
      </c>
      <c r="J15" s="124">
        <v>73.956000000000003</v>
      </c>
      <c r="K15" s="124">
        <v>31.155000000000001</v>
      </c>
      <c r="L15" s="124">
        <v>34.204000000000001</v>
      </c>
      <c r="M15" s="124">
        <v>36.167999999999999</v>
      </c>
      <c r="N15" s="124">
        <v>54.164999999999999</v>
      </c>
      <c r="O15" s="124">
        <v>30.591000000000001</v>
      </c>
      <c r="P15" s="124">
        <v>31.042999999999999</v>
      </c>
      <c r="Q15" s="124">
        <v>51.701000000000001</v>
      </c>
      <c r="R15" s="124">
        <v>33.222999999999999</v>
      </c>
      <c r="S15" s="124">
        <v>66.266999999999996</v>
      </c>
      <c r="T15" s="124">
        <v>52.951000000000001</v>
      </c>
      <c r="U15" s="124">
        <v>68.165000000000006</v>
      </c>
      <c r="V15" s="124">
        <v>38.484999999999999</v>
      </c>
      <c r="W15" s="124">
        <v>39.328000000000003</v>
      </c>
      <c r="X15" s="124">
        <v>31.669</v>
      </c>
      <c r="Y15" s="124">
        <v>29.643000000000001</v>
      </c>
      <c r="Z15" s="124">
        <v>32.277000000000001</v>
      </c>
      <c r="AA15" s="124">
        <v>39.630000000000003</v>
      </c>
      <c r="AB15" s="124">
        <v>39.973999999999997</v>
      </c>
      <c r="AC15" s="124">
        <v>55.38</v>
      </c>
      <c r="AD15" s="124">
        <v>73.454999999999998</v>
      </c>
      <c r="AE15" s="124">
        <v>43.978999999999999</v>
      </c>
      <c r="AF15" s="124">
        <v>46.526000000000003</v>
      </c>
      <c r="AG15" s="124">
        <v>40.683</v>
      </c>
      <c r="AH15" s="126">
        <v>31.172999999999998</v>
      </c>
      <c r="AI15" s="173">
        <v>44.154000000000003</v>
      </c>
      <c r="AJ15" s="173">
        <v>20.177</v>
      </c>
      <c r="AK15" s="173">
        <v>59.271999999999998</v>
      </c>
      <c r="AL15" s="173">
        <v>65.975999999999999</v>
      </c>
      <c r="AM15" s="173">
        <v>31.777000000000001</v>
      </c>
      <c r="AN15" s="173"/>
      <c r="AO15" s="173"/>
      <c r="AP15" s="173"/>
      <c r="AQ15" s="173"/>
      <c r="AR15" s="173"/>
      <c r="AS15" s="173"/>
      <c r="AT15" s="173"/>
      <c r="AU15" s="173"/>
      <c r="AV15" s="173"/>
      <c r="AW15" s="173"/>
      <c r="AX15" s="173"/>
      <c r="AY15" s="173"/>
    </row>
    <row r="16" spans="1:54" ht="15" x14ac:dyDescent="0.25">
      <c r="A16" s="208">
        <v>44501</v>
      </c>
      <c r="B16" s="163"/>
      <c r="C16" s="163"/>
      <c r="D16" s="166">
        <v>34.96</v>
      </c>
      <c r="E16" s="124">
        <v>26.295000000000002</v>
      </c>
      <c r="F16" s="124">
        <v>35.869999999999997</v>
      </c>
      <c r="G16" s="124">
        <v>31.896999999999998</v>
      </c>
      <c r="H16" s="124">
        <v>57.070999999999998</v>
      </c>
      <c r="I16" s="124">
        <v>48.779000000000003</v>
      </c>
      <c r="J16" s="124">
        <v>51.35</v>
      </c>
      <c r="K16" s="124">
        <v>30.545999999999999</v>
      </c>
      <c r="L16" s="124">
        <v>25.907</v>
      </c>
      <c r="M16" s="124">
        <v>28.905999999999999</v>
      </c>
      <c r="N16" s="124">
        <v>45.68</v>
      </c>
      <c r="O16" s="124">
        <v>28.32</v>
      </c>
      <c r="P16" s="124">
        <v>26.027999999999999</v>
      </c>
      <c r="Q16" s="124">
        <v>40.228000000000002</v>
      </c>
      <c r="R16" s="124">
        <v>30.341999999999999</v>
      </c>
      <c r="S16" s="124">
        <v>49.207000000000001</v>
      </c>
      <c r="T16" s="124">
        <v>38.433999999999997</v>
      </c>
      <c r="U16" s="124">
        <v>46.15</v>
      </c>
      <c r="V16" s="124">
        <v>32.831000000000003</v>
      </c>
      <c r="W16" s="124">
        <v>31.588000000000001</v>
      </c>
      <c r="X16" s="124">
        <v>27.306999999999999</v>
      </c>
      <c r="Y16" s="124">
        <v>29.128</v>
      </c>
      <c r="Z16" s="124">
        <v>19.466999999999999</v>
      </c>
      <c r="AA16" s="124">
        <v>28.16</v>
      </c>
      <c r="AB16" s="124">
        <v>34.42</v>
      </c>
      <c r="AC16" s="124">
        <v>40.822000000000003</v>
      </c>
      <c r="AD16" s="124">
        <v>46.081000000000003</v>
      </c>
      <c r="AE16" s="124">
        <v>31.922999999999998</v>
      </c>
      <c r="AF16" s="124">
        <v>40.488999999999997</v>
      </c>
      <c r="AG16" s="124">
        <v>37.679000000000002</v>
      </c>
      <c r="AH16" s="126">
        <v>31.234999999999999</v>
      </c>
      <c r="AI16" s="173">
        <v>36.418999999999997</v>
      </c>
      <c r="AJ16" s="173">
        <v>17.059999999999999</v>
      </c>
      <c r="AK16" s="173">
        <v>35.298000000000002</v>
      </c>
      <c r="AL16" s="173">
        <v>39.542999999999999</v>
      </c>
      <c r="AM16" s="173">
        <v>29.94</v>
      </c>
      <c r="AN16" s="173"/>
      <c r="AO16" s="173"/>
      <c r="AP16" s="173"/>
      <c r="AQ16" s="173"/>
      <c r="AR16" s="173"/>
      <c r="AS16" s="173"/>
      <c r="AT16" s="173"/>
      <c r="AU16" s="173"/>
      <c r="AV16" s="173"/>
      <c r="AW16" s="173"/>
      <c r="AX16" s="173"/>
      <c r="AY16" s="173"/>
    </row>
    <row r="17" spans="1:1005" ht="15" x14ac:dyDescent="0.25">
      <c r="A17" s="208">
        <v>44531</v>
      </c>
      <c r="B17" s="163"/>
      <c r="C17" s="163"/>
      <c r="D17" s="166">
        <v>32.9</v>
      </c>
      <c r="E17" s="124">
        <v>21.234000000000002</v>
      </c>
      <c r="F17" s="124">
        <v>31.69</v>
      </c>
      <c r="G17" s="124">
        <v>30.350999999999999</v>
      </c>
      <c r="H17" s="124">
        <v>48.783000000000001</v>
      </c>
      <c r="I17" s="124">
        <v>34.42</v>
      </c>
      <c r="J17" s="124">
        <v>38.908000000000001</v>
      </c>
      <c r="K17" s="124">
        <v>26.847000000000001</v>
      </c>
      <c r="L17" s="124">
        <v>23.617999999999999</v>
      </c>
      <c r="M17" s="124">
        <v>25.977</v>
      </c>
      <c r="N17" s="124">
        <v>32.115000000000002</v>
      </c>
      <c r="O17" s="124">
        <v>25.989000000000001</v>
      </c>
      <c r="P17" s="124">
        <v>24.123999999999999</v>
      </c>
      <c r="Q17" s="124">
        <v>35.058</v>
      </c>
      <c r="R17" s="124">
        <v>25.6</v>
      </c>
      <c r="S17" s="124">
        <v>44.844000000000001</v>
      </c>
      <c r="T17" s="124">
        <v>33.668999999999997</v>
      </c>
      <c r="U17" s="124">
        <v>37.006999999999998</v>
      </c>
      <c r="V17" s="124">
        <v>30.128</v>
      </c>
      <c r="W17" s="124">
        <v>29.106000000000002</v>
      </c>
      <c r="X17" s="124">
        <v>24.317</v>
      </c>
      <c r="Y17" s="124">
        <v>25.126000000000001</v>
      </c>
      <c r="Z17" s="124">
        <v>16.286000000000001</v>
      </c>
      <c r="AA17" s="124">
        <v>26.274999999999999</v>
      </c>
      <c r="AB17" s="124">
        <v>27.149000000000001</v>
      </c>
      <c r="AC17" s="124">
        <v>30.891999999999999</v>
      </c>
      <c r="AD17" s="124">
        <v>32.302999999999997</v>
      </c>
      <c r="AE17" s="124">
        <v>24.183</v>
      </c>
      <c r="AF17" s="124">
        <v>36.877000000000002</v>
      </c>
      <c r="AG17" s="124">
        <v>31.192</v>
      </c>
      <c r="AH17" s="126">
        <v>26.384</v>
      </c>
      <c r="AI17" s="173">
        <v>32.484000000000002</v>
      </c>
      <c r="AJ17" s="173">
        <v>15.943</v>
      </c>
      <c r="AK17" s="173">
        <v>27.495000000000001</v>
      </c>
      <c r="AL17" s="173">
        <v>30.300999999999998</v>
      </c>
      <c r="AM17" s="173">
        <v>28.358000000000001</v>
      </c>
      <c r="AN17" s="173"/>
      <c r="AO17" s="173"/>
      <c r="AP17" s="173"/>
      <c r="AQ17" s="173"/>
      <c r="AR17" s="173"/>
      <c r="AS17" s="173"/>
      <c r="AT17" s="173"/>
      <c r="AU17" s="173"/>
      <c r="AV17" s="173"/>
      <c r="AW17" s="173"/>
      <c r="AX17" s="173"/>
      <c r="AY17" s="173"/>
    </row>
    <row r="18" spans="1:1005" ht="15" x14ac:dyDescent="0.25">
      <c r="A18" s="208">
        <v>44562</v>
      </c>
      <c r="B18" s="163"/>
      <c r="C18" s="163"/>
      <c r="D18" s="166">
        <v>31</v>
      </c>
      <c r="E18" s="124">
        <v>18.094999999999999</v>
      </c>
      <c r="F18" s="124">
        <v>28.545000000000002</v>
      </c>
      <c r="G18" s="124">
        <v>29.489000000000001</v>
      </c>
      <c r="H18" s="124">
        <v>43.561999999999998</v>
      </c>
      <c r="I18" s="124">
        <v>29.673999999999999</v>
      </c>
      <c r="J18" s="124">
        <v>32.427</v>
      </c>
      <c r="K18" s="124">
        <v>23.771000000000001</v>
      </c>
      <c r="L18" s="124">
        <v>21.233000000000001</v>
      </c>
      <c r="M18" s="124">
        <v>23.303000000000001</v>
      </c>
      <c r="N18" s="124">
        <v>25.408999999999999</v>
      </c>
      <c r="O18" s="124">
        <v>22.73</v>
      </c>
      <c r="P18" s="124">
        <v>21.99</v>
      </c>
      <c r="Q18" s="124">
        <v>31.454999999999998</v>
      </c>
      <c r="R18" s="124">
        <v>22.806999999999999</v>
      </c>
      <c r="S18" s="124">
        <v>39.088999999999999</v>
      </c>
      <c r="T18" s="124">
        <v>28.827000000000002</v>
      </c>
      <c r="U18" s="124">
        <v>33.197000000000003</v>
      </c>
      <c r="V18" s="124">
        <v>25.981000000000002</v>
      </c>
      <c r="W18" s="124">
        <v>28.271999999999998</v>
      </c>
      <c r="X18" s="124">
        <v>21.736000000000001</v>
      </c>
      <c r="Y18" s="124">
        <v>22.285</v>
      </c>
      <c r="Z18" s="124">
        <v>14.635999999999999</v>
      </c>
      <c r="AA18" s="124">
        <v>23.291</v>
      </c>
      <c r="AB18" s="124">
        <v>27.736000000000001</v>
      </c>
      <c r="AC18" s="124">
        <v>26.768000000000001</v>
      </c>
      <c r="AD18" s="124">
        <v>28.869</v>
      </c>
      <c r="AE18" s="124">
        <v>20.905999999999999</v>
      </c>
      <c r="AF18" s="124">
        <v>33.371000000000002</v>
      </c>
      <c r="AG18" s="124">
        <v>27.405000000000001</v>
      </c>
      <c r="AH18" s="126">
        <v>23.45</v>
      </c>
      <c r="AI18" s="173">
        <v>29.683</v>
      </c>
      <c r="AJ18" s="173">
        <v>14.409000000000001</v>
      </c>
      <c r="AK18" s="173">
        <v>24.021000000000001</v>
      </c>
      <c r="AL18" s="173">
        <v>26.52</v>
      </c>
      <c r="AM18" s="173">
        <v>26.347999999999999</v>
      </c>
      <c r="AN18" s="173"/>
      <c r="AO18" s="173"/>
      <c r="AP18" s="173"/>
      <c r="AQ18" s="173"/>
      <c r="AR18" s="173"/>
      <c r="AS18" s="173"/>
      <c r="AT18" s="173"/>
      <c r="AU18" s="173"/>
      <c r="AV18" s="173"/>
      <c r="AW18" s="173"/>
      <c r="AX18" s="173"/>
      <c r="AY18" s="173"/>
    </row>
    <row r="19" spans="1:1005" ht="15" x14ac:dyDescent="0.25">
      <c r="A19" s="208">
        <v>44593</v>
      </c>
      <c r="B19" s="163"/>
      <c r="C19" s="163"/>
      <c r="D19" s="166">
        <v>28.7</v>
      </c>
      <c r="E19" s="124">
        <v>15.175000000000001</v>
      </c>
      <c r="F19" s="124">
        <v>24.096</v>
      </c>
      <c r="G19" s="124">
        <v>22.728999999999999</v>
      </c>
      <c r="H19" s="124">
        <v>36.204000000000001</v>
      </c>
      <c r="I19" s="124">
        <v>40.356999999999999</v>
      </c>
      <c r="J19" s="124">
        <v>30.364999999999998</v>
      </c>
      <c r="K19" s="124">
        <v>19.597999999999999</v>
      </c>
      <c r="L19" s="124">
        <v>17.481999999999999</v>
      </c>
      <c r="M19" s="124">
        <v>20.007000000000001</v>
      </c>
      <c r="N19" s="124">
        <v>22.192</v>
      </c>
      <c r="O19" s="124">
        <v>19.742999999999999</v>
      </c>
      <c r="P19" s="124">
        <v>20.177</v>
      </c>
      <c r="Q19" s="124">
        <v>25.707999999999998</v>
      </c>
      <c r="R19" s="124">
        <v>23.966000000000001</v>
      </c>
      <c r="S19" s="124">
        <v>35.298999999999999</v>
      </c>
      <c r="T19" s="124">
        <v>23.398</v>
      </c>
      <c r="U19" s="124">
        <v>28.669</v>
      </c>
      <c r="V19" s="124">
        <v>26.094999999999999</v>
      </c>
      <c r="W19" s="124">
        <v>28.54</v>
      </c>
      <c r="X19" s="124">
        <v>21.533999999999999</v>
      </c>
      <c r="Y19" s="124">
        <v>18.315999999999999</v>
      </c>
      <c r="Z19" s="124">
        <v>18.315000000000001</v>
      </c>
      <c r="AA19" s="124">
        <v>19.302</v>
      </c>
      <c r="AB19" s="124">
        <v>23.657</v>
      </c>
      <c r="AC19" s="124">
        <v>21.672000000000001</v>
      </c>
      <c r="AD19" s="124">
        <v>27.271000000000001</v>
      </c>
      <c r="AE19" s="124">
        <v>17.077000000000002</v>
      </c>
      <c r="AF19" s="124">
        <v>28.945</v>
      </c>
      <c r="AG19" s="124">
        <v>22.561</v>
      </c>
      <c r="AH19" s="126">
        <v>19.106999999999999</v>
      </c>
      <c r="AI19" s="173">
        <v>24.731999999999999</v>
      </c>
      <c r="AJ19" s="173">
        <v>12.032999999999999</v>
      </c>
      <c r="AK19" s="173">
        <v>24.001000000000001</v>
      </c>
      <c r="AL19" s="173">
        <v>27.1</v>
      </c>
      <c r="AM19" s="173">
        <v>22.033999999999999</v>
      </c>
      <c r="AN19" s="173"/>
      <c r="AO19" s="173"/>
      <c r="AP19" s="173"/>
      <c r="AQ19" s="173"/>
      <c r="AR19" s="173"/>
      <c r="AS19" s="173"/>
      <c r="AT19" s="173"/>
      <c r="AU19" s="173"/>
      <c r="AV19" s="173"/>
      <c r="AW19" s="173"/>
      <c r="AX19" s="173"/>
      <c r="AY19" s="173"/>
    </row>
    <row r="20" spans="1:1005" ht="15" x14ac:dyDescent="0.25">
      <c r="A20" s="208">
        <v>44621</v>
      </c>
      <c r="B20" s="163"/>
      <c r="C20" s="163"/>
      <c r="D20" s="166">
        <v>47.1</v>
      </c>
      <c r="E20" s="124">
        <v>28.271999999999998</v>
      </c>
      <c r="F20" s="124">
        <v>39.213999999999999</v>
      </c>
      <c r="G20" s="124">
        <v>23.478999999999999</v>
      </c>
      <c r="H20" s="124">
        <v>53.841000000000001</v>
      </c>
      <c r="I20" s="124">
        <v>79.87</v>
      </c>
      <c r="J20" s="124">
        <v>37.274999999999999</v>
      </c>
      <c r="K20" s="124">
        <v>30.728000000000002</v>
      </c>
      <c r="L20" s="124">
        <v>50.924999999999997</v>
      </c>
      <c r="M20" s="124">
        <v>32.9</v>
      </c>
      <c r="N20" s="124">
        <v>33.453000000000003</v>
      </c>
      <c r="O20" s="124">
        <v>35.39</v>
      </c>
      <c r="P20" s="124">
        <v>37.296999999999997</v>
      </c>
      <c r="Q20" s="124">
        <v>48.485999999999997</v>
      </c>
      <c r="R20" s="124">
        <v>57.631999999999998</v>
      </c>
      <c r="S20" s="124">
        <v>48.991999999999997</v>
      </c>
      <c r="T20" s="124">
        <v>48.323999999999998</v>
      </c>
      <c r="U20" s="124">
        <v>47.521000000000001</v>
      </c>
      <c r="V20" s="124">
        <v>38.429000000000002</v>
      </c>
      <c r="W20" s="124">
        <v>34.537999999999997</v>
      </c>
      <c r="X20" s="124">
        <v>34.409999999999997</v>
      </c>
      <c r="Y20" s="124">
        <v>23.533999999999999</v>
      </c>
      <c r="Z20" s="124">
        <v>31.545000000000002</v>
      </c>
      <c r="AA20" s="124">
        <v>58.070999999999998</v>
      </c>
      <c r="AB20" s="124">
        <v>29.016999999999999</v>
      </c>
      <c r="AC20" s="124">
        <v>31.869</v>
      </c>
      <c r="AD20" s="124">
        <v>76.989999999999995</v>
      </c>
      <c r="AE20" s="124">
        <v>18.870999999999999</v>
      </c>
      <c r="AF20" s="124">
        <v>57.728000000000002</v>
      </c>
      <c r="AG20" s="124">
        <v>27.731000000000002</v>
      </c>
      <c r="AH20" s="126">
        <v>37.82</v>
      </c>
      <c r="AI20" s="173">
        <v>49.713000000000001</v>
      </c>
      <c r="AJ20" s="173">
        <v>20.109000000000002</v>
      </c>
      <c r="AK20" s="173">
        <v>27.831</v>
      </c>
      <c r="AL20" s="173">
        <v>50.838000000000001</v>
      </c>
      <c r="AM20" s="173">
        <v>25.672999999999998</v>
      </c>
      <c r="AN20" s="173"/>
      <c r="AO20" s="173"/>
      <c r="AP20" s="173"/>
      <c r="AQ20" s="173"/>
      <c r="AR20" s="173"/>
      <c r="AS20" s="173"/>
      <c r="AT20" s="173"/>
      <c r="AU20" s="173"/>
      <c r="AV20" s="173"/>
      <c r="AW20" s="173"/>
      <c r="AX20" s="173"/>
      <c r="AY20" s="173"/>
    </row>
    <row r="21" spans="1:1005" ht="15" x14ac:dyDescent="0.25">
      <c r="A21" s="208">
        <v>44652</v>
      </c>
      <c r="B21" s="163"/>
      <c r="C21" s="163"/>
      <c r="D21" s="166">
        <v>100.3</v>
      </c>
      <c r="E21" s="124">
        <v>50.79</v>
      </c>
      <c r="F21" s="124">
        <v>47.707999999999998</v>
      </c>
      <c r="G21" s="124">
        <v>55.686</v>
      </c>
      <c r="H21" s="124">
        <v>120.474</v>
      </c>
      <c r="I21" s="124">
        <v>142.80000000000001</v>
      </c>
      <c r="J21" s="124">
        <v>116.721</v>
      </c>
      <c r="K21" s="124">
        <v>74.852000000000004</v>
      </c>
      <c r="L21" s="124">
        <v>132.559</v>
      </c>
      <c r="M21" s="124">
        <v>76.366</v>
      </c>
      <c r="N21" s="124">
        <v>65.159000000000006</v>
      </c>
      <c r="O21" s="124">
        <v>91.402000000000001</v>
      </c>
      <c r="P21" s="124">
        <v>113.878</v>
      </c>
      <c r="Q21" s="124">
        <v>95.828999999999994</v>
      </c>
      <c r="R21" s="124">
        <v>70.716999999999999</v>
      </c>
      <c r="S21" s="124">
        <v>113.461</v>
      </c>
      <c r="T21" s="124">
        <v>108.12</v>
      </c>
      <c r="U21" s="124">
        <v>78.269000000000005</v>
      </c>
      <c r="V21" s="124">
        <v>54.21</v>
      </c>
      <c r="W21" s="124">
        <v>91.006</v>
      </c>
      <c r="X21" s="124">
        <v>70.382000000000005</v>
      </c>
      <c r="Y21" s="124">
        <v>64.194999999999993</v>
      </c>
      <c r="Z21" s="124">
        <v>64.587999999999994</v>
      </c>
      <c r="AA21" s="124">
        <v>124.529</v>
      </c>
      <c r="AB21" s="124">
        <v>75.863</v>
      </c>
      <c r="AC21" s="124">
        <v>106.517</v>
      </c>
      <c r="AD21" s="124">
        <v>111.68</v>
      </c>
      <c r="AE21" s="124">
        <v>74.772000000000006</v>
      </c>
      <c r="AF21" s="124">
        <v>96.191000000000003</v>
      </c>
      <c r="AG21" s="124">
        <v>74.680000000000007</v>
      </c>
      <c r="AH21" s="126">
        <v>90.302000000000007</v>
      </c>
      <c r="AI21" s="173">
        <v>109.18</v>
      </c>
      <c r="AJ21" s="173">
        <v>50.137999999999998</v>
      </c>
      <c r="AK21" s="173">
        <v>66.2</v>
      </c>
      <c r="AL21" s="173">
        <v>92.712000000000003</v>
      </c>
      <c r="AM21" s="173">
        <v>60.743000000000002</v>
      </c>
      <c r="AN21" s="173"/>
      <c r="AO21" s="173"/>
      <c r="AP21" s="173"/>
      <c r="AQ21" s="173"/>
      <c r="AR21" s="173"/>
      <c r="AS21" s="173"/>
      <c r="AT21" s="173"/>
      <c r="AU21" s="173"/>
      <c r="AV21" s="173"/>
      <c r="AW21" s="173"/>
      <c r="AX21" s="173"/>
      <c r="AY21" s="173"/>
    </row>
    <row r="22" spans="1:1005" ht="15" x14ac:dyDescent="0.25">
      <c r="A22" s="208">
        <v>44682</v>
      </c>
      <c r="B22" s="163"/>
      <c r="C22" s="163"/>
      <c r="D22" s="166">
        <v>246.5</v>
      </c>
      <c r="E22" s="124">
        <v>187.89500000000001</v>
      </c>
      <c r="F22" s="124">
        <v>176.33799999999999</v>
      </c>
      <c r="G22" s="124">
        <v>555.81100000000004</v>
      </c>
      <c r="H22" s="124">
        <v>465.58</v>
      </c>
      <c r="I22" s="124">
        <v>380.40199999999999</v>
      </c>
      <c r="J22" s="124">
        <v>381.01600000000002</v>
      </c>
      <c r="K22" s="124">
        <v>165.691</v>
      </c>
      <c r="L22" s="124">
        <v>214.411</v>
      </c>
      <c r="M22" s="124">
        <v>144.267</v>
      </c>
      <c r="N22" s="124">
        <v>205.01400000000001</v>
      </c>
      <c r="O22" s="124">
        <v>238.77099999999999</v>
      </c>
      <c r="P22" s="124">
        <v>328.01400000000001</v>
      </c>
      <c r="Q22" s="124">
        <v>254.94900000000001</v>
      </c>
      <c r="R22" s="124">
        <v>240.65199999999999</v>
      </c>
      <c r="S22" s="124">
        <v>420.01900000000001</v>
      </c>
      <c r="T22" s="124">
        <v>397.13</v>
      </c>
      <c r="U22" s="124">
        <v>249.875</v>
      </c>
      <c r="V22" s="124">
        <v>259.024</v>
      </c>
      <c r="W22" s="124">
        <v>267.52100000000002</v>
      </c>
      <c r="X22" s="124">
        <v>293.053</v>
      </c>
      <c r="Y22" s="124">
        <v>81.903000000000006</v>
      </c>
      <c r="Z22" s="124">
        <v>181.10499999999999</v>
      </c>
      <c r="AA22" s="124">
        <v>261.7</v>
      </c>
      <c r="AB22" s="124">
        <v>295.553</v>
      </c>
      <c r="AC22" s="124">
        <v>252.70699999999999</v>
      </c>
      <c r="AD22" s="124">
        <v>296.50799999999998</v>
      </c>
      <c r="AE22" s="124">
        <v>324.94499999999999</v>
      </c>
      <c r="AF22" s="124">
        <v>330.11900000000003</v>
      </c>
      <c r="AG22" s="124">
        <v>141.88900000000001</v>
      </c>
      <c r="AH22" s="126">
        <v>208.32</v>
      </c>
      <c r="AI22" s="173">
        <v>148.828</v>
      </c>
      <c r="AJ22" s="173">
        <v>118.494</v>
      </c>
      <c r="AK22" s="173">
        <v>280.77300000000002</v>
      </c>
      <c r="AL22" s="173">
        <v>226.482</v>
      </c>
      <c r="AM22" s="173">
        <v>122.369</v>
      </c>
      <c r="AN22" s="173"/>
      <c r="AO22" s="173"/>
      <c r="AP22" s="173"/>
      <c r="AQ22" s="173"/>
      <c r="AR22" s="173"/>
      <c r="AS22" s="173"/>
      <c r="AT22" s="173"/>
      <c r="AU22" s="173"/>
      <c r="AV22" s="173"/>
      <c r="AW22" s="173"/>
      <c r="AX22" s="173"/>
      <c r="AY22" s="173"/>
    </row>
    <row r="23" spans="1:1005" ht="15" x14ac:dyDescent="0.25">
      <c r="A23" s="208">
        <v>44713</v>
      </c>
      <c r="B23" s="163"/>
      <c r="C23" s="163"/>
      <c r="D23" s="166">
        <v>311.39999999999998</v>
      </c>
      <c r="E23" s="124">
        <v>350.63400000000001</v>
      </c>
      <c r="F23" s="124">
        <v>459.82900000000001</v>
      </c>
      <c r="G23" s="124">
        <v>829.35199999999998</v>
      </c>
      <c r="H23" s="124">
        <v>488.024</v>
      </c>
      <c r="I23" s="124">
        <v>455.553</v>
      </c>
      <c r="J23" s="124">
        <v>338.43099999999998</v>
      </c>
      <c r="K23" s="124">
        <v>203.34</v>
      </c>
      <c r="L23" s="124">
        <v>176.46100000000001</v>
      </c>
      <c r="M23" s="124">
        <v>210.06899999999999</v>
      </c>
      <c r="N23" s="124">
        <v>329.99099999999999</v>
      </c>
      <c r="O23" s="124">
        <v>211.488</v>
      </c>
      <c r="P23" s="124">
        <v>473.49599999999998</v>
      </c>
      <c r="Q23" s="124">
        <v>257.62400000000002</v>
      </c>
      <c r="R23" s="124">
        <v>632.43299999999999</v>
      </c>
      <c r="S23" s="124">
        <v>357.416</v>
      </c>
      <c r="T23" s="124">
        <v>608.18100000000004</v>
      </c>
      <c r="U23" s="124">
        <v>246.30799999999999</v>
      </c>
      <c r="V23" s="124">
        <v>419.34899999999999</v>
      </c>
      <c r="W23" s="124">
        <v>187.988</v>
      </c>
      <c r="X23" s="124">
        <v>238.70099999999999</v>
      </c>
      <c r="Y23" s="124">
        <v>61.262</v>
      </c>
      <c r="Z23" s="124">
        <v>253.51900000000001</v>
      </c>
      <c r="AA23" s="124">
        <v>173.40799999999999</v>
      </c>
      <c r="AB23" s="124">
        <v>344.23399999999998</v>
      </c>
      <c r="AC23" s="124">
        <v>231.55099999999999</v>
      </c>
      <c r="AD23" s="124">
        <v>233.411</v>
      </c>
      <c r="AE23" s="124">
        <v>583.03300000000002</v>
      </c>
      <c r="AF23" s="124">
        <v>323.90899999999999</v>
      </c>
      <c r="AG23" s="124">
        <v>303.63799999999998</v>
      </c>
      <c r="AH23" s="126">
        <v>520.30600000000004</v>
      </c>
      <c r="AI23" s="173">
        <v>63.095999999999997</v>
      </c>
      <c r="AJ23" s="173">
        <v>163.74799999999999</v>
      </c>
      <c r="AK23" s="173">
        <v>395.88600000000002</v>
      </c>
      <c r="AL23" s="173">
        <v>382.358</v>
      </c>
      <c r="AM23" s="173">
        <v>134.428</v>
      </c>
      <c r="AN23" s="173"/>
      <c r="AO23" s="173"/>
      <c r="AP23" s="173"/>
      <c r="AQ23" s="173"/>
      <c r="AR23" s="173"/>
      <c r="AS23" s="173"/>
      <c r="AT23" s="173"/>
      <c r="AU23" s="173"/>
      <c r="AV23" s="173"/>
      <c r="AW23" s="173"/>
      <c r="AX23" s="173"/>
      <c r="AY23" s="173"/>
    </row>
    <row r="24" spans="1:1005" ht="15" x14ac:dyDescent="0.25">
      <c r="A24" s="208">
        <v>44743</v>
      </c>
      <c r="B24" s="163"/>
      <c r="C24" s="163"/>
      <c r="D24" s="166">
        <v>110.4</v>
      </c>
      <c r="E24" s="124">
        <v>200.1</v>
      </c>
      <c r="F24" s="124">
        <v>255.381</v>
      </c>
      <c r="G24" s="124">
        <v>375.97899999999998</v>
      </c>
      <c r="H24" s="124">
        <v>150.02199999999999</v>
      </c>
      <c r="I24" s="124">
        <v>187.524</v>
      </c>
      <c r="J24" s="124">
        <v>112.502</v>
      </c>
      <c r="K24" s="124">
        <v>79.72</v>
      </c>
      <c r="L24" s="124">
        <v>72.198999999999998</v>
      </c>
      <c r="M24" s="124">
        <v>82.394000000000005</v>
      </c>
      <c r="N24" s="124">
        <v>151.209</v>
      </c>
      <c r="O24" s="124">
        <v>79.144999999999996</v>
      </c>
      <c r="P24" s="124">
        <v>225.864</v>
      </c>
      <c r="Q24" s="124">
        <v>79.787999999999997</v>
      </c>
      <c r="R24" s="124">
        <v>561.50400000000002</v>
      </c>
      <c r="S24" s="124">
        <v>139.93799999999999</v>
      </c>
      <c r="T24" s="124">
        <v>223.863</v>
      </c>
      <c r="U24" s="124">
        <v>114.91500000000001</v>
      </c>
      <c r="V24" s="124">
        <v>249.95599999999999</v>
      </c>
      <c r="W24" s="124">
        <v>56.298000000000002</v>
      </c>
      <c r="X24" s="124">
        <v>68.260999999999996</v>
      </c>
      <c r="Y24" s="124">
        <v>23.83</v>
      </c>
      <c r="Z24" s="124">
        <v>71.695999999999998</v>
      </c>
      <c r="AA24" s="124">
        <v>62.93</v>
      </c>
      <c r="AB24" s="124">
        <v>137.73500000000001</v>
      </c>
      <c r="AC24" s="124">
        <v>84.328000000000003</v>
      </c>
      <c r="AD24" s="124">
        <v>79.975999999999999</v>
      </c>
      <c r="AE24" s="124">
        <v>250.17099999999999</v>
      </c>
      <c r="AF24" s="124">
        <v>171.93</v>
      </c>
      <c r="AG24" s="124">
        <v>88.007999999999996</v>
      </c>
      <c r="AH24" s="126">
        <v>247.89400000000001</v>
      </c>
      <c r="AI24" s="173">
        <v>28.933</v>
      </c>
      <c r="AJ24" s="173">
        <v>56.966999999999999</v>
      </c>
      <c r="AK24" s="173">
        <v>120.759</v>
      </c>
      <c r="AL24" s="173">
        <v>115.541</v>
      </c>
      <c r="AM24" s="173">
        <v>52.015999999999998</v>
      </c>
      <c r="AN24" s="173"/>
      <c r="AO24" s="173"/>
      <c r="AP24" s="173"/>
      <c r="AQ24" s="173"/>
      <c r="AR24" s="173"/>
      <c r="AS24" s="173"/>
      <c r="AT24" s="173"/>
      <c r="AU24" s="173"/>
      <c r="AV24" s="173"/>
      <c r="AW24" s="173"/>
      <c r="AX24" s="173"/>
      <c r="AY24" s="173"/>
    </row>
    <row r="25" spans="1:1005" ht="15" x14ac:dyDescent="0.25">
      <c r="A25" s="208">
        <v>44774</v>
      </c>
      <c r="B25" s="163"/>
      <c r="C25" s="163"/>
      <c r="D25" s="166">
        <v>68.400000000000006</v>
      </c>
      <c r="E25" s="124">
        <v>103.443</v>
      </c>
      <c r="F25" s="124">
        <v>95.171999999999997</v>
      </c>
      <c r="G25" s="124">
        <v>143.13999999999999</v>
      </c>
      <c r="H25" s="124">
        <v>68.873999999999995</v>
      </c>
      <c r="I25" s="124">
        <v>71.45</v>
      </c>
      <c r="J25" s="124">
        <v>61.875</v>
      </c>
      <c r="K25" s="124">
        <v>45.051000000000002</v>
      </c>
      <c r="L25" s="124">
        <v>53.91</v>
      </c>
      <c r="M25" s="124">
        <v>43.076000000000001</v>
      </c>
      <c r="N25" s="124">
        <v>62.984000000000002</v>
      </c>
      <c r="O25" s="124">
        <v>59.545999999999999</v>
      </c>
      <c r="P25" s="124">
        <v>75.980999999999995</v>
      </c>
      <c r="Q25" s="124">
        <v>45.472000000000001</v>
      </c>
      <c r="R25" s="124">
        <v>151.55699999999999</v>
      </c>
      <c r="S25" s="124">
        <v>59.19</v>
      </c>
      <c r="T25" s="124">
        <v>94.097999999999999</v>
      </c>
      <c r="U25" s="124">
        <v>53.945</v>
      </c>
      <c r="V25" s="124">
        <v>98.341999999999999</v>
      </c>
      <c r="W25" s="124">
        <v>44.631</v>
      </c>
      <c r="X25" s="124">
        <v>50.709000000000003</v>
      </c>
      <c r="Y25" s="124">
        <v>19.47</v>
      </c>
      <c r="Z25" s="124">
        <v>42.39</v>
      </c>
      <c r="AA25" s="124">
        <v>39.405999999999999</v>
      </c>
      <c r="AB25" s="124">
        <v>62.829000000000001</v>
      </c>
      <c r="AC25" s="124">
        <v>59.637999999999998</v>
      </c>
      <c r="AD25" s="124">
        <v>53.79</v>
      </c>
      <c r="AE25" s="124">
        <v>88.113</v>
      </c>
      <c r="AF25" s="124">
        <v>63.439</v>
      </c>
      <c r="AG25" s="124">
        <v>53.261000000000003</v>
      </c>
      <c r="AH25" s="126">
        <v>75.787000000000006</v>
      </c>
      <c r="AI25" s="173">
        <v>28.731000000000002</v>
      </c>
      <c r="AJ25" s="173">
        <v>41.381999999999998</v>
      </c>
      <c r="AK25" s="173">
        <v>63.151000000000003</v>
      </c>
      <c r="AL25" s="173">
        <v>48.57</v>
      </c>
      <c r="AM25" s="173">
        <v>32.473999999999997</v>
      </c>
      <c r="AN25" s="173"/>
      <c r="AO25" s="173"/>
      <c r="AP25" s="173"/>
      <c r="AQ25" s="173"/>
      <c r="AR25" s="173"/>
      <c r="AS25" s="173"/>
      <c r="AT25" s="173"/>
      <c r="AU25" s="173"/>
      <c r="AV25" s="173"/>
      <c r="AW25" s="173"/>
      <c r="AX25" s="173"/>
      <c r="AY25" s="173"/>
    </row>
    <row r="26" spans="1:1005" ht="15" x14ac:dyDescent="0.25">
      <c r="A26" s="208">
        <v>44805</v>
      </c>
      <c r="B26" s="163"/>
      <c r="C26" s="163"/>
      <c r="D26" s="166">
        <v>45.6</v>
      </c>
      <c r="E26" s="124">
        <v>86.534000000000006</v>
      </c>
      <c r="F26" s="124">
        <v>49.082999999999998</v>
      </c>
      <c r="G26" s="124">
        <v>83.049000000000007</v>
      </c>
      <c r="H26" s="124">
        <v>70.525000000000006</v>
      </c>
      <c r="I26" s="124">
        <v>74.186999999999998</v>
      </c>
      <c r="J26" s="124">
        <v>49.012999999999998</v>
      </c>
      <c r="K26" s="124">
        <v>46.975000000000001</v>
      </c>
      <c r="L26" s="124">
        <v>38.109000000000002</v>
      </c>
      <c r="M26" s="124">
        <v>36.597000000000001</v>
      </c>
      <c r="N26" s="124">
        <v>41.213999999999999</v>
      </c>
      <c r="O26" s="124">
        <v>49.759</v>
      </c>
      <c r="P26" s="124">
        <v>64.820999999999998</v>
      </c>
      <c r="Q26" s="124">
        <v>43.835000000000001</v>
      </c>
      <c r="R26" s="124">
        <v>73.828999999999994</v>
      </c>
      <c r="S26" s="124">
        <v>48.518000000000001</v>
      </c>
      <c r="T26" s="124">
        <v>69.721999999999994</v>
      </c>
      <c r="U26" s="124">
        <v>39.031999999999996</v>
      </c>
      <c r="V26" s="124">
        <v>55.332000000000001</v>
      </c>
      <c r="W26" s="124">
        <v>38.603000000000002</v>
      </c>
      <c r="X26" s="124">
        <v>36.439</v>
      </c>
      <c r="Y26" s="124">
        <v>23.431999999999999</v>
      </c>
      <c r="Z26" s="124">
        <v>64.483999999999995</v>
      </c>
      <c r="AA26" s="124">
        <v>44.651000000000003</v>
      </c>
      <c r="AB26" s="124">
        <v>41.326999999999998</v>
      </c>
      <c r="AC26" s="124">
        <v>45.247</v>
      </c>
      <c r="AD26" s="124">
        <v>54.911999999999999</v>
      </c>
      <c r="AE26" s="124">
        <v>54.726999999999997</v>
      </c>
      <c r="AF26" s="124">
        <v>45.188000000000002</v>
      </c>
      <c r="AG26" s="124">
        <v>34.409999999999997</v>
      </c>
      <c r="AH26" s="126">
        <v>47.420999999999999</v>
      </c>
      <c r="AI26" s="173">
        <v>26.018999999999998</v>
      </c>
      <c r="AJ26" s="173">
        <v>60.061</v>
      </c>
      <c r="AK26" s="173">
        <v>58.442999999999998</v>
      </c>
      <c r="AL26" s="173">
        <v>39.926000000000002</v>
      </c>
      <c r="AM26" s="173">
        <v>28.58</v>
      </c>
      <c r="AN26" s="173"/>
      <c r="AO26" s="173"/>
      <c r="AP26" s="173"/>
      <c r="AQ26" s="173"/>
      <c r="AR26" s="173"/>
      <c r="AS26" s="173"/>
      <c r="AT26" s="173"/>
      <c r="AU26" s="173"/>
      <c r="AV26" s="173"/>
      <c r="AW26" s="173"/>
      <c r="AX26" s="173"/>
      <c r="AY26" s="173"/>
    </row>
    <row r="27" spans="1:1005" ht="15" x14ac:dyDescent="0.25">
      <c r="A27" s="208">
        <v>44835</v>
      </c>
      <c r="B27" s="163"/>
      <c r="C27" s="163"/>
      <c r="D27" s="166">
        <v>46.5</v>
      </c>
      <c r="E27" s="124">
        <v>53.433999999999997</v>
      </c>
      <c r="F27" s="124">
        <v>41.326000000000001</v>
      </c>
      <c r="G27" s="124">
        <v>73.757000000000005</v>
      </c>
      <c r="H27" s="124">
        <v>102.352</v>
      </c>
      <c r="I27" s="124">
        <v>78.656000000000006</v>
      </c>
      <c r="J27" s="124">
        <v>39.365000000000002</v>
      </c>
      <c r="K27" s="124">
        <v>35.813000000000002</v>
      </c>
      <c r="L27" s="124">
        <v>37.036999999999999</v>
      </c>
      <c r="M27" s="124">
        <v>56.482999999999997</v>
      </c>
      <c r="N27" s="124">
        <v>34.780999999999999</v>
      </c>
      <c r="O27" s="124">
        <v>33.887</v>
      </c>
      <c r="P27" s="124">
        <v>55.753999999999998</v>
      </c>
      <c r="Q27" s="124">
        <v>38.911000000000001</v>
      </c>
      <c r="R27" s="124">
        <v>67.805999999999997</v>
      </c>
      <c r="S27" s="124">
        <v>59.561999999999998</v>
      </c>
      <c r="T27" s="124">
        <v>77.238</v>
      </c>
      <c r="U27" s="124">
        <v>46.209000000000003</v>
      </c>
      <c r="V27" s="124">
        <v>43.356999999999999</v>
      </c>
      <c r="W27" s="124">
        <v>33.92</v>
      </c>
      <c r="X27" s="124">
        <v>32.158000000000001</v>
      </c>
      <c r="Y27" s="124">
        <v>33.65</v>
      </c>
      <c r="Z27" s="124">
        <v>40.790999999999997</v>
      </c>
      <c r="AA27" s="124">
        <v>42.110999999999997</v>
      </c>
      <c r="AB27" s="124">
        <v>59.709000000000003</v>
      </c>
      <c r="AC27" s="124">
        <v>78.049000000000007</v>
      </c>
      <c r="AD27" s="124">
        <v>51.98</v>
      </c>
      <c r="AE27" s="124">
        <v>48.051000000000002</v>
      </c>
      <c r="AF27" s="124">
        <v>44.612000000000002</v>
      </c>
      <c r="AG27" s="124">
        <v>34.863</v>
      </c>
      <c r="AH27" s="126">
        <v>46.442999999999998</v>
      </c>
      <c r="AI27" s="173">
        <v>24.413</v>
      </c>
      <c r="AJ27" s="173">
        <v>59.012</v>
      </c>
      <c r="AK27" s="173">
        <v>72.637</v>
      </c>
      <c r="AL27" s="173">
        <v>34.430999999999997</v>
      </c>
      <c r="AM27" s="173">
        <v>29.326000000000001</v>
      </c>
      <c r="AN27" s="173"/>
      <c r="AO27" s="173"/>
      <c r="AP27" s="173"/>
      <c r="AQ27" s="173"/>
      <c r="AR27" s="173"/>
      <c r="AS27" s="173"/>
      <c r="AT27" s="173"/>
      <c r="AU27" s="173"/>
      <c r="AV27" s="173"/>
      <c r="AW27" s="173"/>
      <c r="AX27" s="173"/>
      <c r="AY27" s="173"/>
    </row>
    <row r="28" spans="1:1005" ht="15" x14ac:dyDescent="0.25">
      <c r="A28" s="208">
        <v>44866</v>
      </c>
      <c r="B28" s="163"/>
      <c r="C28" s="163"/>
      <c r="D28" s="166">
        <v>37.9</v>
      </c>
      <c r="E28" s="124">
        <v>36.654000000000003</v>
      </c>
      <c r="F28" s="124">
        <v>35.079000000000001</v>
      </c>
      <c r="G28" s="124">
        <v>58.006</v>
      </c>
      <c r="H28" s="124">
        <v>60.651000000000003</v>
      </c>
      <c r="I28" s="124">
        <v>54.851999999999997</v>
      </c>
      <c r="J28" s="124">
        <v>37.637</v>
      </c>
      <c r="K28" s="124">
        <v>27.2</v>
      </c>
      <c r="L28" s="124">
        <v>29.443999999999999</v>
      </c>
      <c r="M28" s="124">
        <v>47.317</v>
      </c>
      <c r="N28" s="124">
        <v>31.89</v>
      </c>
      <c r="O28" s="124">
        <v>28.411000000000001</v>
      </c>
      <c r="P28" s="124">
        <v>43.600999999999999</v>
      </c>
      <c r="Q28" s="124">
        <v>35.154000000000003</v>
      </c>
      <c r="R28" s="124">
        <v>50.432000000000002</v>
      </c>
      <c r="S28" s="124">
        <v>43.728000000000002</v>
      </c>
      <c r="T28" s="124">
        <v>52.756999999999998</v>
      </c>
      <c r="U28" s="124">
        <v>38.981000000000002</v>
      </c>
      <c r="V28" s="124">
        <v>34.862000000000002</v>
      </c>
      <c r="W28" s="124">
        <v>29.242999999999999</v>
      </c>
      <c r="X28" s="124">
        <v>31.423999999999999</v>
      </c>
      <c r="Y28" s="124">
        <v>20.439</v>
      </c>
      <c r="Z28" s="124">
        <v>28.992999999999999</v>
      </c>
      <c r="AA28" s="124">
        <v>36.186</v>
      </c>
      <c r="AB28" s="124">
        <v>43.929000000000002</v>
      </c>
      <c r="AC28" s="124">
        <v>49.155000000000001</v>
      </c>
      <c r="AD28" s="124">
        <v>38.515999999999998</v>
      </c>
      <c r="AE28" s="124">
        <v>41.781999999999996</v>
      </c>
      <c r="AF28" s="124">
        <v>41.319000000000003</v>
      </c>
      <c r="AG28" s="124">
        <v>34.335000000000001</v>
      </c>
      <c r="AH28" s="126">
        <v>38.234000000000002</v>
      </c>
      <c r="AI28" s="173">
        <v>20.725999999999999</v>
      </c>
      <c r="AJ28" s="173">
        <v>34.402000000000001</v>
      </c>
      <c r="AK28" s="173">
        <v>43.826999999999998</v>
      </c>
      <c r="AL28" s="173">
        <v>32.363999999999997</v>
      </c>
      <c r="AM28" s="173">
        <v>27.927</v>
      </c>
      <c r="AN28" s="173"/>
      <c r="AO28" s="173"/>
      <c r="AP28" s="173"/>
      <c r="AQ28" s="173"/>
      <c r="AR28" s="173"/>
      <c r="AS28" s="173"/>
      <c r="AT28" s="173"/>
      <c r="AU28" s="173"/>
      <c r="AV28" s="173"/>
      <c r="AW28" s="173"/>
      <c r="AX28" s="173"/>
      <c r="AY28" s="173"/>
      <c r="ALQ28" s="2" t="e">
        <v>#N/A</v>
      </c>
    </row>
    <row r="29" spans="1:1005" ht="15" x14ac:dyDescent="0.25">
      <c r="A29" s="208">
        <v>44896</v>
      </c>
      <c r="B29" s="163"/>
      <c r="C29" s="163"/>
      <c r="D29" s="166">
        <v>32.9</v>
      </c>
      <c r="E29" s="124">
        <v>32.271000000000001</v>
      </c>
      <c r="F29" s="124">
        <v>33.42</v>
      </c>
      <c r="G29" s="124">
        <v>49.61</v>
      </c>
      <c r="H29" s="124">
        <v>43.734999999999999</v>
      </c>
      <c r="I29" s="124">
        <v>41.956000000000003</v>
      </c>
      <c r="J29" s="124">
        <v>33.517000000000003</v>
      </c>
      <c r="K29" s="124">
        <v>24.806999999999999</v>
      </c>
      <c r="L29" s="124">
        <v>26.373999999999999</v>
      </c>
      <c r="M29" s="124">
        <v>33.476999999999997</v>
      </c>
      <c r="N29" s="124">
        <v>29.300999999999998</v>
      </c>
      <c r="O29" s="124">
        <v>26.308</v>
      </c>
      <c r="P29" s="124">
        <v>37.872</v>
      </c>
      <c r="Q29" s="124">
        <v>30.163</v>
      </c>
      <c r="R29" s="124">
        <v>45.844999999999999</v>
      </c>
      <c r="S29" s="124">
        <v>38.478000000000002</v>
      </c>
      <c r="T29" s="124">
        <v>42.231000000000002</v>
      </c>
      <c r="U29" s="124">
        <v>35.881999999999998</v>
      </c>
      <c r="V29" s="124">
        <v>32.174999999999997</v>
      </c>
      <c r="W29" s="124">
        <v>26.094000000000001</v>
      </c>
      <c r="X29" s="124">
        <v>27.199000000000002</v>
      </c>
      <c r="Y29" s="124">
        <v>17.149000000000001</v>
      </c>
      <c r="Z29" s="124">
        <v>26.997</v>
      </c>
      <c r="AA29" s="124">
        <v>28.696000000000002</v>
      </c>
      <c r="AB29" s="124">
        <v>33.176000000000002</v>
      </c>
      <c r="AC29" s="124">
        <v>34.786000000000001</v>
      </c>
      <c r="AD29" s="124">
        <v>29.491</v>
      </c>
      <c r="AE29" s="124">
        <v>38.04</v>
      </c>
      <c r="AF29" s="124">
        <v>34.457999999999998</v>
      </c>
      <c r="AG29" s="124">
        <v>29.209</v>
      </c>
      <c r="AH29" s="126">
        <v>34.137999999999998</v>
      </c>
      <c r="AI29" s="173">
        <v>19.355</v>
      </c>
      <c r="AJ29" s="173">
        <v>26.321999999999999</v>
      </c>
      <c r="AK29" s="173">
        <v>33.921999999999997</v>
      </c>
      <c r="AL29" s="173">
        <v>30.623999999999999</v>
      </c>
      <c r="AM29" s="173">
        <v>22.623000000000001</v>
      </c>
      <c r="AN29" s="173"/>
      <c r="AO29" s="173"/>
      <c r="AP29" s="173"/>
      <c r="AQ29" s="173"/>
      <c r="AR29" s="173"/>
      <c r="AS29" s="173"/>
      <c r="AT29" s="173"/>
      <c r="AU29" s="173"/>
      <c r="AV29" s="173"/>
      <c r="AW29" s="173"/>
      <c r="AX29" s="173"/>
      <c r="AY29" s="173"/>
      <c r="ALQ29" s="2" t="e">
        <v>#N/A</v>
      </c>
    </row>
    <row r="30" spans="1:1005" ht="15" x14ac:dyDescent="0.25">
      <c r="A30" s="208">
        <v>44927</v>
      </c>
      <c r="B30" s="141"/>
      <c r="C30" s="141"/>
      <c r="D30" s="166">
        <v>31</v>
      </c>
      <c r="E30" s="124">
        <v>29.018000000000001</v>
      </c>
      <c r="F30" s="124">
        <v>32.293999999999997</v>
      </c>
      <c r="G30" s="124">
        <v>44.287999999999997</v>
      </c>
      <c r="H30" s="124">
        <v>37.820999999999998</v>
      </c>
      <c r="I30" s="124">
        <v>35.158000000000001</v>
      </c>
      <c r="J30" s="124">
        <v>29.794</v>
      </c>
      <c r="K30" s="124">
        <v>22.305</v>
      </c>
      <c r="L30" s="124">
        <v>23.620999999999999</v>
      </c>
      <c r="M30" s="124">
        <v>26.609000000000002</v>
      </c>
      <c r="N30" s="124">
        <v>25.722999999999999</v>
      </c>
      <c r="O30" s="124">
        <v>23.943000000000001</v>
      </c>
      <c r="P30" s="124">
        <v>33.950000000000003</v>
      </c>
      <c r="Q30" s="124">
        <v>26.940999999999999</v>
      </c>
      <c r="R30" s="124">
        <v>39.956000000000003</v>
      </c>
      <c r="S30" s="124">
        <v>33.118000000000002</v>
      </c>
      <c r="T30" s="124">
        <v>37.814999999999998</v>
      </c>
      <c r="U30" s="124">
        <v>31.106000000000002</v>
      </c>
      <c r="V30" s="124">
        <v>31.09</v>
      </c>
      <c r="W30" s="124">
        <v>23.335000000000001</v>
      </c>
      <c r="X30" s="124">
        <v>24.09</v>
      </c>
      <c r="Y30" s="124">
        <v>15.398999999999999</v>
      </c>
      <c r="Z30" s="124">
        <v>23.908999999999999</v>
      </c>
      <c r="AA30" s="124">
        <v>29.164000000000001</v>
      </c>
      <c r="AB30" s="124">
        <v>28.670999999999999</v>
      </c>
      <c r="AC30" s="124">
        <v>31.029</v>
      </c>
      <c r="AD30" s="124">
        <v>25.552</v>
      </c>
      <c r="AE30" s="124">
        <v>34.423000000000002</v>
      </c>
      <c r="AF30" s="124">
        <v>30.288</v>
      </c>
      <c r="AG30" s="124">
        <v>25.96</v>
      </c>
      <c r="AH30" s="126">
        <v>31.172999999999998</v>
      </c>
      <c r="AI30" s="173">
        <v>17.489999999999998</v>
      </c>
      <c r="AJ30" s="173">
        <v>22.815999999999999</v>
      </c>
      <c r="AK30" s="173">
        <v>29.739000000000001</v>
      </c>
      <c r="AL30" s="173">
        <v>28.404</v>
      </c>
      <c r="AM30" s="173">
        <v>19.262</v>
      </c>
      <c r="AN30" s="173"/>
      <c r="AO30" s="173"/>
      <c r="AP30" s="173"/>
      <c r="AQ30" s="173"/>
      <c r="AR30" s="173"/>
      <c r="AS30" s="173"/>
      <c r="AT30" s="173"/>
      <c r="AU30" s="173"/>
      <c r="AV30" s="173"/>
      <c r="AW30" s="173"/>
      <c r="AX30" s="173"/>
      <c r="AY30" s="173"/>
      <c r="ALQ30" s="2" t="e">
        <v>#N/A</v>
      </c>
    </row>
    <row r="31" spans="1:1005" ht="15" x14ac:dyDescent="0.25">
      <c r="A31" s="208">
        <v>44958</v>
      </c>
      <c r="B31" s="141"/>
      <c r="C31" s="141"/>
      <c r="D31" s="166">
        <v>28.7</v>
      </c>
      <c r="E31" s="124">
        <v>24.504000000000001</v>
      </c>
      <c r="F31" s="124">
        <v>25.001999999999999</v>
      </c>
      <c r="G31" s="124">
        <v>36.787999999999997</v>
      </c>
      <c r="H31" s="124">
        <v>46.72</v>
      </c>
      <c r="I31" s="124">
        <v>32.622</v>
      </c>
      <c r="J31" s="124">
        <v>24.515000000000001</v>
      </c>
      <c r="K31" s="124">
        <v>18.363</v>
      </c>
      <c r="L31" s="124">
        <v>20.154</v>
      </c>
      <c r="M31" s="124">
        <v>23.177</v>
      </c>
      <c r="N31" s="124">
        <v>22.196999999999999</v>
      </c>
      <c r="O31" s="124">
        <v>21.757999999999999</v>
      </c>
      <c r="P31" s="124">
        <v>27.745999999999999</v>
      </c>
      <c r="Q31" s="124">
        <v>27.315999999999999</v>
      </c>
      <c r="R31" s="124">
        <v>35.994999999999997</v>
      </c>
      <c r="S31" s="124">
        <v>26.908000000000001</v>
      </c>
      <c r="T31" s="124">
        <v>32.363</v>
      </c>
      <c r="U31" s="124">
        <v>30.37</v>
      </c>
      <c r="V31" s="124">
        <v>30.922999999999998</v>
      </c>
      <c r="W31" s="124">
        <v>22.855</v>
      </c>
      <c r="X31" s="124">
        <v>19.768999999999998</v>
      </c>
      <c r="Y31" s="124">
        <v>18.925000000000001</v>
      </c>
      <c r="Z31" s="124">
        <v>19.786999999999999</v>
      </c>
      <c r="AA31" s="124">
        <v>24.808</v>
      </c>
      <c r="AB31" s="124">
        <v>23.209</v>
      </c>
      <c r="AC31" s="124">
        <v>28.99</v>
      </c>
      <c r="AD31" s="124">
        <v>20.846</v>
      </c>
      <c r="AE31" s="124">
        <v>29.844000000000001</v>
      </c>
      <c r="AF31" s="124">
        <v>24.841000000000001</v>
      </c>
      <c r="AG31" s="124">
        <v>21.151</v>
      </c>
      <c r="AH31" s="126">
        <v>25.934000000000001</v>
      </c>
      <c r="AI31" s="173">
        <v>14.564</v>
      </c>
      <c r="AJ31" s="173">
        <v>22.768000000000001</v>
      </c>
      <c r="AK31" s="173">
        <v>29.870999999999999</v>
      </c>
      <c r="AL31" s="173">
        <v>23.707999999999998</v>
      </c>
      <c r="AM31" s="173">
        <v>16.100999999999999</v>
      </c>
      <c r="AN31" s="173"/>
      <c r="AO31" s="173"/>
      <c r="AP31" s="173"/>
      <c r="AQ31" s="173"/>
      <c r="AR31" s="173"/>
      <c r="AS31" s="173"/>
      <c r="AT31" s="173"/>
      <c r="AU31" s="173"/>
      <c r="AV31" s="173"/>
      <c r="AW31" s="173"/>
      <c r="AX31" s="173"/>
      <c r="AY31" s="173"/>
      <c r="ALQ31" s="2" t="e">
        <v>#N/A</v>
      </c>
    </row>
    <row r="32" spans="1:1005" ht="15" x14ac:dyDescent="0.25">
      <c r="A32" s="208">
        <v>44986</v>
      </c>
      <c r="B32" s="141"/>
      <c r="C32" s="141"/>
      <c r="D32" s="166">
        <v>47.1</v>
      </c>
      <c r="E32" s="124">
        <v>39.521999999999998</v>
      </c>
      <c r="F32" s="124">
        <v>25.788</v>
      </c>
      <c r="G32" s="124">
        <v>54.396999999999998</v>
      </c>
      <c r="H32" s="124">
        <v>87.774000000000001</v>
      </c>
      <c r="I32" s="124">
        <v>39.597999999999999</v>
      </c>
      <c r="J32" s="124">
        <v>35.935000000000002</v>
      </c>
      <c r="K32" s="124">
        <v>52.088000000000001</v>
      </c>
      <c r="L32" s="124">
        <v>32.307000000000002</v>
      </c>
      <c r="M32" s="124">
        <v>34.515000000000001</v>
      </c>
      <c r="N32" s="124">
        <v>38.045999999999999</v>
      </c>
      <c r="O32" s="124">
        <v>38.984000000000002</v>
      </c>
      <c r="P32" s="124">
        <v>50.302999999999997</v>
      </c>
      <c r="Q32" s="124">
        <v>62.100999999999999</v>
      </c>
      <c r="R32" s="124">
        <v>49.694000000000003</v>
      </c>
      <c r="S32" s="124">
        <v>52.756999999999998</v>
      </c>
      <c r="T32" s="124">
        <v>51.189</v>
      </c>
      <c r="U32" s="124">
        <v>43.383000000000003</v>
      </c>
      <c r="V32" s="124">
        <v>37.133000000000003</v>
      </c>
      <c r="W32" s="124">
        <v>35.81</v>
      </c>
      <c r="X32" s="124">
        <v>24.462</v>
      </c>
      <c r="Y32" s="124">
        <v>32.137</v>
      </c>
      <c r="Z32" s="124">
        <v>58.804000000000002</v>
      </c>
      <c r="AA32" s="124">
        <v>30.236000000000001</v>
      </c>
      <c r="AB32" s="124">
        <v>33.052</v>
      </c>
      <c r="AC32" s="124">
        <v>79.525999999999996</v>
      </c>
      <c r="AD32" s="124">
        <v>22.777000000000001</v>
      </c>
      <c r="AE32" s="124">
        <v>59.095999999999997</v>
      </c>
      <c r="AF32" s="124">
        <v>29.655000000000001</v>
      </c>
      <c r="AG32" s="124">
        <v>40.03</v>
      </c>
      <c r="AH32" s="126">
        <v>51.192</v>
      </c>
      <c r="AI32" s="173">
        <v>22.771000000000001</v>
      </c>
      <c r="AJ32" s="173">
        <v>26.827999999999999</v>
      </c>
      <c r="AK32" s="173">
        <v>54.536000000000001</v>
      </c>
      <c r="AL32" s="173">
        <v>27.395</v>
      </c>
      <c r="AM32" s="173">
        <v>28.568999999999999</v>
      </c>
      <c r="AN32" s="173"/>
      <c r="AO32" s="173"/>
      <c r="AP32" s="173"/>
      <c r="AQ32" s="173"/>
      <c r="AR32" s="173"/>
      <c r="AS32" s="173"/>
      <c r="AT32" s="173"/>
      <c r="AU32" s="173"/>
      <c r="AV32" s="173"/>
      <c r="AW32" s="173"/>
      <c r="AX32" s="173"/>
      <c r="AY32" s="173"/>
      <c r="ALQ32" s="2" t="e">
        <v>#N/A</v>
      </c>
    </row>
    <row r="33" spans="1:1005" ht="15" x14ac:dyDescent="0.25">
      <c r="A33" s="208">
        <v>45017</v>
      </c>
      <c r="B33" s="143"/>
      <c r="C33" s="143"/>
      <c r="D33" s="144">
        <v>100.3</v>
      </c>
      <c r="E33" s="124">
        <v>48.036999999999999</v>
      </c>
      <c r="F33" s="124">
        <v>58.106000000000002</v>
      </c>
      <c r="G33" s="124">
        <v>121.313</v>
      </c>
      <c r="H33" s="124">
        <v>155.15100000000001</v>
      </c>
      <c r="I33" s="124">
        <v>120.749</v>
      </c>
      <c r="J33" s="124">
        <v>81.786000000000001</v>
      </c>
      <c r="K33" s="124">
        <v>134.46899999999999</v>
      </c>
      <c r="L33" s="124">
        <v>74.849999999999994</v>
      </c>
      <c r="M33" s="124">
        <v>66.281999999999996</v>
      </c>
      <c r="N33" s="124">
        <v>95.753</v>
      </c>
      <c r="O33" s="124">
        <v>116.063</v>
      </c>
      <c r="P33" s="124">
        <v>97.792000000000002</v>
      </c>
      <c r="Q33" s="124">
        <v>75.039000000000001</v>
      </c>
      <c r="R33" s="124">
        <v>114.559</v>
      </c>
      <c r="S33" s="124">
        <v>113.538</v>
      </c>
      <c r="T33" s="124">
        <v>81.724000000000004</v>
      </c>
      <c r="U33" s="124">
        <v>59.064999999999998</v>
      </c>
      <c r="V33" s="124">
        <v>95.066000000000003</v>
      </c>
      <c r="W33" s="124">
        <v>72.194999999999993</v>
      </c>
      <c r="X33" s="124">
        <v>65.552000000000007</v>
      </c>
      <c r="Y33" s="124">
        <v>65.284999999999997</v>
      </c>
      <c r="Z33" s="124">
        <v>125.84399999999999</v>
      </c>
      <c r="AA33" s="124">
        <v>77.625</v>
      </c>
      <c r="AB33" s="124">
        <v>106.148</v>
      </c>
      <c r="AC33" s="124">
        <v>114.973</v>
      </c>
      <c r="AD33" s="124">
        <v>80.093999999999994</v>
      </c>
      <c r="AE33" s="124">
        <v>97.763999999999996</v>
      </c>
      <c r="AF33" s="124">
        <v>75.703000000000003</v>
      </c>
      <c r="AG33" s="124">
        <v>92.986999999999995</v>
      </c>
      <c r="AH33" s="126">
        <v>111.337</v>
      </c>
      <c r="AI33" s="173">
        <v>53.154000000000003</v>
      </c>
      <c r="AJ33" s="173">
        <v>63.488999999999997</v>
      </c>
      <c r="AK33" s="173">
        <v>97.14</v>
      </c>
      <c r="AL33" s="173">
        <v>63.072000000000003</v>
      </c>
      <c r="AM33" s="173">
        <v>49.819000000000003</v>
      </c>
      <c r="AN33" s="173"/>
      <c r="AO33" s="173"/>
      <c r="AP33" s="173"/>
      <c r="AQ33" s="173"/>
      <c r="AR33" s="173"/>
      <c r="AS33" s="173"/>
      <c r="AT33" s="173"/>
      <c r="AU33" s="173"/>
      <c r="AV33" s="173"/>
      <c r="AW33" s="173"/>
      <c r="AX33" s="173"/>
      <c r="AY33" s="173"/>
      <c r="ALQ33" s="2" t="e">
        <v>#N/A</v>
      </c>
    </row>
    <row r="34" spans="1:1005" ht="15" x14ac:dyDescent="0.25">
      <c r="A34" s="208">
        <v>45047</v>
      </c>
      <c r="B34" s="141"/>
      <c r="C34" s="141"/>
      <c r="D34" s="144">
        <v>246.5</v>
      </c>
      <c r="E34" s="124">
        <v>178.23</v>
      </c>
      <c r="F34" s="124">
        <v>569.06899999999996</v>
      </c>
      <c r="G34" s="124">
        <v>467.49299999999999</v>
      </c>
      <c r="H34" s="124">
        <v>392.202</v>
      </c>
      <c r="I34" s="124">
        <v>388.2</v>
      </c>
      <c r="J34" s="124">
        <v>176.40100000000001</v>
      </c>
      <c r="K34" s="124">
        <v>216.70699999999999</v>
      </c>
      <c r="L34" s="124">
        <v>141.03800000000001</v>
      </c>
      <c r="M34" s="124">
        <v>207.29900000000001</v>
      </c>
      <c r="N34" s="124">
        <v>246.351</v>
      </c>
      <c r="O34" s="124">
        <v>335.52100000000002</v>
      </c>
      <c r="P34" s="124">
        <v>251.86099999999999</v>
      </c>
      <c r="Q34" s="124">
        <v>249.489</v>
      </c>
      <c r="R34" s="124">
        <v>423.05500000000001</v>
      </c>
      <c r="S34" s="124">
        <v>408.62900000000002</v>
      </c>
      <c r="T34" s="124">
        <v>253.17500000000001</v>
      </c>
      <c r="U34" s="124">
        <v>271.81700000000001</v>
      </c>
      <c r="V34" s="124">
        <v>273.77499999999998</v>
      </c>
      <c r="W34" s="124">
        <v>297.51299999999998</v>
      </c>
      <c r="X34" s="124">
        <v>82.311999999999998</v>
      </c>
      <c r="Y34" s="124">
        <v>183.24799999999999</v>
      </c>
      <c r="Z34" s="124">
        <v>265.24900000000002</v>
      </c>
      <c r="AA34" s="124">
        <v>299.28199999999998</v>
      </c>
      <c r="AB34" s="124">
        <v>253.654</v>
      </c>
      <c r="AC34" s="124">
        <v>302.80500000000001</v>
      </c>
      <c r="AD34" s="124">
        <v>337.726</v>
      </c>
      <c r="AE34" s="124">
        <v>332.48599999999999</v>
      </c>
      <c r="AF34" s="124">
        <v>137.52000000000001</v>
      </c>
      <c r="AG34" s="124">
        <v>213.53200000000001</v>
      </c>
      <c r="AH34" s="126">
        <v>150.92699999999999</v>
      </c>
      <c r="AI34" s="173">
        <v>123.48099999999999</v>
      </c>
      <c r="AJ34" s="173">
        <v>262.48599999999999</v>
      </c>
      <c r="AK34" s="173">
        <v>234.173</v>
      </c>
      <c r="AL34" s="173">
        <v>124.857</v>
      </c>
      <c r="AM34" s="173">
        <v>182.803</v>
      </c>
      <c r="AN34" s="173"/>
      <c r="AO34" s="173"/>
      <c r="AP34" s="173"/>
      <c r="AQ34" s="173"/>
      <c r="AR34" s="173"/>
      <c r="AS34" s="173"/>
      <c r="AT34" s="173"/>
      <c r="AU34" s="173"/>
      <c r="AV34" s="173"/>
      <c r="AW34" s="173"/>
      <c r="AX34" s="173"/>
      <c r="AY34" s="173"/>
      <c r="ALQ34" s="2" t="e">
        <v>#N/A</v>
      </c>
    </row>
    <row r="35" spans="1:1005" ht="15" x14ac:dyDescent="0.25">
      <c r="A35" s="208">
        <v>45078</v>
      </c>
      <c r="B35" s="141"/>
      <c r="C35" s="141"/>
      <c r="D35" s="144">
        <v>311.39999999999998</v>
      </c>
      <c r="E35" s="124">
        <v>463.99099999999999</v>
      </c>
      <c r="F35" s="124">
        <v>838.84199999999998</v>
      </c>
      <c r="G35" s="124">
        <v>488.70100000000002</v>
      </c>
      <c r="H35" s="124">
        <v>467.15899999999999</v>
      </c>
      <c r="I35" s="124">
        <v>341.37700000000001</v>
      </c>
      <c r="J35" s="124">
        <v>210.749</v>
      </c>
      <c r="K35" s="124">
        <v>177.68700000000001</v>
      </c>
      <c r="L35" s="124">
        <v>212.62200000000001</v>
      </c>
      <c r="M35" s="124">
        <v>332.608</v>
      </c>
      <c r="N35" s="124">
        <v>215.61199999999999</v>
      </c>
      <c r="O35" s="124">
        <v>479.404</v>
      </c>
      <c r="P35" s="124">
        <v>266.452</v>
      </c>
      <c r="Q35" s="124">
        <v>646.94000000000005</v>
      </c>
      <c r="R35" s="124">
        <v>358.45699999999999</v>
      </c>
      <c r="S35" s="124">
        <v>615.75400000000002</v>
      </c>
      <c r="T35" s="124">
        <v>257.20299999999997</v>
      </c>
      <c r="U35" s="124">
        <v>430.399</v>
      </c>
      <c r="V35" s="124">
        <v>190.589</v>
      </c>
      <c r="W35" s="124">
        <v>241.018</v>
      </c>
      <c r="X35" s="124">
        <v>65.143000000000001</v>
      </c>
      <c r="Y35" s="124">
        <v>255.46</v>
      </c>
      <c r="Z35" s="124">
        <v>174.7</v>
      </c>
      <c r="AA35" s="124">
        <v>346.47699999999998</v>
      </c>
      <c r="AB35" s="124">
        <v>238.27699999999999</v>
      </c>
      <c r="AC35" s="124">
        <v>236.06800000000001</v>
      </c>
      <c r="AD35" s="124">
        <v>596.43700000000001</v>
      </c>
      <c r="AE35" s="124">
        <v>325.13</v>
      </c>
      <c r="AF35" s="124">
        <v>312.666</v>
      </c>
      <c r="AG35" s="124">
        <v>528.08799999999997</v>
      </c>
      <c r="AH35" s="126">
        <v>63.942999999999998</v>
      </c>
      <c r="AI35" s="173">
        <v>168.06200000000001</v>
      </c>
      <c r="AJ35" s="173">
        <v>404.29</v>
      </c>
      <c r="AK35" s="173">
        <v>388.11</v>
      </c>
      <c r="AL35" s="173">
        <v>136.26900000000001</v>
      </c>
      <c r="AM35" s="173">
        <v>352.77800000000002</v>
      </c>
      <c r="AN35" s="173"/>
      <c r="AO35" s="173"/>
      <c r="AP35" s="173"/>
      <c r="AQ35" s="173"/>
      <c r="AR35" s="173"/>
      <c r="AS35" s="173"/>
      <c r="AT35" s="173"/>
      <c r="AU35" s="173"/>
      <c r="AV35" s="173"/>
      <c r="AW35" s="173"/>
      <c r="AX35" s="173"/>
      <c r="AY35" s="173"/>
      <c r="ALQ35" s="2" t="e">
        <v>#N/A</v>
      </c>
    </row>
    <row r="36" spans="1:1005" ht="15" x14ac:dyDescent="0.25">
      <c r="A36" s="208">
        <v>45108</v>
      </c>
      <c r="B36" s="141"/>
      <c r="C36" s="141"/>
      <c r="D36" s="142">
        <v>110.4</v>
      </c>
      <c r="E36" s="124">
        <v>256.08199999999999</v>
      </c>
      <c r="F36" s="124">
        <v>377.89800000000002</v>
      </c>
      <c r="G36" s="124">
        <v>150.303</v>
      </c>
      <c r="H36" s="124">
        <v>198.12100000000001</v>
      </c>
      <c r="I36" s="124">
        <v>113.70099999999999</v>
      </c>
      <c r="J36" s="124">
        <v>82.991</v>
      </c>
      <c r="K36" s="124">
        <v>72.680000000000007</v>
      </c>
      <c r="L36" s="124">
        <v>84.573999999999998</v>
      </c>
      <c r="M36" s="124">
        <v>151.965</v>
      </c>
      <c r="N36" s="124">
        <v>80.597999999999999</v>
      </c>
      <c r="O36" s="124">
        <v>227.27500000000001</v>
      </c>
      <c r="P36" s="124">
        <v>83.769000000000005</v>
      </c>
      <c r="Q36" s="124">
        <v>566.37</v>
      </c>
      <c r="R36" s="124">
        <v>140.315</v>
      </c>
      <c r="S36" s="124">
        <v>225.976</v>
      </c>
      <c r="T36" s="124">
        <v>120.79900000000001</v>
      </c>
      <c r="U36" s="124">
        <v>253.68199999999999</v>
      </c>
      <c r="V36" s="124">
        <v>57.529000000000003</v>
      </c>
      <c r="W36" s="124">
        <v>69.009</v>
      </c>
      <c r="X36" s="124">
        <v>24.931999999999999</v>
      </c>
      <c r="Y36" s="124">
        <v>72.037999999999997</v>
      </c>
      <c r="Z36" s="124">
        <v>63.165999999999997</v>
      </c>
      <c r="AA36" s="124">
        <v>138.43600000000001</v>
      </c>
      <c r="AB36" s="124">
        <v>86.677999999999997</v>
      </c>
      <c r="AC36" s="124">
        <v>80.953000000000003</v>
      </c>
      <c r="AD36" s="124">
        <v>253.24199999999999</v>
      </c>
      <c r="AE36" s="126">
        <v>172.42099999999999</v>
      </c>
      <c r="AF36" s="124">
        <v>92.745000000000005</v>
      </c>
      <c r="AG36" s="125">
        <v>249.69300000000001</v>
      </c>
      <c r="AH36" s="125">
        <v>29.565000000000001</v>
      </c>
      <c r="AI36" s="173">
        <v>58.816000000000003</v>
      </c>
      <c r="AJ36" s="173">
        <v>123.102</v>
      </c>
      <c r="AK36" s="173">
        <v>117.145</v>
      </c>
      <c r="AL36" s="173">
        <v>53.113</v>
      </c>
      <c r="AM36" s="173">
        <v>208.36</v>
      </c>
      <c r="AN36" s="173"/>
      <c r="AO36" s="173"/>
      <c r="AP36" s="173"/>
      <c r="AQ36" s="173"/>
      <c r="AR36" s="173"/>
      <c r="AS36" s="173"/>
      <c r="AT36" s="173"/>
      <c r="AU36" s="173"/>
      <c r="AV36" s="173"/>
      <c r="AW36" s="173"/>
      <c r="AX36" s="173"/>
      <c r="AY36" s="173"/>
      <c r="ALQ36" s="2" t="e">
        <v>#N/A</v>
      </c>
    </row>
    <row r="37" spans="1:1005" ht="15" x14ac:dyDescent="0.25">
      <c r="A37" s="208">
        <v>45139</v>
      </c>
      <c r="B37" s="142"/>
      <c r="C37" s="142"/>
      <c r="D37" s="142">
        <v>68.400000000000006</v>
      </c>
      <c r="E37" s="124">
        <v>95.218999999999994</v>
      </c>
      <c r="F37" s="124">
        <v>143.91999999999999</v>
      </c>
      <c r="G37" s="124">
        <v>69.072999999999993</v>
      </c>
      <c r="H37" s="124">
        <v>75.495000000000005</v>
      </c>
      <c r="I37" s="124">
        <v>62.773000000000003</v>
      </c>
      <c r="J37" s="124">
        <v>47.570999999999998</v>
      </c>
      <c r="K37" s="124">
        <v>54.293999999999997</v>
      </c>
      <c r="L37" s="124">
        <v>43.575000000000003</v>
      </c>
      <c r="M37" s="124">
        <v>63.371000000000002</v>
      </c>
      <c r="N37" s="124">
        <v>60.771000000000001</v>
      </c>
      <c r="O37" s="124">
        <v>76.53</v>
      </c>
      <c r="P37" s="124">
        <v>46.87</v>
      </c>
      <c r="Q37" s="124">
        <v>152.785</v>
      </c>
      <c r="R37" s="124">
        <v>59.463000000000001</v>
      </c>
      <c r="S37" s="124">
        <v>95.399000000000001</v>
      </c>
      <c r="T37" s="124">
        <v>56.929000000000002</v>
      </c>
      <c r="U37" s="124">
        <v>100.09699999999999</v>
      </c>
      <c r="V37" s="124">
        <v>45.753999999999998</v>
      </c>
      <c r="W37" s="124">
        <v>51.268999999999998</v>
      </c>
      <c r="X37" s="124">
        <v>20.457999999999998</v>
      </c>
      <c r="Y37" s="124">
        <v>42.597999999999999</v>
      </c>
      <c r="Z37" s="124">
        <v>39.47</v>
      </c>
      <c r="AA37" s="124">
        <v>63.311</v>
      </c>
      <c r="AB37" s="124">
        <v>60.618000000000002</v>
      </c>
      <c r="AC37" s="124">
        <v>54.540999999999997</v>
      </c>
      <c r="AD37" s="124">
        <v>89.277000000000001</v>
      </c>
      <c r="AE37" s="126">
        <v>63.726999999999997</v>
      </c>
      <c r="AF37" s="124">
        <v>55.17</v>
      </c>
      <c r="AG37" s="125">
        <v>76.554000000000002</v>
      </c>
      <c r="AH37" s="125">
        <v>29.344999999999999</v>
      </c>
      <c r="AI37" s="173">
        <v>42.798999999999999</v>
      </c>
      <c r="AJ37" s="173">
        <v>63.917999999999999</v>
      </c>
      <c r="AK37" s="173">
        <v>49.606999999999999</v>
      </c>
      <c r="AL37" s="173">
        <v>33.334000000000003</v>
      </c>
      <c r="AM37" s="173">
        <v>105.375</v>
      </c>
      <c r="AN37" s="173"/>
      <c r="AO37" s="173"/>
      <c r="AP37" s="173"/>
      <c r="AQ37" s="173"/>
      <c r="AR37" s="173"/>
      <c r="AS37" s="173"/>
      <c r="AT37" s="173"/>
      <c r="AU37" s="173"/>
      <c r="AV37" s="173"/>
      <c r="AW37" s="173"/>
      <c r="AX37" s="173"/>
      <c r="AY37" s="173"/>
      <c r="ALQ37" s="2" t="e">
        <v>#N/A</v>
      </c>
    </row>
    <row r="38" spans="1:1005" ht="15" x14ac:dyDescent="0.25">
      <c r="A38" s="208">
        <v>45170</v>
      </c>
      <c r="B38" s="142"/>
      <c r="C38" s="142"/>
      <c r="D38" s="142">
        <v>45.6</v>
      </c>
      <c r="E38" s="124">
        <v>49.045000000000002</v>
      </c>
      <c r="F38" s="124">
        <v>83.605000000000004</v>
      </c>
      <c r="G38" s="124">
        <v>70.688000000000002</v>
      </c>
      <c r="H38" s="124">
        <v>75.385999999999996</v>
      </c>
      <c r="I38" s="124">
        <v>49.762999999999998</v>
      </c>
      <c r="J38" s="124">
        <v>49.253999999999998</v>
      </c>
      <c r="K38" s="124">
        <v>38.423999999999999</v>
      </c>
      <c r="L38" s="124">
        <v>36.033999999999999</v>
      </c>
      <c r="M38" s="124">
        <v>41.512</v>
      </c>
      <c r="N38" s="124">
        <v>50.698999999999998</v>
      </c>
      <c r="O38" s="124">
        <v>65.275000000000006</v>
      </c>
      <c r="P38" s="124">
        <v>44.731999999999999</v>
      </c>
      <c r="Q38" s="124">
        <v>74.676000000000002</v>
      </c>
      <c r="R38" s="124">
        <v>48.756</v>
      </c>
      <c r="S38" s="124">
        <v>70.802000000000007</v>
      </c>
      <c r="T38" s="124">
        <v>40.808</v>
      </c>
      <c r="U38" s="124">
        <v>56.658999999999999</v>
      </c>
      <c r="V38" s="124">
        <v>39.545000000000002</v>
      </c>
      <c r="W38" s="124">
        <v>36.875999999999998</v>
      </c>
      <c r="X38" s="124">
        <v>24.077000000000002</v>
      </c>
      <c r="Y38" s="124">
        <v>64.694999999999993</v>
      </c>
      <c r="Z38" s="124">
        <v>44.747</v>
      </c>
      <c r="AA38" s="124">
        <v>41.716000000000001</v>
      </c>
      <c r="AB38" s="124">
        <v>45.319000000000003</v>
      </c>
      <c r="AC38" s="124">
        <v>55.561999999999998</v>
      </c>
      <c r="AD38" s="124">
        <v>55.545000000000002</v>
      </c>
      <c r="AE38" s="126">
        <v>45.414999999999999</v>
      </c>
      <c r="AF38" s="124">
        <v>35.719000000000001</v>
      </c>
      <c r="AG38" s="125">
        <v>47.993000000000002</v>
      </c>
      <c r="AH38" s="125">
        <v>26.553000000000001</v>
      </c>
      <c r="AI38" s="173">
        <v>61.488</v>
      </c>
      <c r="AJ38" s="173">
        <v>57.533999999999999</v>
      </c>
      <c r="AK38" s="173">
        <v>40.798999999999999</v>
      </c>
      <c r="AL38" s="173">
        <v>29.324999999999999</v>
      </c>
      <c r="AM38" s="173">
        <v>88.637</v>
      </c>
      <c r="AN38" s="173"/>
      <c r="AO38" s="173"/>
      <c r="AP38" s="173"/>
      <c r="AQ38" s="173"/>
      <c r="AR38" s="173"/>
      <c r="AS38" s="173"/>
      <c r="AT38" s="173"/>
      <c r="AU38" s="173"/>
      <c r="AV38" s="173"/>
      <c r="AW38" s="173"/>
      <c r="AX38" s="173"/>
      <c r="AY38" s="173"/>
      <c r="ALQ38" s="2" t="e">
        <v>#N/A</v>
      </c>
    </row>
    <row r="39" spans="1:1005" ht="15" x14ac:dyDescent="0.25">
      <c r="A39" s="208">
        <v>45200</v>
      </c>
      <c r="B39" s="142"/>
      <c r="C39" s="142"/>
      <c r="D39" s="142">
        <v>46.5</v>
      </c>
      <c r="E39" s="124">
        <v>41.283999999999999</v>
      </c>
      <c r="F39" s="124">
        <v>74.263000000000005</v>
      </c>
      <c r="G39" s="124">
        <v>102.514</v>
      </c>
      <c r="H39" s="124">
        <v>82.415999999999997</v>
      </c>
      <c r="I39" s="124">
        <v>40.030999999999999</v>
      </c>
      <c r="J39" s="124">
        <v>37.67</v>
      </c>
      <c r="K39" s="124">
        <v>37.332000000000001</v>
      </c>
      <c r="L39" s="124">
        <v>56.526000000000003</v>
      </c>
      <c r="M39" s="124">
        <v>35.029000000000003</v>
      </c>
      <c r="N39" s="124">
        <v>34.667000000000002</v>
      </c>
      <c r="O39" s="124">
        <v>56.152000000000001</v>
      </c>
      <c r="P39" s="124">
        <v>39.844000000000001</v>
      </c>
      <c r="Q39" s="124">
        <v>68.599000000000004</v>
      </c>
      <c r="R39" s="124">
        <v>59.814999999999998</v>
      </c>
      <c r="S39" s="124">
        <v>78.289000000000001</v>
      </c>
      <c r="T39" s="124">
        <v>47.523000000000003</v>
      </c>
      <c r="U39" s="124">
        <v>44.57</v>
      </c>
      <c r="V39" s="124">
        <v>34.78</v>
      </c>
      <c r="W39" s="124">
        <v>32.564999999999998</v>
      </c>
      <c r="X39" s="124">
        <v>34.805999999999997</v>
      </c>
      <c r="Y39" s="124">
        <v>40.942</v>
      </c>
      <c r="Z39" s="124">
        <v>42.149000000000001</v>
      </c>
      <c r="AA39" s="124">
        <v>60.116</v>
      </c>
      <c r="AB39" s="124">
        <v>79.668000000000006</v>
      </c>
      <c r="AC39" s="124">
        <v>52.545000000000002</v>
      </c>
      <c r="AD39" s="124">
        <v>48.792000000000002</v>
      </c>
      <c r="AE39" s="126">
        <v>44.832000000000001</v>
      </c>
      <c r="AF39" s="124">
        <v>35.843000000000004</v>
      </c>
      <c r="AG39" s="125">
        <v>46.954000000000001</v>
      </c>
      <c r="AH39" s="125">
        <v>24.905000000000001</v>
      </c>
      <c r="AI39" s="173">
        <v>60.225000000000001</v>
      </c>
      <c r="AJ39" s="173">
        <v>73.188000000000002</v>
      </c>
      <c r="AK39" s="173">
        <v>35.204000000000001</v>
      </c>
      <c r="AL39" s="173">
        <v>30.047999999999998</v>
      </c>
      <c r="AM39" s="173">
        <v>54.98</v>
      </c>
      <c r="AN39" s="173"/>
      <c r="AO39" s="173"/>
      <c r="AP39" s="173"/>
      <c r="AQ39" s="173"/>
      <c r="AR39" s="173"/>
      <c r="AS39" s="173"/>
      <c r="AT39" s="173"/>
      <c r="AU39" s="173"/>
      <c r="AV39" s="173"/>
      <c r="AW39" s="173"/>
      <c r="AX39" s="173"/>
      <c r="AY39" s="173"/>
      <c r="ALQ39" s="2" t="e">
        <v>#N/A</v>
      </c>
    </row>
    <row r="40" spans="1:1005" ht="15" x14ac:dyDescent="0.25">
      <c r="A40" s="208">
        <v>45231</v>
      </c>
      <c r="B40" s="142"/>
      <c r="C40" s="142"/>
      <c r="D40" s="142">
        <v>37.9</v>
      </c>
      <c r="E40" s="124">
        <v>35.058999999999997</v>
      </c>
      <c r="F40" s="124">
        <v>58.444000000000003</v>
      </c>
      <c r="G40" s="124">
        <v>60.768000000000001</v>
      </c>
      <c r="H40" s="124">
        <v>57.917000000000002</v>
      </c>
      <c r="I40" s="124">
        <v>38.219000000000001</v>
      </c>
      <c r="J40" s="124">
        <v>28.838000000000001</v>
      </c>
      <c r="K40" s="124">
        <v>29.690999999999999</v>
      </c>
      <c r="L40" s="124">
        <v>48.345999999999997</v>
      </c>
      <c r="M40" s="124">
        <v>32.116999999999997</v>
      </c>
      <c r="N40" s="124">
        <v>29.097999999999999</v>
      </c>
      <c r="O40" s="124">
        <v>43.926000000000002</v>
      </c>
      <c r="P40" s="124">
        <v>36.216000000000001</v>
      </c>
      <c r="Q40" s="124">
        <v>51.06</v>
      </c>
      <c r="R40" s="124">
        <v>43.917999999999999</v>
      </c>
      <c r="S40" s="124">
        <v>53.625</v>
      </c>
      <c r="T40" s="124">
        <v>40.572000000000003</v>
      </c>
      <c r="U40" s="124">
        <v>35.844000000000001</v>
      </c>
      <c r="V40" s="124">
        <v>29.995999999999999</v>
      </c>
      <c r="W40" s="124">
        <v>31.754999999999999</v>
      </c>
      <c r="X40" s="124">
        <v>21.344999999999999</v>
      </c>
      <c r="Y40" s="124">
        <v>29.114000000000001</v>
      </c>
      <c r="Z40" s="124">
        <v>36.200000000000003</v>
      </c>
      <c r="AA40" s="124">
        <v>44.256999999999998</v>
      </c>
      <c r="AB40" s="124">
        <v>50.682000000000002</v>
      </c>
      <c r="AC40" s="124">
        <v>38.975000000000001</v>
      </c>
      <c r="AD40" s="124">
        <v>42.429000000000002</v>
      </c>
      <c r="AE40" s="126">
        <v>41.521999999999998</v>
      </c>
      <c r="AF40" s="124">
        <v>35.442999999999998</v>
      </c>
      <c r="AG40" s="125">
        <v>38.665999999999997</v>
      </c>
      <c r="AH40" s="125">
        <v>21.152999999999999</v>
      </c>
      <c r="AI40" s="173">
        <v>35.25</v>
      </c>
      <c r="AJ40" s="173">
        <v>44.472999999999999</v>
      </c>
      <c r="AK40" s="173">
        <v>33.006999999999998</v>
      </c>
      <c r="AL40" s="173">
        <v>28.585000000000001</v>
      </c>
      <c r="AM40" s="173">
        <v>37.042000000000002</v>
      </c>
      <c r="AN40" s="173"/>
      <c r="AO40" s="173"/>
      <c r="AP40" s="173"/>
      <c r="AQ40" s="173"/>
      <c r="AR40" s="173"/>
      <c r="AS40" s="173"/>
      <c r="AT40" s="173"/>
      <c r="AU40" s="173"/>
      <c r="AV40" s="173"/>
      <c r="AW40" s="173"/>
      <c r="AX40" s="173"/>
      <c r="AY40" s="173"/>
      <c r="ALQ40" s="2" t="e">
        <v>#N/A</v>
      </c>
    </row>
    <row r="41" spans="1:1005" ht="15" x14ac:dyDescent="0.25">
      <c r="A41" s="208">
        <v>45261</v>
      </c>
      <c r="B41" s="142"/>
      <c r="C41" s="142"/>
      <c r="D41" s="142">
        <v>32.9</v>
      </c>
      <c r="E41" s="124">
        <v>33.372</v>
      </c>
      <c r="F41" s="124">
        <v>50.005000000000003</v>
      </c>
      <c r="G41" s="124">
        <v>43.835000000000001</v>
      </c>
      <c r="H41" s="124">
        <v>44.286999999999999</v>
      </c>
      <c r="I41" s="124">
        <v>34.076999999999998</v>
      </c>
      <c r="J41" s="124">
        <v>26.344000000000001</v>
      </c>
      <c r="K41" s="124">
        <v>26.602</v>
      </c>
      <c r="L41" s="124">
        <v>34.011000000000003</v>
      </c>
      <c r="M41" s="124">
        <v>29.518000000000001</v>
      </c>
      <c r="N41" s="124">
        <v>26.952000000000002</v>
      </c>
      <c r="O41" s="124">
        <v>38.167000000000002</v>
      </c>
      <c r="P41" s="124">
        <v>31.012</v>
      </c>
      <c r="Q41" s="124">
        <v>46.439</v>
      </c>
      <c r="R41" s="124">
        <v>38.655000000000001</v>
      </c>
      <c r="S41" s="124">
        <v>43.03</v>
      </c>
      <c r="T41" s="124">
        <v>37.484999999999999</v>
      </c>
      <c r="U41" s="124">
        <v>33.161999999999999</v>
      </c>
      <c r="V41" s="124">
        <v>26.806000000000001</v>
      </c>
      <c r="W41" s="124">
        <v>27.536000000000001</v>
      </c>
      <c r="X41" s="124">
        <v>17.844999999999999</v>
      </c>
      <c r="Y41" s="124">
        <v>27.105</v>
      </c>
      <c r="Z41" s="124">
        <v>28.693000000000001</v>
      </c>
      <c r="AA41" s="124">
        <v>33.472000000000001</v>
      </c>
      <c r="AB41" s="124">
        <v>35.526000000000003</v>
      </c>
      <c r="AC41" s="124">
        <v>29.945</v>
      </c>
      <c r="AD41" s="124">
        <v>38.645000000000003</v>
      </c>
      <c r="AE41" s="126">
        <v>34.636000000000003</v>
      </c>
      <c r="AF41" s="124">
        <v>30.173999999999999</v>
      </c>
      <c r="AG41" s="125">
        <v>34.573999999999998</v>
      </c>
      <c r="AH41" s="125">
        <v>19.754000000000001</v>
      </c>
      <c r="AI41" s="173">
        <v>27.093</v>
      </c>
      <c r="AJ41" s="173">
        <v>33.904000000000003</v>
      </c>
      <c r="AK41" s="173">
        <v>31.29</v>
      </c>
      <c r="AL41" s="173">
        <v>23.204999999999998</v>
      </c>
      <c r="AM41" s="173">
        <v>32.508000000000003</v>
      </c>
      <c r="AN41" s="173"/>
      <c r="AO41" s="173"/>
      <c r="AP41" s="173"/>
      <c r="AQ41" s="173"/>
      <c r="AR41" s="173"/>
      <c r="AS41" s="173"/>
      <c r="AT41" s="173"/>
      <c r="AU41" s="173"/>
      <c r="AV41" s="173"/>
      <c r="AW41" s="173"/>
      <c r="AX41" s="173"/>
      <c r="AY41" s="173"/>
      <c r="ALQ41" s="2" t="e">
        <v>#N/A</v>
      </c>
    </row>
    <row r="42" spans="1:1005" ht="15" x14ac:dyDescent="0.25">
      <c r="A42" s="208">
        <v>45292</v>
      </c>
      <c r="B42" s="142"/>
      <c r="C42" s="142"/>
      <c r="D42" s="142">
        <v>31</v>
      </c>
      <c r="E42" s="124">
        <v>32.231999999999999</v>
      </c>
      <c r="F42" s="125">
        <v>44.645000000000003</v>
      </c>
      <c r="G42" s="125">
        <v>37.908000000000001</v>
      </c>
      <c r="H42" s="125">
        <v>36.902000000000001</v>
      </c>
      <c r="I42" s="125">
        <v>30.302</v>
      </c>
      <c r="J42" s="125">
        <v>23.706</v>
      </c>
      <c r="K42" s="125">
        <v>23.83</v>
      </c>
      <c r="L42" s="125">
        <v>26.782</v>
      </c>
      <c r="M42" s="125">
        <v>25.927</v>
      </c>
      <c r="N42" s="125">
        <v>24.53</v>
      </c>
      <c r="O42" s="125">
        <v>34.216999999999999</v>
      </c>
      <c r="P42" s="125">
        <v>27.635000000000002</v>
      </c>
      <c r="Q42" s="125">
        <v>40.491999999999997</v>
      </c>
      <c r="R42" s="125">
        <v>33.277000000000001</v>
      </c>
      <c r="S42" s="125">
        <v>38.548000000000002</v>
      </c>
      <c r="T42" s="125">
        <v>32.316000000000003</v>
      </c>
      <c r="U42" s="125">
        <v>32.017000000000003</v>
      </c>
      <c r="V42" s="125">
        <v>23.984999999999999</v>
      </c>
      <c r="W42" s="125">
        <v>24.395</v>
      </c>
      <c r="X42" s="125">
        <v>15.926</v>
      </c>
      <c r="Y42" s="125">
        <v>24.004000000000001</v>
      </c>
      <c r="Z42" s="125">
        <v>29.15</v>
      </c>
      <c r="AA42" s="125">
        <v>28.940999999999999</v>
      </c>
      <c r="AB42" s="125">
        <v>31.533000000000001</v>
      </c>
      <c r="AC42" s="125">
        <v>25.963999999999999</v>
      </c>
      <c r="AD42" s="125">
        <v>34.978000000000002</v>
      </c>
      <c r="AE42" s="126">
        <v>30.448</v>
      </c>
      <c r="AF42" s="125">
        <v>26.954000000000001</v>
      </c>
      <c r="AG42" s="125">
        <v>31.576000000000001</v>
      </c>
      <c r="AH42" s="125">
        <v>17.850999999999999</v>
      </c>
      <c r="AI42" s="173">
        <v>23.526</v>
      </c>
      <c r="AJ42" s="173">
        <v>29.582000000000001</v>
      </c>
      <c r="AK42" s="173">
        <v>29.016999999999999</v>
      </c>
      <c r="AL42" s="173">
        <v>19.777999999999999</v>
      </c>
      <c r="AM42" s="173">
        <v>29.201000000000001</v>
      </c>
      <c r="AN42" s="173"/>
      <c r="AO42" s="173"/>
      <c r="AP42" s="173"/>
      <c r="AQ42" s="173"/>
      <c r="AR42" s="173"/>
      <c r="AS42" s="173"/>
      <c r="AT42" s="173"/>
      <c r="AU42" s="173"/>
      <c r="AV42" s="173"/>
      <c r="AW42" s="173"/>
      <c r="AX42" s="173"/>
      <c r="AY42" s="173"/>
      <c r="ALQ42" s="2" t="e">
        <v>#N/A</v>
      </c>
    </row>
    <row r="43" spans="1:1005" ht="15" x14ac:dyDescent="0.25">
      <c r="A43" s="208">
        <v>45323</v>
      </c>
      <c r="B43" s="142"/>
      <c r="C43" s="142"/>
      <c r="D43" s="142">
        <v>28.7</v>
      </c>
      <c r="E43" s="124">
        <v>25.814</v>
      </c>
      <c r="F43" s="125">
        <v>38.438000000000002</v>
      </c>
      <c r="G43" s="125">
        <v>49.530999999999999</v>
      </c>
      <c r="H43" s="125">
        <v>35.216000000000001</v>
      </c>
      <c r="I43" s="125">
        <v>25.771999999999998</v>
      </c>
      <c r="J43" s="125">
        <v>20.283999999999999</v>
      </c>
      <c r="K43" s="125">
        <v>21.143999999999998</v>
      </c>
      <c r="L43" s="125">
        <v>24.071999999999999</v>
      </c>
      <c r="M43" s="125">
        <v>23.228000000000002</v>
      </c>
      <c r="N43" s="125">
        <v>23.126999999999999</v>
      </c>
      <c r="O43" s="125">
        <v>28.928000000000001</v>
      </c>
      <c r="P43" s="125">
        <v>28.792999999999999</v>
      </c>
      <c r="Q43" s="125">
        <v>37.957000000000001</v>
      </c>
      <c r="R43" s="125">
        <v>27.952999999999999</v>
      </c>
      <c r="S43" s="125">
        <v>34.209000000000003</v>
      </c>
      <c r="T43" s="125">
        <v>32.436</v>
      </c>
      <c r="U43" s="125">
        <v>32.906999999999996</v>
      </c>
      <c r="V43" s="125">
        <v>24.329000000000001</v>
      </c>
      <c r="W43" s="125">
        <v>20.719000000000001</v>
      </c>
      <c r="X43" s="125">
        <v>19.997</v>
      </c>
      <c r="Y43" s="125">
        <v>20.695</v>
      </c>
      <c r="Z43" s="125">
        <v>25.731000000000002</v>
      </c>
      <c r="AA43" s="125">
        <v>24.219000000000001</v>
      </c>
      <c r="AB43" s="125">
        <v>30.326000000000001</v>
      </c>
      <c r="AC43" s="125">
        <v>21.91</v>
      </c>
      <c r="AD43" s="125">
        <v>31.696000000000002</v>
      </c>
      <c r="AE43" s="126">
        <v>25.823</v>
      </c>
      <c r="AF43" s="125">
        <v>22.617999999999999</v>
      </c>
      <c r="AG43" s="125">
        <v>27.236999999999998</v>
      </c>
      <c r="AH43" s="125">
        <v>15.367000000000001</v>
      </c>
      <c r="AI43" s="173">
        <v>24.300999999999998</v>
      </c>
      <c r="AJ43" s="173">
        <v>30.803000000000001</v>
      </c>
      <c r="AK43" s="173">
        <v>25.216999999999999</v>
      </c>
      <c r="AL43" s="173">
        <v>17.152999999999999</v>
      </c>
      <c r="AM43" s="173">
        <v>25.492999999999999</v>
      </c>
      <c r="AN43" s="173"/>
      <c r="AO43" s="173"/>
      <c r="AP43" s="173"/>
      <c r="AQ43" s="173"/>
      <c r="AR43" s="173"/>
      <c r="AS43" s="173"/>
      <c r="AT43" s="173"/>
      <c r="AU43" s="173"/>
      <c r="AV43" s="173"/>
      <c r="AW43" s="173"/>
      <c r="AX43" s="173"/>
      <c r="AY43" s="173"/>
      <c r="ALQ43" s="2" t="e">
        <v>#N/A</v>
      </c>
    </row>
    <row r="44" spans="1:1005" ht="15" x14ac:dyDescent="0.25">
      <c r="A44" s="208">
        <v>45352</v>
      </c>
      <c r="B44" s="142"/>
      <c r="C44" s="142"/>
      <c r="D44" s="142">
        <v>47.1</v>
      </c>
      <c r="E44" s="124">
        <v>25.722000000000001</v>
      </c>
      <c r="F44" s="125">
        <v>55.447000000000003</v>
      </c>
      <c r="G44" s="125">
        <v>90.444000000000003</v>
      </c>
      <c r="H44" s="125">
        <v>41.125</v>
      </c>
      <c r="I44" s="125">
        <v>37.244</v>
      </c>
      <c r="J44" s="125">
        <v>55.085999999999999</v>
      </c>
      <c r="K44" s="125">
        <v>33.192999999999998</v>
      </c>
      <c r="L44" s="125">
        <v>34.591999999999999</v>
      </c>
      <c r="M44" s="125">
        <v>38.962000000000003</v>
      </c>
      <c r="N44" s="125">
        <v>41.689</v>
      </c>
      <c r="O44" s="125">
        <v>51.308</v>
      </c>
      <c r="P44" s="125">
        <v>63.031999999999996</v>
      </c>
      <c r="Q44" s="125">
        <v>50.741999999999997</v>
      </c>
      <c r="R44" s="125">
        <v>54.863999999999997</v>
      </c>
      <c r="S44" s="125">
        <v>53.164000000000001</v>
      </c>
      <c r="T44" s="125">
        <v>44.441000000000003</v>
      </c>
      <c r="U44" s="125">
        <v>38.56</v>
      </c>
      <c r="V44" s="125">
        <v>37.104999999999997</v>
      </c>
      <c r="W44" s="125">
        <v>25.236999999999998</v>
      </c>
      <c r="X44" s="125">
        <v>32.648000000000003</v>
      </c>
      <c r="Y44" s="125">
        <v>60.805999999999997</v>
      </c>
      <c r="Z44" s="125">
        <v>30.25</v>
      </c>
      <c r="AA44" s="125">
        <v>33.768000000000001</v>
      </c>
      <c r="AB44" s="125">
        <v>80.563999999999993</v>
      </c>
      <c r="AC44" s="125">
        <v>23.850999999999999</v>
      </c>
      <c r="AD44" s="125">
        <v>60.415999999999997</v>
      </c>
      <c r="AE44" s="126">
        <v>30.31</v>
      </c>
      <c r="AF44" s="125">
        <v>40.905999999999999</v>
      </c>
      <c r="AG44" s="125">
        <v>53.58</v>
      </c>
      <c r="AH44" s="125">
        <v>23.998999999999999</v>
      </c>
      <c r="AI44" s="173">
        <v>27.326000000000001</v>
      </c>
      <c r="AJ44" s="173">
        <v>54.54</v>
      </c>
      <c r="AK44" s="173">
        <v>27.893999999999998</v>
      </c>
      <c r="AL44" s="173">
        <v>29.541</v>
      </c>
      <c r="AM44" s="173">
        <v>39.612000000000002</v>
      </c>
      <c r="AN44" s="173"/>
      <c r="AO44" s="173"/>
      <c r="AP44" s="173"/>
      <c r="AQ44" s="173"/>
      <c r="AR44" s="173"/>
      <c r="AS44" s="173"/>
      <c r="AT44" s="173"/>
      <c r="AU44" s="173"/>
      <c r="AV44" s="173"/>
      <c r="AW44" s="173"/>
      <c r="AX44" s="173"/>
      <c r="AY44" s="173"/>
      <c r="ALQ44" s="2" t="e">
        <v>#N/A</v>
      </c>
    </row>
    <row r="45" spans="1:1005" ht="15" x14ac:dyDescent="0.25">
      <c r="A45" s="208">
        <v>45383</v>
      </c>
      <c r="B45" s="142"/>
      <c r="C45" s="142"/>
      <c r="D45" s="142">
        <v>100.3</v>
      </c>
      <c r="E45" s="124">
        <v>59.502000000000002</v>
      </c>
      <c r="F45" s="124">
        <v>126.242</v>
      </c>
      <c r="G45" s="125">
        <v>156.59399999999999</v>
      </c>
      <c r="H45" s="125">
        <v>123.995</v>
      </c>
      <c r="I45" s="125">
        <v>84.308000000000007</v>
      </c>
      <c r="J45" s="125">
        <v>138.59100000000001</v>
      </c>
      <c r="K45" s="125">
        <v>76.885000000000005</v>
      </c>
      <c r="L45" s="125">
        <v>66.385999999999996</v>
      </c>
      <c r="M45" s="125">
        <v>101.057</v>
      </c>
      <c r="N45" s="125">
        <v>120.407</v>
      </c>
      <c r="O45" s="125">
        <v>99.682000000000002</v>
      </c>
      <c r="P45" s="125">
        <v>75.631</v>
      </c>
      <c r="Q45" s="125">
        <v>117.645</v>
      </c>
      <c r="R45" s="125">
        <v>116.119</v>
      </c>
      <c r="S45" s="125">
        <v>84.641000000000005</v>
      </c>
      <c r="T45" s="125">
        <v>60.084000000000003</v>
      </c>
      <c r="U45" s="125">
        <v>101.39</v>
      </c>
      <c r="V45" s="125">
        <v>76.817999999999998</v>
      </c>
      <c r="W45" s="125">
        <v>66.566999999999993</v>
      </c>
      <c r="X45" s="125">
        <v>66.091999999999999</v>
      </c>
      <c r="Y45" s="125">
        <v>128.864</v>
      </c>
      <c r="Z45" s="125">
        <v>79.997</v>
      </c>
      <c r="AA45" s="125">
        <v>110.233</v>
      </c>
      <c r="AB45" s="125">
        <v>116.104</v>
      </c>
      <c r="AC45" s="125">
        <v>83.775999999999996</v>
      </c>
      <c r="AD45" s="125">
        <v>101.742</v>
      </c>
      <c r="AE45" s="126">
        <v>78.331999999999994</v>
      </c>
      <c r="AF45" s="125">
        <v>94.093999999999994</v>
      </c>
      <c r="AG45" s="125">
        <v>112.505</v>
      </c>
      <c r="AH45" s="125">
        <v>54.676000000000002</v>
      </c>
      <c r="AI45" s="173">
        <v>65.888999999999996</v>
      </c>
      <c r="AJ45" s="173">
        <v>97.182000000000002</v>
      </c>
      <c r="AK45" s="173">
        <v>66.91</v>
      </c>
      <c r="AL45" s="173">
        <v>51.988999999999997</v>
      </c>
      <c r="AM45" s="173">
        <v>48.026000000000003</v>
      </c>
      <c r="AN45" s="173"/>
      <c r="AO45" s="173"/>
      <c r="AP45" s="173"/>
      <c r="AQ45" s="173"/>
      <c r="AR45" s="173"/>
      <c r="AS45" s="173"/>
      <c r="AT45" s="173"/>
      <c r="AU45" s="173"/>
      <c r="AV45" s="173"/>
      <c r="AW45" s="173"/>
      <c r="AX45" s="173"/>
      <c r="AY45" s="173"/>
      <c r="ALQ45" s="2" t="e">
        <v>#N/A</v>
      </c>
    </row>
    <row r="46" spans="1:1005" ht="15" x14ac:dyDescent="0.25">
      <c r="A46" s="208">
        <v>45413</v>
      </c>
      <c r="B46" s="142"/>
      <c r="C46" s="142"/>
      <c r="D46" s="142">
        <v>246.5</v>
      </c>
      <c r="E46" s="124">
        <v>601.89700000000005</v>
      </c>
      <c r="F46" s="124">
        <v>483.017</v>
      </c>
      <c r="G46" s="125">
        <v>401.24799999999999</v>
      </c>
      <c r="H46" s="125">
        <v>392.77300000000002</v>
      </c>
      <c r="I46" s="125">
        <v>183.358</v>
      </c>
      <c r="J46" s="125">
        <v>224.11799999999999</v>
      </c>
      <c r="K46" s="125">
        <v>145.29300000000001</v>
      </c>
      <c r="L46" s="125">
        <v>208.07300000000001</v>
      </c>
      <c r="M46" s="125">
        <v>251.215</v>
      </c>
      <c r="N46" s="125">
        <v>350.16899999999998</v>
      </c>
      <c r="O46" s="125">
        <v>261.85500000000002</v>
      </c>
      <c r="P46" s="125">
        <v>251.22399999999999</v>
      </c>
      <c r="Q46" s="125">
        <v>432.99799999999999</v>
      </c>
      <c r="R46" s="125">
        <v>420.86099999999999</v>
      </c>
      <c r="S46" s="125">
        <v>263.72199999999998</v>
      </c>
      <c r="T46" s="125">
        <v>274.84500000000003</v>
      </c>
      <c r="U46" s="125">
        <v>280.27</v>
      </c>
      <c r="V46" s="125">
        <v>305.72899999999998</v>
      </c>
      <c r="W46" s="125">
        <v>85.141000000000005</v>
      </c>
      <c r="X46" s="125">
        <v>184.886</v>
      </c>
      <c r="Y46" s="125">
        <v>268.67099999999999</v>
      </c>
      <c r="Z46" s="125">
        <v>313.05700000000002</v>
      </c>
      <c r="AA46" s="125">
        <v>259.01299999999998</v>
      </c>
      <c r="AB46" s="125">
        <v>304.24599999999998</v>
      </c>
      <c r="AC46" s="125">
        <v>354.63</v>
      </c>
      <c r="AD46" s="125">
        <v>341.92500000000001</v>
      </c>
      <c r="AE46" s="126">
        <v>146.24100000000001</v>
      </c>
      <c r="AF46" s="125">
        <v>215.33699999999999</v>
      </c>
      <c r="AG46" s="125">
        <v>152.001</v>
      </c>
      <c r="AH46" s="125">
        <v>127.348</v>
      </c>
      <c r="AI46" s="173">
        <v>280.94299999999998</v>
      </c>
      <c r="AJ46" s="173">
        <v>234.471</v>
      </c>
      <c r="AK46" s="173">
        <v>128.25700000000001</v>
      </c>
      <c r="AL46" s="173">
        <v>192.328</v>
      </c>
      <c r="AM46" s="173">
        <v>179.25200000000001</v>
      </c>
      <c r="AN46" s="173"/>
      <c r="AO46" s="173"/>
      <c r="AP46" s="173"/>
      <c r="AQ46" s="173"/>
      <c r="AR46" s="173"/>
      <c r="AS46" s="173"/>
      <c r="AT46" s="173"/>
      <c r="AU46" s="173"/>
      <c r="AV46" s="173"/>
      <c r="AW46" s="173"/>
      <c r="AX46" s="173"/>
      <c r="AY46" s="173"/>
      <c r="ALQ46" s="2" t="e">
        <v>#N/A</v>
      </c>
    </row>
    <row r="47" spans="1:1005" ht="15" x14ac:dyDescent="0.25">
      <c r="A47" s="208">
        <v>45444</v>
      </c>
      <c r="B47" s="142"/>
      <c r="C47" s="142"/>
      <c r="D47" s="142">
        <v>311.39999999999998</v>
      </c>
      <c r="E47" s="124">
        <v>829.39300000000003</v>
      </c>
      <c r="F47" s="124">
        <v>479.65300000000002</v>
      </c>
      <c r="G47" s="125">
        <v>466.57499999999999</v>
      </c>
      <c r="H47" s="125">
        <v>343.83800000000002</v>
      </c>
      <c r="I47" s="125">
        <v>210.07599999999999</v>
      </c>
      <c r="J47" s="125">
        <v>175.02600000000001</v>
      </c>
      <c r="K47" s="125">
        <v>211.58</v>
      </c>
      <c r="L47" s="125">
        <v>333.99200000000002</v>
      </c>
      <c r="M47" s="125">
        <v>211.81</v>
      </c>
      <c r="N47" s="125">
        <v>477.65100000000001</v>
      </c>
      <c r="O47" s="125">
        <v>261.33800000000002</v>
      </c>
      <c r="P47" s="125">
        <v>649.73099999999999</v>
      </c>
      <c r="Q47" s="125">
        <v>357.98200000000003</v>
      </c>
      <c r="R47" s="125">
        <v>617.23299999999995</v>
      </c>
      <c r="S47" s="125">
        <v>253.15700000000001</v>
      </c>
      <c r="T47" s="125">
        <v>432.904</v>
      </c>
      <c r="U47" s="125">
        <v>184.39599999999999</v>
      </c>
      <c r="V47" s="125">
        <v>235.79400000000001</v>
      </c>
      <c r="W47" s="125">
        <v>63.34</v>
      </c>
      <c r="X47" s="125">
        <v>256.928</v>
      </c>
      <c r="Y47" s="125">
        <v>171.83600000000001</v>
      </c>
      <c r="Z47" s="125">
        <v>341.36</v>
      </c>
      <c r="AA47" s="125">
        <v>234.917</v>
      </c>
      <c r="AB47" s="125">
        <v>237.113</v>
      </c>
      <c r="AC47" s="125">
        <v>596.56200000000001</v>
      </c>
      <c r="AD47" s="125">
        <v>326.66800000000001</v>
      </c>
      <c r="AE47" s="126">
        <v>307.916</v>
      </c>
      <c r="AF47" s="125">
        <v>530.47400000000005</v>
      </c>
      <c r="AG47" s="125">
        <v>62.661999999999999</v>
      </c>
      <c r="AH47" s="125">
        <v>167.179</v>
      </c>
      <c r="AI47" s="173">
        <v>395.8</v>
      </c>
      <c r="AJ47" s="173">
        <v>388.57499999999999</v>
      </c>
      <c r="AK47" s="173">
        <v>133.916</v>
      </c>
      <c r="AL47" s="173">
        <v>357.32400000000001</v>
      </c>
      <c r="AM47" s="173">
        <v>466.185</v>
      </c>
      <c r="AN47" s="173"/>
      <c r="AO47" s="173"/>
      <c r="AP47" s="173"/>
      <c r="AQ47" s="173"/>
      <c r="AR47" s="173"/>
      <c r="AS47" s="173"/>
      <c r="AT47" s="173"/>
      <c r="AU47" s="173"/>
      <c r="AV47" s="173"/>
      <c r="AW47" s="173"/>
      <c r="AX47" s="173"/>
      <c r="AY47" s="173"/>
      <c r="ALQ47" s="2" t="e">
        <v>#N/A</v>
      </c>
    </row>
    <row r="48" spans="1:1005" ht="15" x14ac:dyDescent="0.25">
      <c r="A48" s="208">
        <v>45474</v>
      </c>
      <c r="B48" s="142"/>
      <c r="C48" s="142"/>
      <c r="D48" s="142">
        <v>110.4</v>
      </c>
      <c r="E48" s="124">
        <v>365.17599999999999</v>
      </c>
      <c r="F48" s="124">
        <v>146.89099999999999</v>
      </c>
      <c r="G48" s="125">
        <v>192.292</v>
      </c>
      <c r="H48" s="125">
        <v>115.239</v>
      </c>
      <c r="I48" s="125">
        <v>79.366</v>
      </c>
      <c r="J48" s="125">
        <v>72.634</v>
      </c>
      <c r="K48" s="125">
        <v>83.174000000000007</v>
      </c>
      <c r="L48" s="125">
        <v>152.96700000000001</v>
      </c>
      <c r="M48" s="125">
        <v>79.465999999999994</v>
      </c>
      <c r="N48" s="125">
        <v>219.465</v>
      </c>
      <c r="O48" s="125">
        <v>81.585999999999999</v>
      </c>
      <c r="P48" s="125">
        <v>567.59699999999998</v>
      </c>
      <c r="Q48" s="125">
        <v>135.67699999999999</v>
      </c>
      <c r="R48" s="125">
        <v>218.24799999999999</v>
      </c>
      <c r="S48" s="125">
        <v>118.40900000000001</v>
      </c>
      <c r="T48" s="125">
        <v>255.20400000000001</v>
      </c>
      <c r="U48" s="125">
        <v>57.042999999999999</v>
      </c>
      <c r="V48" s="125">
        <v>67.772000000000006</v>
      </c>
      <c r="W48" s="125">
        <v>25.082000000000001</v>
      </c>
      <c r="X48" s="125">
        <v>72.75</v>
      </c>
      <c r="Y48" s="125">
        <v>62.546999999999997</v>
      </c>
      <c r="Z48" s="125">
        <v>133.14500000000001</v>
      </c>
      <c r="AA48" s="125">
        <v>85.998000000000005</v>
      </c>
      <c r="AB48" s="125">
        <v>81.677999999999997</v>
      </c>
      <c r="AC48" s="125">
        <v>243.143</v>
      </c>
      <c r="AD48" s="125">
        <v>165.547</v>
      </c>
      <c r="AE48" s="126">
        <v>90.164000000000001</v>
      </c>
      <c r="AF48" s="125">
        <v>250.81800000000001</v>
      </c>
      <c r="AG48" s="125">
        <v>29.728000000000002</v>
      </c>
      <c r="AH48" s="125">
        <v>58.869</v>
      </c>
      <c r="AI48" s="173">
        <v>120.816</v>
      </c>
      <c r="AJ48" s="173">
        <v>117.619</v>
      </c>
      <c r="AK48" s="173">
        <v>53.067</v>
      </c>
      <c r="AL48" s="173">
        <v>202.51</v>
      </c>
      <c r="AM48" s="173">
        <v>256.95100000000002</v>
      </c>
      <c r="AN48" s="173"/>
      <c r="AO48" s="173"/>
      <c r="AP48" s="173"/>
      <c r="AQ48" s="173"/>
      <c r="AR48" s="173"/>
      <c r="AS48" s="173"/>
      <c r="AT48" s="173"/>
      <c r="AU48" s="173"/>
      <c r="AV48" s="173"/>
      <c r="AW48" s="173"/>
      <c r="AX48" s="173"/>
      <c r="AY48" s="173"/>
      <c r="ALQ48" s="2" t="e">
        <v>#N/A</v>
      </c>
    </row>
    <row r="49" spans="1:1005" ht="15" x14ac:dyDescent="0.25">
      <c r="A49" s="208">
        <v>45505</v>
      </c>
      <c r="B49" s="142"/>
      <c r="C49" s="142"/>
      <c r="D49" s="142">
        <v>68.400000000000006</v>
      </c>
      <c r="E49" s="124">
        <v>141.30099999999999</v>
      </c>
      <c r="F49" s="124">
        <v>68.227000000000004</v>
      </c>
      <c r="G49" s="125">
        <v>74.53</v>
      </c>
      <c r="H49" s="125">
        <v>63.802999999999997</v>
      </c>
      <c r="I49" s="125">
        <v>47.921999999999997</v>
      </c>
      <c r="J49" s="125">
        <v>54.4</v>
      </c>
      <c r="K49" s="125">
        <v>43.459000000000003</v>
      </c>
      <c r="L49" s="125">
        <v>63.761000000000003</v>
      </c>
      <c r="M49" s="125">
        <v>61.545999999999999</v>
      </c>
      <c r="N49" s="125">
        <v>76.183000000000007</v>
      </c>
      <c r="O49" s="125">
        <v>46.814999999999998</v>
      </c>
      <c r="P49" s="125">
        <v>153.28399999999999</v>
      </c>
      <c r="Q49" s="125">
        <v>59.088999999999999</v>
      </c>
      <c r="R49" s="125">
        <v>93.6</v>
      </c>
      <c r="S49" s="125">
        <v>56.406999999999996</v>
      </c>
      <c r="T49" s="125">
        <v>100.84099999999999</v>
      </c>
      <c r="U49" s="125">
        <v>46.503</v>
      </c>
      <c r="V49" s="125">
        <v>51.6</v>
      </c>
      <c r="W49" s="125">
        <v>20.619</v>
      </c>
      <c r="X49" s="125">
        <v>43.076999999999998</v>
      </c>
      <c r="Y49" s="125">
        <v>39.375</v>
      </c>
      <c r="Z49" s="125">
        <v>62.642000000000003</v>
      </c>
      <c r="AA49" s="125">
        <v>60.808999999999997</v>
      </c>
      <c r="AB49" s="125">
        <v>54.994</v>
      </c>
      <c r="AC49" s="125">
        <v>87.531999999999996</v>
      </c>
      <c r="AD49" s="125">
        <v>63.051000000000002</v>
      </c>
      <c r="AE49" s="126">
        <v>54.957999999999998</v>
      </c>
      <c r="AF49" s="125">
        <v>77.195999999999998</v>
      </c>
      <c r="AG49" s="125">
        <v>29.713000000000001</v>
      </c>
      <c r="AH49" s="125">
        <v>41.999000000000002</v>
      </c>
      <c r="AI49" s="173">
        <v>63.219000000000001</v>
      </c>
      <c r="AJ49" s="173">
        <v>49.779000000000003</v>
      </c>
      <c r="AK49" s="173">
        <v>33.402999999999999</v>
      </c>
      <c r="AL49" s="173">
        <v>104.40900000000001</v>
      </c>
      <c r="AM49" s="173">
        <v>95.558000000000007</v>
      </c>
      <c r="AN49" s="173"/>
      <c r="AO49" s="173"/>
      <c r="AP49" s="173"/>
      <c r="AQ49" s="173"/>
      <c r="AR49" s="173"/>
      <c r="AS49" s="173"/>
      <c r="AT49" s="173"/>
      <c r="AU49" s="173"/>
      <c r="AV49" s="173"/>
      <c r="AW49" s="173"/>
      <c r="AX49" s="173"/>
      <c r="AY49" s="173"/>
      <c r="ALQ49" s="2" t="e">
        <v>#N/A</v>
      </c>
    </row>
    <row r="50" spans="1:1005" ht="15" x14ac:dyDescent="0.25">
      <c r="A50" s="208">
        <v>45536</v>
      </c>
      <c r="B50" s="142"/>
      <c r="C50" s="142"/>
      <c r="D50" s="142">
        <v>45.6</v>
      </c>
      <c r="E50" s="124">
        <v>82.48</v>
      </c>
      <c r="F50" s="124">
        <v>72.063000000000002</v>
      </c>
      <c r="G50" s="125">
        <v>76.950999999999993</v>
      </c>
      <c r="H50" s="125">
        <v>50.515999999999998</v>
      </c>
      <c r="I50" s="125">
        <v>49.548999999999999</v>
      </c>
      <c r="J50" s="125">
        <v>39.148000000000003</v>
      </c>
      <c r="K50" s="125">
        <v>36.808999999999997</v>
      </c>
      <c r="L50" s="125">
        <v>41.677999999999997</v>
      </c>
      <c r="M50" s="125">
        <v>49.674999999999997</v>
      </c>
      <c r="N50" s="125">
        <v>65.073999999999998</v>
      </c>
      <c r="O50" s="125">
        <v>44.905000000000001</v>
      </c>
      <c r="P50" s="125">
        <v>74.956999999999994</v>
      </c>
      <c r="Q50" s="125">
        <v>49.09</v>
      </c>
      <c r="R50" s="125">
        <v>70.950999999999993</v>
      </c>
      <c r="S50" s="125">
        <v>40.994</v>
      </c>
      <c r="T50" s="125">
        <v>57.134</v>
      </c>
      <c r="U50" s="125">
        <v>39.54</v>
      </c>
      <c r="V50" s="125">
        <v>36.889000000000003</v>
      </c>
      <c r="W50" s="125">
        <v>24.484999999999999</v>
      </c>
      <c r="X50" s="125">
        <v>65.052999999999997</v>
      </c>
      <c r="Y50" s="125">
        <v>45.631</v>
      </c>
      <c r="Z50" s="125">
        <v>42.304000000000002</v>
      </c>
      <c r="AA50" s="125">
        <v>46.033999999999999</v>
      </c>
      <c r="AB50" s="125">
        <v>55.845999999999997</v>
      </c>
      <c r="AC50" s="125">
        <v>55.384</v>
      </c>
      <c r="AD50" s="125">
        <v>45.540999999999997</v>
      </c>
      <c r="AE50" s="126">
        <v>35.662999999999997</v>
      </c>
      <c r="AF50" s="125">
        <v>48.405000000000001</v>
      </c>
      <c r="AG50" s="125">
        <v>26.829000000000001</v>
      </c>
      <c r="AH50" s="125">
        <v>63.109000000000002</v>
      </c>
      <c r="AI50" s="173">
        <v>58.389000000000003</v>
      </c>
      <c r="AJ50" s="173">
        <v>40.825000000000003</v>
      </c>
      <c r="AK50" s="173">
        <v>29.558</v>
      </c>
      <c r="AL50" s="173">
        <v>87.108000000000004</v>
      </c>
      <c r="AM50" s="173">
        <v>49.174999999999997</v>
      </c>
      <c r="AN50" s="173"/>
      <c r="AO50" s="173"/>
      <c r="AP50" s="173"/>
      <c r="AQ50" s="173"/>
      <c r="AR50" s="173"/>
      <c r="AS50" s="173"/>
      <c r="AT50" s="173"/>
      <c r="AU50" s="173"/>
      <c r="AV50" s="173"/>
      <c r="AW50" s="173"/>
      <c r="AX50" s="173"/>
      <c r="AY50" s="173"/>
      <c r="ALQ50" s="2" t="e">
        <v>#N/A</v>
      </c>
    </row>
    <row r="51" spans="1:1005" ht="15" x14ac:dyDescent="0.25">
      <c r="A51" s="208">
        <v>45566</v>
      </c>
      <c r="B51" s="142"/>
      <c r="C51" s="142"/>
      <c r="D51" s="142">
        <v>46.5</v>
      </c>
      <c r="E51" s="124">
        <v>73.677999999999997</v>
      </c>
      <c r="F51" s="124">
        <v>101.999</v>
      </c>
      <c r="G51" s="125">
        <v>81.150999999999996</v>
      </c>
      <c r="H51" s="125">
        <v>40.637</v>
      </c>
      <c r="I51" s="125">
        <v>37.44</v>
      </c>
      <c r="J51" s="125">
        <v>37.491</v>
      </c>
      <c r="K51" s="125">
        <v>56.634</v>
      </c>
      <c r="L51" s="125">
        <v>35.106999999999999</v>
      </c>
      <c r="M51" s="125">
        <v>34.563000000000002</v>
      </c>
      <c r="N51" s="125">
        <v>55.948999999999998</v>
      </c>
      <c r="O51" s="125">
        <v>39.811999999999998</v>
      </c>
      <c r="P51" s="125">
        <v>68.789000000000001</v>
      </c>
      <c r="Q51" s="125">
        <v>59.744</v>
      </c>
      <c r="R51" s="125">
        <v>77.576999999999998</v>
      </c>
      <c r="S51" s="125">
        <v>48.100999999999999</v>
      </c>
      <c r="T51" s="125">
        <v>44.933999999999997</v>
      </c>
      <c r="U51" s="125">
        <v>34.97</v>
      </c>
      <c r="V51" s="125">
        <v>32.844000000000001</v>
      </c>
      <c r="W51" s="125">
        <v>34.627000000000002</v>
      </c>
      <c r="X51" s="125">
        <v>41.151000000000003</v>
      </c>
      <c r="Y51" s="125">
        <v>41.472000000000001</v>
      </c>
      <c r="Z51" s="125">
        <v>59.384</v>
      </c>
      <c r="AA51" s="125">
        <v>78.981999999999999</v>
      </c>
      <c r="AB51" s="125">
        <v>52.722999999999999</v>
      </c>
      <c r="AC51" s="125">
        <v>48.844000000000001</v>
      </c>
      <c r="AD51" s="125">
        <v>44.947000000000003</v>
      </c>
      <c r="AE51" s="126">
        <v>35.935000000000002</v>
      </c>
      <c r="AF51" s="125">
        <v>47.261000000000003</v>
      </c>
      <c r="AG51" s="125">
        <v>24.963999999999999</v>
      </c>
      <c r="AH51" s="125">
        <v>58.482999999999997</v>
      </c>
      <c r="AI51" s="173">
        <v>72.504999999999995</v>
      </c>
      <c r="AJ51" s="173">
        <v>35.155000000000001</v>
      </c>
      <c r="AK51" s="173">
        <v>30.404</v>
      </c>
      <c r="AL51" s="173">
        <v>53.762999999999998</v>
      </c>
      <c r="AM51" s="173">
        <v>41.323</v>
      </c>
      <c r="AN51" s="173"/>
      <c r="AO51" s="173"/>
      <c r="AP51" s="173"/>
      <c r="AQ51" s="173"/>
      <c r="AR51" s="173"/>
      <c r="AS51" s="173"/>
      <c r="AT51" s="173"/>
      <c r="AU51" s="173"/>
      <c r="AV51" s="173"/>
      <c r="AW51" s="173"/>
      <c r="AX51" s="173"/>
      <c r="AY51" s="173"/>
      <c r="ALQ51" s="2" t="e">
        <v>#N/A</v>
      </c>
    </row>
    <row r="52" spans="1:1005" ht="15" x14ac:dyDescent="0.25">
      <c r="A52" s="208">
        <v>45597</v>
      </c>
      <c r="B52" s="142"/>
      <c r="C52" s="142"/>
      <c r="D52" s="142">
        <v>37.9</v>
      </c>
      <c r="E52" s="124">
        <v>58.01</v>
      </c>
      <c r="F52" s="124">
        <v>59.512</v>
      </c>
      <c r="G52" s="125">
        <v>56.951000000000001</v>
      </c>
      <c r="H52" s="125">
        <v>38.761000000000003</v>
      </c>
      <c r="I52" s="125">
        <v>28.925000000000001</v>
      </c>
      <c r="J52" s="125">
        <v>29.952999999999999</v>
      </c>
      <c r="K52" s="125">
        <v>47.423999999999999</v>
      </c>
      <c r="L52" s="125">
        <v>32.174999999999997</v>
      </c>
      <c r="M52" s="125">
        <v>29.14</v>
      </c>
      <c r="N52" s="125">
        <v>43.688000000000002</v>
      </c>
      <c r="O52" s="125">
        <v>35.951000000000001</v>
      </c>
      <c r="P52" s="125">
        <v>51.212000000000003</v>
      </c>
      <c r="Q52" s="125">
        <v>43.966999999999999</v>
      </c>
      <c r="R52" s="125">
        <v>52.924999999999997</v>
      </c>
      <c r="S52" s="125">
        <v>40.534999999999997</v>
      </c>
      <c r="T52" s="125">
        <v>36.133000000000003</v>
      </c>
      <c r="U52" s="125">
        <v>30.088000000000001</v>
      </c>
      <c r="V52" s="125">
        <v>31.805</v>
      </c>
      <c r="W52" s="125">
        <v>21.167999999999999</v>
      </c>
      <c r="X52" s="125">
        <v>29.276</v>
      </c>
      <c r="Y52" s="125">
        <v>36.08</v>
      </c>
      <c r="Z52" s="125">
        <v>43.56</v>
      </c>
      <c r="AA52" s="125">
        <v>49.735999999999997</v>
      </c>
      <c r="AB52" s="125">
        <v>39.110999999999997</v>
      </c>
      <c r="AC52" s="125">
        <v>42.314999999999998</v>
      </c>
      <c r="AD52" s="125">
        <v>41.472999999999999</v>
      </c>
      <c r="AE52" s="126">
        <v>35.28</v>
      </c>
      <c r="AF52" s="125">
        <v>38.92</v>
      </c>
      <c r="AG52" s="125">
        <v>21.266999999999999</v>
      </c>
      <c r="AH52" s="125">
        <v>34.673999999999999</v>
      </c>
      <c r="AI52" s="173">
        <v>43.707999999999998</v>
      </c>
      <c r="AJ52" s="173">
        <v>32.959000000000003</v>
      </c>
      <c r="AK52" s="173">
        <v>28.63</v>
      </c>
      <c r="AL52" s="173">
        <v>36.893000000000001</v>
      </c>
      <c r="AM52" s="173">
        <v>35.085999999999999</v>
      </c>
      <c r="AN52" s="173"/>
      <c r="AO52" s="173"/>
      <c r="AP52" s="173"/>
      <c r="AQ52" s="173"/>
      <c r="AR52" s="173"/>
      <c r="AS52" s="173"/>
      <c r="AT52" s="173"/>
      <c r="AU52" s="173"/>
      <c r="AV52" s="173"/>
      <c r="AW52" s="173"/>
      <c r="AX52" s="173"/>
      <c r="AY52" s="173"/>
      <c r="ALQ52" s="2" t="e">
        <v>#N/A</v>
      </c>
    </row>
    <row r="53" spans="1:1005" ht="15" x14ac:dyDescent="0.25">
      <c r="A53" s="208">
        <v>45627</v>
      </c>
      <c r="B53" s="142"/>
      <c r="C53" s="142"/>
      <c r="D53" s="142">
        <v>32.9</v>
      </c>
      <c r="E53" s="124">
        <v>49.793999999999997</v>
      </c>
      <c r="F53" s="124">
        <v>43.615000000000002</v>
      </c>
      <c r="G53" s="125">
        <v>43.805</v>
      </c>
      <c r="H53" s="125">
        <v>34.594000000000001</v>
      </c>
      <c r="I53" s="125">
        <v>26.478999999999999</v>
      </c>
      <c r="J53" s="125">
        <v>26.949000000000002</v>
      </c>
      <c r="K53" s="125">
        <v>33.557000000000002</v>
      </c>
      <c r="L53" s="125">
        <v>29.568999999999999</v>
      </c>
      <c r="M53" s="125">
        <v>26.995000000000001</v>
      </c>
      <c r="N53" s="125">
        <v>38.198999999999998</v>
      </c>
      <c r="O53" s="125">
        <v>30.904</v>
      </c>
      <c r="P53" s="125">
        <v>46.588999999999999</v>
      </c>
      <c r="Q53" s="125">
        <v>38.561</v>
      </c>
      <c r="R53" s="125">
        <v>42.848999999999997</v>
      </c>
      <c r="S53" s="125">
        <v>37.418999999999997</v>
      </c>
      <c r="T53" s="125">
        <v>33.460999999999999</v>
      </c>
      <c r="U53" s="125">
        <v>27.021000000000001</v>
      </c>
      <c r="V53" s="125">
        <v>27.622</v>
      </c>
      <c r="W53" s="125">
        <v>17.812999999999999</v>
      </c>
      <c r="X53" s="125">
        <v>27.259</v>
      </c>
      <c r="Y53" s="125">
        <v>28.556999999999999</v>
      </c>
      <c r="Z53" s="125">
        <v>33.207000000000001</v>
      </c>
      <c r="AA53" s="125">
        <v>35.264000000000003</v>
      </c>
      <c r="AB53" s="125">
        <v>30.06</v>
      </c>
      <c r="AC53" s="125">
        <v>38.656999999999996</v>
      </c>
      <c r="AD53" s="125">
        <v>34.640999999999998</v>
      </c>
      <c r="AE53" s="126">
        <v>30.154</v>
      </c>
      <c r="AF53" s="125">
        <v>34.835999999999999</v>
      </c>
      <c r="AG53" s="125">
        <v>19.882999999999999</v>
      </c>
      <c r="AH53" s="125">
        <v>26.922999999999998</v>
      </c>
      <c r="AI53" s="173">
        <v>33.819000000000003</v>
      </c>
      <c r="AJ53" s="173">
        <v>31.238</v>
      </c>
      <c r="AK53" s="173">
        <v>23.248000000000001</v>
      </c>
      <c r="AL53" s="173">
        <v>32.502000000000002</v>
      </c>
      <c r="AM53" s="173">
        <v>33.393999999999998</v>
      </c>
      <c r="AN53" s="173"/>
      <c r="AO53" s="173"/>
      <c r="AP53" s="173"/>
      <c r="AQ53" s="173"/>
      <c r="AR53" s="173"/>
      <c r="AS53" s="173"/>
      <c r="AT53" s="173"/>
      <c r="AU53" s="173"/>
      <c r="AV53" s="173"/>
      <c r="AW53" s="173"/>
      <c r="AX53" s="173"/>
      <c r="AY53" s="173"/>
      <c r="ALQ53" s="2" t="e">
        <v>#N/A</v>
      </c>
    </row>
    <row r="54" spans="1:1005" ht="15" x14ac:dyDescent="0.25">
      <c r="A54" s="208">
        <v>45658</v>
      </c>
      <c r="B54" s="142"/>
      <c r="C54" s="142"/>
      <c r="D54" s="142">
        <v>31</v>
      </c>
      <c r="E54" s="124">
        <v>44.482999999999997</v>
      </c>
      <c r="F54" s="125">
        <v>37.872999999999998</v>
      </c>
      <c r="G54" s="125">
        <v>36.802999999999997</v>
      </c>
      <c r="H54" s="125">
        <v>30.765999999999998</v>
      </c>
      <c r="I54" s="125">
        <v>23.841999999999999</v>
      </c>
      <c r="J54" s="125">
        <v>24.181000000000001</v>
      </c>
      <c r="K54" s="125">
        <v>26.672999999999998</v>
      </c>
      <c r="L54" s="125">
        <v>25.969000000000001</v>
      </c>
      <c r="M54" s="125">
        <v>24.593</v>
      </c>
      <c r="N54" s="125">
        <v>34.28</v>
      </c>
      <c r="O54" s="125">
        <v>27.609000000000002</v>
      </c>
      <c r="P54" s="125">
        <v>40.621000000000002</v>
      </c>
      <c r="Q54" s="125">
        <v>33.331000000000003</v>
      </c>
      <c r="R54" s="125">
        <v>38.460999999999999</v>
      </c>
      <c r="S54" s="125">
        <v>32.472999999999999</v>
      </c>
      <c r="T54" s="125">
        <v>32.293999999999997</v>
      </c>
      <c r="U54" s="125">
        <v>24.195</v>
      </c>
      <c r="V54" s="125">
        <v>24.53</v>
      </c>
      <c r="W54" s="125">
        <v>16.001000000000001</v>
      </c>
      <c r="X54" s="125">
        <v>24.145</v>
      </c>
      <c r="Y54" s="125">
        <v>29.138000000000002</v>
      </c>
      <c r="Z54" s="125">
        <v>28.818000000000001</v>
      </c>
      <c r="AA54" s="125">
        <v>31.46</v>
      </c>
      <c r="AB54" s="125">
        <v>26.067</v>
      </c>
      <c r="AC54" s="125">
        <v>34.999000000000002</v>
      </c>
      <c r="AD54" s="125">
        <v>30.518000000000001</v>
      </c>
      <c r="AE54" s="126">
        <v>26.814</v>
      </c>
      <c r="AF54" s="125">
        <v>31.814</v>
      </c>
      <c r="AG54" s="125">
        <v>17.981000000000002</v>
      </c>
      <c r="AH54" s="125">
        <v>23.492999999999999</v>
      </c>
      <c r="AI54" s="173">
        <v>29.635000000000002</v>
      </c>
      <c r="AJ54" s="173">
        <v>28.963999999999999</v>
      </c>
      <c r="AK54" s="173">
        <v>19.881</v>
      </c>
      <c r="AL54" s="173">
        <v>29.231000000000002</v>
      </c>
      <c r="AM54" s="173">
        <v>32.244</v>
      </c>
      <c r="AN54" s="173"/>
      <c r="AO54" s="173"/>
      <c r="AP54" s="173"/>
      <c r="AQ54" s="173"/>
      <c r="AR54" s="173"/>
      <c r="AS54" s="173"/>
      <c r="AT54" s="173"/>
      <c r="AU54" s="173"/>
      <c r="AV54" s="173"/>
      <c r="AW54" s="173"/>
      <c r="AX54" s="173"/>
      <c r="AY54" s="173"/>
      <c r="ALQ54" s="2" t="e">
        <v>#N/A</v>
      </c>
    </row>
    <row r="55" spans="1:1005" ht="15" x14ac:dyDescent="0.25">
      <c r="A55" s="208">
        <v>45689</v>
      </c>
      <c r="B55" s="142"/>
      <c r="C55" s="142"/>
      <c r="D55" s="142">
        <v>28.7</v>
      </c>
      <c r="E55" s="124">
        <v>37.067999999999998</v>
      </c>
      <c r="F55" s="125">
        <v>48.131</v>
      </c>
      <c r="G55" s="125">
        <v>34.030999999999999</v>
      </c>
      <c r="H55" s="125">
        <v>25.266999999999999</v>
      </c>
      <c r="I55" s="125">
        <v>19.731999999999999</v>
      </c>
      <c r="J55" s="125">
        <v>20.725000000000001</v>
      </c>
      <c r="K55" s="125">
        <v>23.23</v>
      </c>
      <c r="L55" s="125">
        <v>22.404</v>
      </c>
      <c r="M55" s="125">
        <v>22.443999999999999</v>
      </c>
      <c r="N55" s="125">
        <v>28.027999999999999</v>
      </c>
      <c r="O55" s="125">
        <v>27.908000000000001</v>
      </c>
      <c r="P55" s="125">
        <v>36.58</v>
      </c>
      <c r="Q55" s="125">
        <v>27.084</v>
      </c>
      <c r="R55" s="125">
        <v>33.036999999999999</v>
      </c>
      <c r="S55" s="125">
        <v>31.558</v>
      </c>
      <c r="T55" s="125">
        <v>31.969000000000001</v>
      </c>
      <c r="U55" s="125">
        <v>23.777000000000001</v>
      </c>
      <c r="V55" s="125">
        <v>20.157</v>
      </c>
      <c r="W55" s="125">
        <v>19.431999999999999</v>
      </c>
      <c r="X55" s="125">
        <v>19.981999999999999</v>
      </c>
      <c r="Y55" s="125">
        <v>24.876000000000001</v>
      </c>
      <c r="Z55" s="125">
        <v>23.346</v>
      </c>
      <c r="AA55" s="125">
        <v>29.367999999999999</v>
      </c>
      <c r="AB55" s="125">
        <v>21.271999999999998</v>
      </c>
      <c r="AC55" s="125">
        <v>30.693000000000001</v>
      </c>
      <c r="AD55" s="125">
        <v>25.027999999999999</v>
      </c>
      <c r="AE55" s="126">
        <v>21.858000000000001</v>
      </c>
      <c r="AF55" s="125">
        <v>26.428999999999998</v>
      </c>
      <c r="AG55" s="125">
        <v>14.954000000000001</v>
      </c>
      <c r="AH55" s="125">
        <v>23.579000000000001</v>
      </c>
      <c r="AI55" s="173">
        <v>29.783000000000001</v>
      </c>
      <c r="AJ55" s="173">
        <v>24.164999999999999</v>
      </c>
      <c r="AK55" s="173">
        <v>16.715</v>
      </c>
      <c r="AL55" s="173">
        <v>24.67</v>
      </c>
      <c r="AM55" s="173">
        <v>24.988</v>
      </c>
      <c r="AN55" s="173"/>
      <c r="AO55" s="173"/>
      <c r="AP55" s="173"/>
      <c r="AQ55" s="173"/>
      <c r="AR55" s="173"/>
      <c r="AS55" s="173"/>
      <c r="AT55" s="173"/>
      <c r="AU55" s="173"/>
      <c r="AV55" s="173"/>
      <c r="AW55" s="173"/>
      <c r="AX55" s="173"/>
      <c r="AY55" s="173"/>
      <c r="ALQ55" s="2" t="e">
        <v>#N/A</v>
      </c>
    </row>
    <row r="56" spans="1:1005" ht="15" x14ac:dyDescent="0.25">
      <c r="A56" s="208">
        <v>45717</v>
      </c>
      <c r="B56" s="142"/>
      <c r="C56" s="142"/>
      <c r="D56" s="142">
        <v>47.1</v>
      </c>
      <c r="E56" s="124">
        <v>55.377000000000002</v>
      </c>
      <c r="F56" s="125">
        <v>90.117000000000004</v>
      </c>
      <c r="G56" s="125">
        <v>41.128</v>
      </c>
      <c r="H56" s="125">
        <v>36.823999999999998</v>
      </c>
      <c r="I56" s="125">
        <v>55.195</v>
      </c>
      <c r="J56" s="125">
        <v>33.694000000000003</v>
      </c>
      <c r="K56" s="125">
        <v>34.575000000000003</v>
      </c>
      <c r="L56" s="125">
        <v>38.302999999999997</v>
      </c>
      <c r="M56" s="125">
        <v>41.784999999999997</v>
      </c>
      <c r="N56" s="125">
        <v>51.424999999999997</v>
      </c>
      <c r="O56" s="125">
        <v>62.938000000000002</v>
      </c>
      <c r="P56" s="125">
        <v>50.390999999999998</v>
      </c>
      <c r="Q56" s="125">
        <v>54.884999999999998</v>
      </c>
      <c r="R56" s="125">
        <v>53.191000000000003</v>
      </c>
      <c r="S56" s="125">
        <v>44.747999999999998</v>
      </c>
      <c r="T56" s="125">
        <v>38.289000000000001</v>
      </c>
      <c r="U56" s="125">
        <v>37.406999999999996</v>
      </c>
      <c r="V56" s="125">
        <v>25.46</v>
      </c>
      <c r="W56" s="125">
        <v>32.689</v>
      </c>
      <c r="X56" s="125">
        <v>59.082000000000001</v>
      </c>
      <c r="Y56" s="125">
        <v>30.36</v>
      </c>
      <c r="Z56" s="125">
        <v>33.683</v>
      </c>
      <c r="AA56" s="125">
        <v>80.162000000000006</v>
      </c>
      <c r="AB56" s="125">
        <v>23.213000000000001</v>
      </c>
      <c r="AC56" s="125">
        <v>60.524000000000001</v>
      </c>
      <c r="AD56" s="125">
        <v>30.471</v>
      </c>
      <c r="AE56" s="126">
        <v>40.975999999999999</v>
      </c>
      <c r="AF56" s="125">
        <v>51.868000000000002</v>
      </c>
      <c r="AG56" s="125">
        <v>24.163</v>
      </c>
      <c r="AH56" s="125">
        <v>27.388000000000002</v>
      </c>
      <c r="AI56" s="173">
        <v>54.432000000000002</v>
      </c>
      <c r="AJ56" s="173">
        <v>27.86</v>
      </c>
      <c r="AK56" s="173">
        <v>29.681000000000001</v>
      </c>
      <c r="AL56" s="173">
        <v>39.703000000000003</v>
      </c>
      <c r="AM56" s="173">
        <v>25.747</v>
      </c>
      <c r="AN56" s="173"/>
      <c r="AO56" s="173"/>
      <c r="AP56" s="173"/>
      <c r="AQ56" s="173"/>
      <c r="AR56" s="173"/>
      <c r="AS56" s="173"/>
      <c r="AT56" s="173"/>
      <c r="AU56" s="173"/>
      <c r="AV56" s="173"/>
      <c r="AW56" s="173"/>
      <c r="AX56" s="173"/>
      <c r="AY56" s="173"/>
      <c r="ALQ56" s="2" t="e">
        <v>#N/A</v>
      </c>
    </row>
    <row r="57" spans="1:1005" ht="15" x14ac:dyDescent="0.25">
      <c r="A57" s="208">
        <v>45748</v>
      </c>
      <c r="B57" s="142"/>
      <c r="C57" s="142"/>
      <c r="D57" s="142">
        <v>100.3</v>
      </c>
      <c r="E57" s="124">
        <v>126.041</v>
      </c>
      <c r="F57" s="124">
        <v>156.05099999999999</v>
      </c>
      <c r="G57" s="125">
        <v>123.169</v>
      </c>
      <c r="H57" s="125">
        <v>82.97</v>
      </c>
      <c r="I57" s="125">
        <v>138.47999999999999</v>
      </c>
      <c r="J57" s="125">
        <v>77.459999999999994</v>
      </c>
      <c r="K57" s="125">
        <v>66.358999999999995</v>
      </c>
      <c r="L57" s="125">
        <v>96.045000000000002</v>
      </c>
      <c r="M57" s="125">
        <v>120.61499999999999</v>
      </c>
      <c r="N57" s="125">
        <v>99.798000000000002</v>
      </c>
      <c r="O57" s="125">
        <v>75.753</v>
      </c>
      <c r="P57" s="125">
        <v>115.59399999999999</v>
      </c>
      <c r="Q57" s="125">
        <v>116.196</v>
      </c>
      <c r="R57" s="125">
        <v>84.653999999999996</v>
      </c>
      <c r="S57" s="125">
        <v>60.433</v>
      </c>
      <c r="T57" s="125">
        <v>96.64</v>
      </c>
      <c r="U57" s="125">
        <v>77.256</v>
      </c>
      <c r="V57" s="125">
        <v>66.894999999999996</v>
      </c>
      <c r="W57" s="125">
        <v>65.991</v>
      </c>
      <c r="X57" s="125">
        <v>126.208</v>
      </c>
      <c r="Y57" s="125">
        <v>80.093999999999994</v>
      </c>
      <c r="Z57" s="125">
        <v>109.94799999999999</v>
      </c>
      <c r="AA57" s="125">
        <v>115.627</v>
      </c>
      <c r="AB57" s="125">
        <v>80.643000000000001</v>
      </c>
      <c r="AC57" s="125">
        <v>102.08799999999999</v>
      </c>
      <c r="AD57" s="125">
        <v>78.591999999999999</v>
      </c>
      <c r="AE57" s="126">
        <v>94.203000000000003</v>
      </c>
      <c r="AF57" s="125">
        <v>112.10299999999999</v>
      </c>
      <c r="AG57" s="125">
        <v>55.054000000000002</v>
      </c>
      <c r="AH57" s="125">
        <v>65.575999999999993</v>
      </c>
      <c r="AI57" s="173">
        <v>97.025999999999996</v>
      </c>
      <c r="AJ57" s="173">
        <v>63.718000000000004</v>
      </c>
      <c r="AK57" s="173">
        <v>52.267000000000003</v>
      </c>
      <c r="AL57" s="173">
        <v>48.206000000000003</v>
      </c>
      <c r="AM57" s="173">
        <v>57.935000000000002</v>
      </c>
      <c r="AN57" s="173"/>
      <c r="AO57" s="173"/>
      <c r="AP57" s="173"/>
      <c r="AQ57" s="173"/>
      <c r="AR57" s="173"/>
      <c r="AS57" s="173"/>
      <c r="AT57" s="173"/>
      <c r="AU57" s="173"/>
      <c r="AV57" s="173"/>
      <c r="AW57" s="173"/>
      <c r="AX57" s="173"/>
      <c r="AY57" s="173"/>
      <c r="ALQ57" s="2" t="e">
        <v>#N/A</v>
      </c>
    </row>
    <row r="58" spans="1:1005" ht="15" x14ac:dyDescent="0.25">
      <c r="A58" s="208">
        <v>45778</v>
      </c>
      <c r="B58" s="142"/>
      <c r="C58" s="142"/>
      <c r="D58" s="142">
        <v>246.5</v>
      </c>
      <c r="E58" s="124">
        <v>481.04</v>
      </c>
      <c r="F58" s="124">
        <v>400.33800000000002</v>
      </c>
      <c r="G58" s="125">
        <v>391.41800000000001</v>
      </c>
      <c r="H58" s="125">
        <v>177.68299999999999</v>
      </c>
      <c r="I58" s="125">
        <v>223.97900000000001</v>
      </c>
      <c r="J58" s="125">
        <v>145.58000000000001</v>
      </c>
      <c r="K58" s="125">
        <v>207.577</v>
      </c>
      <c r="L58" s="125">
        <v>246.762</v>
      </c>
      <c r="M58" s="125">
        <v>349.834</v>
      </c>
      <c r="N58" s="125">
        <v>261.46499999999997</v>
      </c>
      <c r="O58" s="125">
        <v>250.90899999999999</v>
      </c>
      <c r="P58" s="125">
        <v>424.334</v>
      </c>
      <c r="Q58" s="125">
        <v>420.26400000000001</v>
      </c>
      <c r="R58" s="125">
        <v>262.78300000000002</v>
      </c>
      <c r="S58" s="125">
        <v>274.541</v>
      </c>
      <c r="T58" s="125">
        <v>275.64299999999997</v>
      </c>
      <c r="U58" s="125">
        <v>305.625</v>
      </c>
      <c r="V58" s="125">
        <v>84.977000000000004</v>
      </c>
      <c r="W58" s="125">
        <v>184.53700000000001</v>
      </c>
      <c r="X58" s="125">
        <v>265.88799999999998</v>
      </c>
      <c r="Y58" s="125">
        <v>312.59800000000001</v>
      </c>
      <c r="Z58" s="125">
        <v>258.255</v>
      </c>
      <c r="AA58" s="125">
        <v>303.85700000000003</v>
      </c>
      <c r="AB58" s="125">
        <v>339.21100000000001</v>
      </c>
      <c r="AC58" s="125">
        <v>341.39400000000001</v>
      </c>
      <c r="AD58" s="125">
        <v>146.15799999999999</v>
      </c>
      <c r="AE58" s="126">
        <v>214.95400000000001</v>
      </c>
      <c r="AF58" s="125">
        <v>151.55500000000001</v>
      </c>
      <c r="AG58" s="125">
        <v>127.566</v>
      </c>
      <c r="AH58" s="125">
        <v>279.65800000000002</v>
      </c>
      <c r="AI58" s="173">
        <v>233.99799999999999</v>
      </c>
      <c r="AJ58" s="173">
        <v>125.46599999999999</v>
      </c>
      <c r="AK58" s="173">
        <v>192.351</v>
      </c>
      <c r="AL58" s="173">
        <v>178.864</v>
      </c>
      <c r="AM58" s="173">
        <v>569.22900000000004</v>
      </c>
      <c r="AN58" s="173"/>
      <c r="AO58" s="173"/>
      <c r="AP58" s="173"/>
      <c r="AQ58" s="173"/>
      <c r="AR58" s="173"/>
      <c r="AS58" s="173"/>
      <c r="AT58" s="173"/>
      <c r="AU58" s="173"/>
      <c r="AV58" s="173"/>
      <c r="AW58" s="173"/>
      <c r="AX58" s="173"/>
      <c r="AY58" s="173"/>
      <c r="ALQ58" s="2" t="e">
        <v>#N/A</v>
      </c>
    </row>
    <row r="59" spans="1:1005" ht="15" x14ac:dyDescent="0.25">
      <c r="A59" s="208">
        <v>45809</v>
      </c>
      <c r="B59" s="142"/>
      <c r="C59" s="142"/>
      <c r="D59" s="142">
        <v>311.39999999999998</v>
      </c>
      <c r="E59" s="124">
        <v>478.60399999999998</v>
      </c>
      <c r="F59" s="124">
        <v>465.55799999999999</v>
      </c>
      <c r="G59" s="125">
        <v>342.678</v>
      </c>
      <c r="H59" s="125">
        <v>211.49299999999999</v>
      </c>
      <c r="I59" s="125">
        <v>174.92</v>
      </c>
      <c r="J59" s="125">
        <v>211.37799999999999</v>
      </c>
      <c r="K59" s="125">
        <v>332.84199999999998</v>
      </c>
      <c r="L59" s="125">
        <v>215.87200000000001</v>
      </c>
      <c r="M59" s="125">
        <v>477</v>
      </c>
      <c r="N59" s="125">
        <v>260.827</v>
      </c>
      <c r="O59" s="125">
        <v>648.55799999999999</v>
      </c>
      <c r="P59" s="125">
        <v>358.99</v>
      </c>
      <c r="Q59" s="125">
        <v>616.35199999999998</v>
      </c>
      <c r="R59" s="125">
        <v>252.386</v>
      </c>
      <c r="S59" s="125">
        <v>431.89299999999997</v>
      </c>
      <c r="T59" s="125">
        <v>191.50800000000001</v>
      </c>
      <c r="U59" s="125">
        <v>235.517</v>
      </c>
      <c r="V59" s="125">
        <v>63.024999999999999</v>
      </c>
      <c r="W59" s="125">
        <v>256.44400000000002</v>
      </c>
      <c r="X59" s="125">
        <v>174.96899999999999</v>
      </c>
      <c r="Y59" s="125">
        <v>340.70699999999999</v>
      </c>
      <c r="Z59" s="125">
        <v>234.13200000000001</v>
      </c>
      <c r="AA59" s="125">
        <v>236.41900000000001</v>
      </c>
      <c r="AB59" s="125">
        <v>597.60500000000002</v>
      </c>
      <c r="AC59" s="125">
        <v>326.06200000000001</v>
      </c>
      <c r="AD59" s="125">
        <v>307.06799999999998</v>
      </c>
      <c r="AE59" s="126">
        <v>529.21500000000003</v>
      </c>
      <c r="AF59" s="125">
        <v>64.197000000000003</v>
      </c>
      <c r="AG59" s="125">
        <v>166.94900000000001</v>
      </c>
      <c r="AH59" s="125">
        <v>395.113</v>
      </c>
      <c r="AI59" s="173">
        <v>387.971</v>
      </c>
      <c r="AJ59" s="173">
        <v>136.667</v>
      </c>
      <c r="AK59" s="173">
        <v>356.541</v>
      </c>
      <c r="AL59" s="173">
        <v>464.88099999999997</v>
      </c>
      <c r="AM59" s="173">
        <v>839.08100000000002</v>
      </c>
      <c r="AN59" s="173"/>
      <c r="AO59" s="173"/>
      <c r="AP59" s="173"/>
      <c r="AQ59" s="173"/>
      <c r="AR59" s="173"/>
      <c r="AS59" s="173"/>
      <c r="AT59" s="173"/>
      <c r="AU59" s="173"/>
      <c r="AV59" s="173"/>
      <c r="AW59" s="173"/>
      <c r="AX59" s="173"/>
      <c r="AY59" s="173"/>
      <c r="ALQ59" s="2" t="e">
        <v>#N/A</v>
      </c>
    </row>
    <row r="60" spans="1:1005" ht="15" x14ac:dyDescent="0.25">
      <c r="A60" s="208">
        <v>45839</v>
      </c>
      <c r="B60" s="142"/>
      <c r="C60" s="142"/>
      <c r="D60" s="142">
        <v>110.4</v>
      </c>
      <c r="E60" s="124">
        <v>146.255</v>
      </c>
      <c r="F60" s="124">
        <v>191.57</v>
      </c>
      <c r="G60" s="125">
        <v>114.46899999999999</v>
      </c>
      <c r="H60" s="125">
        <v>83.534000000000006</v>
      </c>
      <c r="I60" s="125">
        <v>72.346999999999994</v>
      </c>
      <c r="J60" s="125">
        <v>82.864000000000004</v>
      </c>
      <c r="K60" s="125">
        <v>152.012</v>
      </c>
      <c r="L60" s="125">
        <v>80.722999999999999</v>
      </c>
      <c r="M60" s="125">
        <v>218.96899999999999</v>
      </c>
      <c r="N60" s="125">
        <v>81.192999999999998</v>
      </c>
      <c r="O60" s="125">
        <v>566.90700000000004</v>
      </c>
      <c r="P60" s="125">
        <v>140.636</v>
      </c>
      <c r="Q60" s="125">
        <v>217.66800000000001</v>
      </c>
      <c r="R60" s="125">
        <v>117.79900000000001</v>
      </c>
      <c r="S60" s="125">
        <v>254.43</v>
      </c>
      <c r="T60" s="125">
        <v>58.148000000000003</v>
      </c>
      <c r="U60" s="125">
        <v>67.426000000000002</v>
      </c>
      <c r="V60" s="125">
        <v>24.873000000000001</v>
      </c>
      <c r="W60" s="125">
        <v>72.325999999999993</v>
      </c>
      <c r="X60" s="125">
        <v>63.271000000000001</v>
      </c>
      <c r="Y60" s="125">
        <v>132.66</v>
      </c>
      <c r="Z60" s="125">
        <v>85.35</v>
      </c>
      <c r="AA60" s="125">
        <v>81.120999999999995</v>
      </c>
      <c r="AB60" s="125">
        <v>253.56399999999999</v>
      </c>
      <c r="AC60" s="125">
        <v>164.96899999999999</v>
      </c>
      <c r="AD60" s="125">
        <v>89.685000000000002</v>
      </c>
      <c r="AE60" s="126">
        <v>250.15899999999999</v>
      </c>
      <c r="AF60" s="125">
        <v>29.869</v>
      </c>
      <c r="AG60" s="125">
        <v>58.570999999999998</v>
      </c>
      <c r="AH60" s="125">
        <v>120.447</v>
      </c>
      <c r="AI60" s="173">
        <v>117.08199999999999</v>
      </c>
      <c r="AJ60" s="173">
        <v>53.43</v>
      </c>
      <c r="AK60" s="173">
        <v>201.83699999999999</v>
      </c>
      <c r="AL60" s="173">
        <v>256.26299999999998</v>
      </c>
      <c r="AM60" s="173">
        <v>377.88099999999997</v>
      </c>
      <c r="AN60" s="173"/>
      <c r="AO60" s="173"/>
      <c r="AP60" s="173"/>
      <c r="AQ60" s="173"/>
      <c r="AR60" s="173"/>
      <c r="AS60" s="173"/>
      <c r="AT60" s="173"/>
      <c r="AU60" s="173"/>
      <c r="AV60" s="173"/>
      <c r="AW60" s="173"/>
      <c r="AX60" s="173"/>
      <c r="AY60" s="173"/>
      <c r="ALQ60" s="2" t="e">
        <v>#N/A</v>
      </c>
    </row>
    <row r="61" spans="1:1005" ht="15" x14ac:dyDescent="0.25">
      <c r="A61" s="208">
        <v>45870</v>
      </c>
      <c r="B61" s="142"/>
      <c r="C61" s="142"/>
      <c r="D61" s="142">
        <v>68.400000000000006</v>
      </c>
      <c r="E61" s="124">
        <v>67.926000000000002</v>
      </c>
      <c r="F61" s="124">
        <v>74.242000000000004</v>
      </c>
      <c r="G61" s="125">
        <v>63.424999999999997</v>
      </c>
      <c r="H61" s="125">
        <v>48.054000000000002</v>
      </c>
      <c r="I61" s="125">
        <v>54.232999999999997</v>
      </c>
      <c r="J61" s="125">
        <v>43.398000000000003</v>
      </c>
      <c r="K61" s="125">
        <v>63.387999999999998</v>
      </c>
      <c r="L61" s="125">
        <v>60.886000000000003</v>
      </c>
      <c r="M61" s="125">
        <v>75.953999999999994</v>
      </c>
      <c r="N61" s="125">
        <v>46.607999999999997</v>
      </c>
      <c r="O61" s="125">
        <v>153.00700000000001</v>
      </c>
      <c r="P61" s="125">
        <v>59.731999999999999</v>
      </c>
      <c r="Q61" s="125">
        <v>93.356999999999999</v>
      </c>
      <c r="R61" s="125">
        <v>56.11</v>
      </c>
      <c r="S61" s="125">
        <v>100.614</v>
      </c>
      <c r="T61" s="125">
        <v>46.323999999999998</v>
      </c>
      <c r="U61" s="125">
        <v>51.466999999999999</v>
      </c>
      <c r="V61" s="125">
        <v>20.503</v>
      </c>
      <c r="W61" s="125">
        <v>42.823</v>
      </c>
      <c r="X61" s="125">
        <v>39.554000000000002</v>
      </c>
      <c r="Y61" s="125">
        <v>62.387999999999998</v>
      </c>
      <c r="Z61" s="125">
        <v>60.468000000000004</v>
      </c>
      <c r="AA61" s="125">
        <v>54.683999999999997</v>
      </c>
      <c r="AB61" s="125">
        <v>89.436000000000007</v>
      </c>
      <c r="AC61" s="125">
        <v>62.831000000000003</v>
      </c>
      <c r="AD61" s="125">
        <v>54.74</v>
      </c>
      <c r="AE61" s="126">
        <v>76.888999999999996</v>
      </c>
      <c r="AF61" s="125">
        <v>29.675000000000001</v>
      </c>
      <c r="AG61" s="125">
        <v>41.845999999999997</v>
      </c>
      <c r="AH61" s="125">
        <v>62.942999999999998</v>
      </c>
      <c r="AI61" s="173">
        <v>49.557000000000002</v>
      </c>
      <c r="AJ61" s="173">
        <v>33.603999999999999</v>
      </c>
      <c r="AK61" s="173">
        <v>104.139</v>
      </c>
      <c r="AL61" s="173">
        <v>95.278999999999996</v>
      </c>
      <c r="AM61" s="173">
        <v>143.87</v>
      </c>
      <c r="AN61" s="173"/>
      <c r="AO61" s="173"/>
      <c r="AP61" s="173"/>
      <c r="AQ61" s="173"/>
      <c r="AR61" s="173"/>
      <c r="AS61" s="173"/>
      <c r="AT61" s="173"/>
      <c r="AU61" s="173"/>
      <c r="AV61" s="173"/>
      <c r="AW61" s="173"/>
      <c r="AX61" s="173"/>
      <c r="AY61" s="173"/>
      <c r="ALQ61" s="2" t="e">
        <v>#N/A</v>
      </c>
    </row>
    <row r="62" spans="1:1005" ht="15" x14ac:dyDescent="0.25">
      <c r="A62" s="208">
        <v>45901</v>
      </c>
      <c r="B62" s="142"/>
      <c r="C62" s="142"/>
      <c r="D62" s="142">
        <v>45.6</v>
      </c>
      <c r="E62" s="124">
        <v>71.92</v>
      </c>
      <c r="F62" s="124">
        <v>76.832999999999998</v>
      </c>
      <c r="G62" s="125">
        <v>50.332999999999998</v>
      </c>
      <c r="H62" s="125">
        <v>49.695999999999998</v>
      </c>
      <c r="I62" s="125">
        <v>39.113999999999997</v>
      </c>
      <c r="J62" s="125">
        <v>36.874000000000002</v>
      </c>
      <c r="K62" s="125">
        <v>41.524000000000001</v>
      </c>
      <c r="L62" s="125">
        <v>50.795999999999999</v>
      </c>
      <c r="M62" s="125">
        <v>64.992999999999995</v>
      </c>
      <c r="N62" s="125">
        <v>44.847999999999999</v>
      </c>
      <c r="O62" s="125">
        <v>74.850999999999999</v>
      </c>
      <c r="P62" s="125">
        <v>49.003</v>
      </c>
      <c r="Q62" s="125">
        <v>70.86</v>
      </c>
      <c r="R62" s="125">
        <v>40.866</v>
      </c>
      <c r="S62" s="125">
        <v>57.093000000000004</v>
      </c>
      <c r="T62" s="125">
        <v>40.033000000000001</v>
      </c>
      <c r="U62" s="125">
        <v>36.89</v>
      </c>
      <c r="V62" s="125">
        <v>24.456</v>
      </c>
      <c r="W62" s="125">
        <v>64.942999999999998</v>
      </c>
      <c r="X62" s="125">
        <v>44.826999999999998</v>
      </c>
      <c r="Y62" s="125">
        <v>42.203000000000003</v>
      </c>
      <c r="Z62" s="125">
        <v>45.881</v>
      </c>
      <c r="AA62" s="125">
        <v>55.709000000000003</v>
      </c>
      <c r="AB62" s="125">
        <v>55.668999999999997</v>
      </c>
      <c r="AC62" s="125">
        <v>45.475000000000001</v>
      </c>
      <c r="AD62" s="125">
        <v>35.615000000000002</v>
      </c>
      <c r="AE62" s="126">
        <v>48.277999999999999</v>
      </c>
      <c r="AF62" s="125">
        <v>26.852</v>
      </c>
      <c r="AG62" s="125">
        <v>63.078000000000003</v>
      </c>
      <c r="AH62" s="125">
        <v>58.250999999999998</v>
      </c>
      <c r="AI62" s="173">
        <v>40.755000000000003</v>
      </c>
      <c r="AJ62" s="173">
        <v>29.565000000000001</v>
      </c>
      <c r="AK62" s="173">
        <v>87.034000000000006</v>
      </c>
      <c r="AL62" s="173">
        <v>49.079000000000001</v>
      </c>
      <c r="AM62" s="173">
        <v>83.557000000000002</v>
      </c>
      <c r="AN62" s="173"/>
      <c r="AO62" s="173"/>
      <c r="AP62" s="173"/>
      <c r="AQ62" s="173"/>
      <c r="AR62" s="173"/>
      <c r="AS62" s="173"/>
      <c r="AT62" s="173"/>
      <c r="AU62" s="173"/>
      <c r="AV62" s="173"/>
      <c r="AW62" s="173"/>
      <c r="AX62" s="173"/>
      <c r="AY62" s="173"/>
      <c r="ALQ62" s="2" t="e">
        <v>#N/A</v>
      </c>
    </row>
    <row r="63" spans="1:1005" ht="15" x14ac:dyDescent="0.25">
      <c r="A63" s="208">
        <v>45931</v>
      </c>
      <c r="B63" s="142"/>
      <c r="C63" s="142"/>
      <c r="D63" s="142">
        <v>46.5</v>
      </c>
      <c r="E63" s="124">
        <v>101.931</v>
      </c>
      <c r="F63" s="124">
        <v>81.120999999999995</v>
      </c>
      <c r="G63" s="125">
        <v>40.543999999999997</v>
      </c>
      <c r="H63" s="125">
        <v>38.048000000000002</v>
      </c>
      <c r="I63" s="125">
        <v>37.524000000000001</v>
      </c>
      <c r="J63" s="125">
        <v>56.787999999999997</v>
      </c>
      <c r="K63" s="125">
        <v>35.045999999999999</v>
      </c>
      <c r="L63" s="125">
        <v>34.746000000000002</v>
      </c>
      <c r="M63" s="125">
        <v>55.947000000000003</v>
      </c>
      <c r="N63" s="125">
        <v>39.838000000000001</v>
      </c>
      <c r="O63" s="125">
        <v>68.772000000000006</v>
      </c>
      <c r="P63" s="125">
        <v>60.058999999999997</v>
      </c>
      <c r="Q63" s="125">
        <v>77.569999999999993</v>
      </c>
      <c r="R63" s="125">
        <v>48.06</v>
      </c>
      <c r="S63" s="125">
        <v>44.976999999999997</v>
      </c>
      <c r="T63" s="125">
        <v>35.210999999999999</v>
      </c>
      <c r="U63" s="125">
        <v>32.917000000000002</v>
      </c>
      <c r="V63" s="125">
        <v>34.676000000000002</v>
      </c>
      <c r="W63" s="125">
        <v>41.119</v>
      </c>
      <c r="X63" s="125">
        <v>42.220999999999997</v>
      </c>
      <c r="Y63" s="125">
        <v>59.366999999999997</v>
      </c>
      <c r="Z63" s="125">
        <v>78.899000000000001</v>
      </c>
      <c r="AA63" s="125">
        <v>52.674999999999997</v>
      </c>
      <c r="AB63" s="125">
        <v>48.906999999999996</v>
      </c>
      <c r="AC63" s="125">
        <v>44.965000000000003</v>
      </c>
      <c r="AD63" s="125">
        <v>35.951999999999998</v>
      </c>
      <c r="AE63" s="126">
        <v>47.223999999999997</v>
      </c>
      <c r="AF63" s="125">
        <v>25.187999999999999</v>
      </c>
      <c r="AG63" s="125">
        <v>58.54</v>
      </c>
      <c r="AH63" s="125">
        <v>72.448999999999998</v>
      </c>
      <c r="AI63" s="173">
        <v>35.164000000000001</v>
      </c>
      <c r="AJ63" s="173">
        <v>30.283000000000001</v>
      </c>
      <c r="AK63" s="173">
        <v>53.790999999999997</v>
      </c>
      <c r="AL63" s="173">
        <v>41.311999999999998</v>
      </c>
      <c r="AM63" s="173">
        <v>74.216999999999999</v>
      </c>
      <c r="AN63" s="173"/>
      <c r="AO63" s="173"/>
      <c r="AP63" s="173"/>
      <c r="AQ63" s="173"/>
      <c r="AR63" s="173"/>
      <c r="AS63" s="173"/>
      <c r="AT63" s="173"/>
      <c r="AU63" s="173"/>
      <c r="AV63" s="173"/>
      <c r="AW63" s="173"/>
      <c r="AX63" s="173"/>
      <c r="AY63" s="173"/>
      <c r="ALQ63" s="2" t="e">
        <v>#N/A</v>
      </c>
    </row>
    <row r="64" spans="1:1005" ht="15" x14ac:dyDescent="0.25">
      <c r="A64" s="208"/>
      <c r="B64" s="142"/>
      <c r="C64" s="142"/>
      <c r="D64" s="164"/>
      <c r="E64" s="124"/>
      <c r="F64" s="124"/>
      <c r="G64" s="125"/>
      <c r="H64" s="125"/>
      <c r="I64" s="125"/>
      <c r="J64" s="125"/>
      <c r="K64" s="125"/>
      <c r="L64" s="125"/>
      <c r="M64" s="125"/>
      <c r="N64" s="125"/>
      <c r="O64" s="125"/>
      <c r="P64" s="125"/>
      <c r="Q64" s="125"/>
      <c r="R64" s="125"/>
      <c r="S64" s="125"/>
      <c r="T64" s="125"/>
      <c r="U64" s="125"/>
      <c r="V64" s="125"/>
      <c r="W64" s="125"/>
      <c r="X64" s="125"/>
      <c r="Y64" s="125"/>
      <c r="Z64" s="125"/>
      <c r="AA64" s="125"/>
      <c r="AB64" s="125"/>
      <c r="AC64" s="125"/>
      <c r="AD64" s="125"/>
      <c r="AE64" s="126"/>
      <c r="AF64" s="125"/>
      <c r="AG64" s="125"/>
      <c r="AH64" s="125"/>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208"/>
      <c r="B65" s="142"/>
      <c r="C65" s="142"/>
      <c r="D65" s="164"/>
      <c r="E65" s="124"/>
      <c r="F65" s="124"/>
      <c r="G65" s="125"/>
      <c r="H65" s="125"/>
      <c r="I65" s="125"/>
      <c r="J65" s="125"/>
      <c r="K65" s="125"/>
      <c r="L65" s="125"/>
      <c r="M65" s="125"/>
      <c r="N65" s="125"/>
      <c r="O65" s="125"/>
      <c r="P65" s="125"/>
      <c r="Q65" s="125"/>
      <c r="R65" s="125"/>
      <c r="S65" s="125"/>
      <c r="T65" s="125"/>
      <c r="U65" s="125"/>
      <c r="V65" s="125"/>
      <c r="W65" s="125"/>
      <c r="X65" s="125"/>
      <c r="Y65" s="125"/>
      <c r="Z65" s="125"/>
      <c r="AA65" s="125"/>
      <c r="AB65" s="125"/>
      <c r="AC65" s="125"/>
      <c r="AD65" s="125"/>
      <c r="AE65" s="126"/>
      <c r="AF65" s="125"/>
      <c r="AG65" s="125"/>
      <c r="AH65" s="125"/>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208"/>
      <c r="B66" s="142"/>
      <c r="C66" s="142"/>
      <c r="D66" s="164"/>
      <c r="E66" s="124"/>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6"/>
      <c r="AF66" s="125"/>
      <c r="AG66" s="125"/>
      <c r="AH66" s="125"/>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208"/>
      <c r="B67" s="142"/>
      <c r="C67" s="142"/>
      <c r="D67" s="164"/>
      <c r="E67" s="124"/>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6"/>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208"/>
      <c r="B68" s="142"/>
      <c r="C68" s="142"/>
      <c r="D68" s="164"/>
      <c r="E68" s="124"/>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6"/>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208"/>
      <c r="B69" s="142"/>
      <c r="C69" s="142"/>
      <c r="D69" s="164"/>
      <c r="E69" s="124"/>
      <c r="F69" s="124"/>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208"/>
      <c r="B70" s="44"/>
      <c r="C70" s="44"/>
      <c r="D70" s="164"/>
      <c r="E70" s="124"/>
      <c r="F70" s="124"/>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08"/>
      <c r="B71" s="44"/>
      <c r="C71" s="44"/>
      <c r="D71" s="164"/>
      <c r="E71" s="1"/>
      <c r="F71" s="159"/>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0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0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0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0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0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0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0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0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0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9" customWidth="1"/>
    <col min="5" max="30" width="8" style="2" customWidth="1"/>
    <col min="31" max="31" width="9" style="2" customWidth="1"/>
    <col min="32" max="54" width="8.85546875" style="2" customWidth="1"/>
    <col min="55" max="16384" width="18.7109375" style="2"/>
  </cols>
  <sheetData>
    <row r="1" spans="1:54" s="211" customFormat="1" ht="15" x14ac:dyDescent="0.25">
      <c r="A1" s="15"/>
      <c r="B1" s="324"/>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255"/>
      <c r="AJ1" s="255"/>
      <c r="AK1" s="255"/>
      <c r="AL1" s="255"/>
      <c r="AM1" s="255"/>
    </row>
    <row r="2" spans="1:54" s="206" customFormat="1" ht="15" x14ac:dyDescent="0.25">
      <c r="A2" s="15"/>
      <c r="B2" s="195" t="s">
        <v>53</v>
      </c>
      <c r="C2" s="195" t="s">
        <v>54</v>
      </c>
      <c r="D2" s="195" t="s">
        <v>55</v>
      </c>
      <c r="E2" s="195">
        <v>1981</v>
      </c>
      <c r="F2" s="195">
        <v>1982</v>
      </c>
      <c r="G2" s="195">
        <v>1983</v>
      </c>
      <c r="H2" s="195">
        <v>1984</v>
      </c>
      <c r="I2" s="195">
        <v>1985</v>
      </c>
      <c r="J2" s="195">
        <v>1986</v>
      </c>
      <c r="K2" s="195">
        <v>1987</v>
      </c>
      <c r="L2" s="195">
        <v>1988</v>
      </c>
      <c r="M2" s="195">
        <v>1989</v>
      </c>
      <c r="N2" s="195">
        <v>1990</v>
      </c>
      <c r="O2" s="195">
        <v>1991</v>
      </c>
      <c r="P2" s="195">
        <v>1992</v>
      </c>
      <c r="Q2" s="195">
        <v>1993</v>
      </c>
      <c r="R2" s="195">
        <v>1994</v>
      </c>
      <c r="S2" s="195">
        <v>1995</v>
      </c>
      <c r="T2" s="195">
        <v>1996</v>
      </c>
      <c r="U2" s="195">
        <v>1997</v>
      </c>
      <c r="V2" s="195">
        <v>1998</v>
      </c>
      <c r="W2" s="195">
        <v>1999</v>
      </c>
      <c r="X2" s="195">
        <v>2000</v>
      </c>
      <c r="Y2" s="195">
        <v>2001</v>
      </c>
      <c r="Z2" s="195">
        <v>2002</v>
      </c>
      <c r="AA2" s="195">
        <v>2003</v>
      </c>
      <c r="AB2" s="195">
        <v>2004</v>
      </c>
      <c r="AC2" s="195">
        <v>2005</v>
      </c>
      <c r="AD2" s="195">
        <v>2006</v>
      </c>
      <c r="AE2" s="195">
        <v>2007</v>
      </c>
      <c r="AF2" s="195">
        <v>2008</v>
      </c>
      <c r="AG2" s="195">
        <v>2009</v>
      </c>
      <c r="AH2" s="195">
        <v>2010</v>
      </c>
      <c r="AI2" s="255">
        <v>2011</v>
      </c>
      <c r="AJ2" s="255">
        <v>2012</v>
      </c>
      <c r="AK2" s="255">
        <v>2013</v>
      </c>
      <c r="AL2" s="255">
        <v>2014</v>
      </c>
      <c r="AM2" s="255">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6"/>
      <c r="B3" s="17" t="s">
        <v>71</v>
      </c>
      <c r="C3" s="17" t="s">
        <v>72</v>
      </c>
      <c r="D3" s="17" t="s">
        <v>73</v>
      </c>
      <c r="E3" s="17" t="s">
        <v>74</v>
      </c>
      <c r="F3" s="17" t="s">
        <v>75</v>
      </c>
      <c r="G3" s="17" t="s">
        <v>76</v>
      </c>
      <c r="H3" s="17" t="s">
        <v>77</v>
      </c>
      <c r="I3" s="17" t="s">
        <v>78</v>
      </c>
      <c r="J3" s="17" t="s">
        <v>79</v>
      </c>
      <c r="K3" s="17" t="s">
        <v>80</v>
      </c>
      <c r="L3" s="17" t="s">
        <v>81</v>
      </c>
      <c r="M3" s="17" t="s">
        <v>82</v>
      </c>
      <c r="N3" s="17" t="s">
        <v>83</v>
      </c>
      <c r="O3" s="17" t="s">
        <v>84</v>
      </c>
      <c r="P3" s="17" t="s">
        <v>85</v>
      </c>
      <c r="Q3" s="17" t="s">
        <v>86</v>
      </c>
      <c r="R3" s="17" t="s">
        <v>87</v>
      </c>
      <c r="S3" s="17" t="s">
        <v>88</v>
      </c>
      <c r="T3" s="17" t="s">
        <v>89</v>
      </c>
      <c r="U3" s="17" t="s">
        <v>90</v>
      </c>
      <c r="V3" s="17" t="s">
        <v>91</v>
      </c>
      <c r="W3" s="17" t="s">
        <v>92</v>
      </c>
      <c r="X3" s="17" t="s">
        <v>93</v>
      </c>
      <c r="Y3" s="17" t="s">
        <v>94</v>
      </c>
      <c r="Z3" s="17" t="s">
        <v>95</v>
      </c>
      <c r="AA3" s="17" t="s">
        <v>96</v>
      </c>
      <c r="AB3" s="17" t="s">
        <v>97</v>
      </c>
      <c r="AC3" s="17" t="s">
        <v>98</v>
      </c>
      <c r="AD3" s="17" t="s">
        <v>99</v>
      </c>
      <c r="AE3" s="17" t="s">
        <v>100</v>
      </c>
      <c r="AF3" s="17" t="s">
        <v>101</v>
      </c>
      <c r="AG3" s="17" t="s">
        <v>102</v>
      </c>
      <c r="AH3" s="17" t="s">
        <v>103</v>
      </c>
      <c r="AI3" s="17" t="s">
        <v>163</v>
      </c>
      <c r="AJ3" s="17" t="s">
        <v>168</v>
      </c>
      <c r="AK3" s="17" t="s">
        <v>169</v>
      </c>
      <c r="AL3" s="17" t="s">
        <v>170</v>
      </c>
      <c r="AM3" s="17"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4">
        <v>44136</v>
      </c>
      <c r="B4" s="163"/>
      <c r="C4" s="163"/>
      <c r="D4" s="159">
        <v>32.401913100000002</v>
      </c>
      <c r="E4" s="11">
        <v>34.643999999999998</v>
      </c>
      <c r="F4" s="11">
        <v>34.634</v>
      </c>
      <c r="G4" s="11">
        <v>34.731000000000002</v>
      </c>
      <c r="H4" s="11">
        <v>37.896000000000001</v>
      </c>
      <c r="I4" s="11">
        <v>36.918999999999997</v>
      </c>
      <c r="J4" s="11">
        <v>35.796999999999997</v>
      </c>
      <c r="K4" s="11">
        <v>35</v>
      </c>
      <c r="L4" s="11">
        <v>36.396000000000001</v>
      </c>
      <c r="M4" s="11">
        <v>46.813000000000002</v>
      </c>
      <c r="N4" s="11">
        <v>35.459000000000003</v>
      </c>
      <c r="O4" s="11">
        <v>39.866999999999997</v>
      </c>
      <c r="P4" s="11">
        <v>39.466999999999999</v>
      </c>
      <c r="Q4" s="11">
        <v>39.656999999999996</v>
      </c>
      <c r="R4" s="11">
        <v>34.555999999999997</v>
      </c>
      <c r="S4" s="11">
        <v>35.781999999999996</v>
      </c>
      <c r="T4" s="11">
        <v>38.29</v>
      </c>
      <c r="U4" s="11">
        <v>35.405999999999999</v>
      </c>
      <c r="V4" s="11">
        <v>34.581000000000003</v>
      </c>
      <c r="W4" s="11">
        <v>34.960999999999999</v>
      </c>
      <c r="X4" s="11">
        <v>34.69</v>
      </c>
      <c r="Y4" s="11">
        <v>34.917000000000002</v>
      </c>
      <c r="Z4" s="11">
        <v>35.276000000000003</v>
      </c>
      <c r="AA4" s="11">
        <v>34.698</v>
      </c>
      <c r="AB4" s="11">
        <v>34.768999999999998</v>
      </c>
      <c r="AC4" s="11">
        <v>34.576999999999998</v>
      </c>
      <c r="AD4" s="11">
        <v>41.305999999999997</v>
      </c>
      <c r="AE4" s="11">
        <v>35.045000000000002</v>
      </c>
      <c r="AF4" s="11">
        <v>34.978999999999999</v>
      </c>
      <c r="AG4" s="11">
        <v>38.292999999999999</v>
      </c>
      <c r="AH4" s="127">
        <v>34.482999999999997</v>
      </c>
      <c r="AI4" s="173">
        <v>34.624000000000002</v>
      </c>
      <c r="AJ4" s="173">
        <v>34.578000000000003</v>
      </c>
      <c r="AK4" s="173">
        <v>34.468000000000004</v>
      </c>
      <c r="AL4" s="173">
        <v>35.192</v>
      </c>
      <c r="AM4" s="173">
        <v>34.655000000000001</v>
      </c>
      <c r="AN4" s="173"/>
      <c r="AO4" s="173"/>
      <c r="AP4" s="173"/>
      <c r="AQ4" s="173"/>
      <c r="AR4" s="173"/>
      <c r="AS4" s="173"/>
      <c r="AT4" s="173"/>
      <c r="AU4" s="173"/>
      <c r="AV4" s="173"/>
      <c r="AW4" s="173"/>
      <c r="AX4" s="173"/>
      <c r="AY4" s="173"/>
    </row>
    <row r="5" spans="1:54" ht="15" x14ac:dyDescent="0.25">
      <c r="A5" s="184">
        <v>44166</v>
      </c>
      <c r="B5" s="163"/>
      <c r="C5" s="163"/>
      <c r="D5" s="159">
        <v>27</v>
      </c>
      <c r="E5" s="11">
        <v>30.312999999999999</v>
      </c>
      <c r="F5" s="11">
        <v>30.312999999999999</v>
      </c>
      <c r="G5" s="11">
        <v>27.542999999999999</v>
      </c>
      <c r="H5" s="11">
        <v>29.844000000000001</v>
      </c>
      <c r="I5" s="11">
        <v>28.14</v>
      </c>
      <c r="J5" s="11">
        <v>27.995000000000001</v>
      </c>
      <c r="K5" s="11">
        <v>27.655000000000001</v>
      </c>
      <c r="L5" s="11">
        <v>28.338999999999999</v>
      </c>
      <c r="M5" s="11">
        <v>30.853999999999999</v>
      </c>
      <c r="N5" s="11">
        <v>28.114999999999998</v>
      </c>
      <c r="O5" s="11">
        <v>29.009</v>
      </c>
      <c r="P5" s="11">
        <v>29.129000000000001</v>
      </c>
      <c r="Q5" s="11">
        <v>28.856000000000002</v>
      </c>
      <c r="R5" s="11">
        <v>27.48</v>
      </c>
      <c r="S5" s="11">
        <v>28</v>
      </c>
      <c r="T5" s="11">
        <v>35.1</v>
      </c>
      <c r="U5" s="11">
        <v>29.343</v>
      </c>
      <c r="V5" s="11">
        <v>27.524999999999999</v>
      </c>
      <c r="W5" s="11">
        <v>28.792999999999999</v>
      </c>
      <c r="X5" s="11">
        <v>27.61</v>
      </c>
      <c r="Y5" s="11">
        <v>27.600999999999999</v>
      </c>
      <c r="Z5" s="11">
        <v>27.753</v>
      </c>
      <c r="AA5" s="11">
        <v>27.521999999999998</v>
      </c>
      <c r="AB5" s="11">
        <v>27.472999999999999</v>
      </c>
      <c r="AC5" s="11">
        <v>27.521000000000001</v>
      </c>
      <c r="AD5" s="11">
        <v>30.571000000000002</v>
      </c>
      <c r="AE5" s="11">
        <v>29.183</v>
      </c>
      <c r="AF5" s="11">
        <v>27.911999999999999</v>
      </c>
      <c r="AG5" s="11">
        <v>29.334</v>
      </c>
      <c r="AH5" s="127">
        <v>27.51</v>
      </c>
      <c r="AI5" s="173">
        <v>27.553999999999998</v>
      </c>
      <c r="AJ5" s="173">
        <v>27.477</v>
      </c>
      <c r="AK5" s="173">
        <v>27.984000000000002</v>
      </c>
      <c r="AL5" s="173">
        <v>27.876000000000001</v>
      </c>
      <c r="AM5" s="173">
        <v>29.148</v>
      </c>
      <c r="AN5" s="173"/>
      <c r="AO5" s="173"/>
      <c r="AP5" s="173"/>
      <c r="AQ5" s="173"/>
      <c r="AR5" s="173"/>
      <c r="AS5" s="173"/>
      <c r="AT5" s="173"/>
      <c r="AU5" s="173"/>
      <c r="AV5" s="173"/>
      <c r="AW5" s="173"/>
      <c r="AX5" s="173"/>
      <c r="AY5" s="173"/>
    </row>
    <row r="6" spans="1:54" ht="15" x14ac:dyDescent="0.25">
      <c r="A6" s="184">
        <v>44197</v>
      </c>
      <c r="B6" s="163"/>
      <c r="C6" s="163"/>
      <c r="D6" s="159">
        <v>26</v>
      </c>
      <c r="E6" s="11">
        <v>36.414000000000001</v>
      </c>
      <c r="F6" s="11">
        <v>31.245999999999999</v>
      </c>
      <c r="G6" s="11">
        <v>27.576000000000001</v>
      </c>
      <c r="H6" s="11">
        <v>29.3</v>
      </c>
      <c r="I6" s="11">
        <v>26.68</v>
      </c>
      <c r="J6" s="11">
        <v>27</v>
      </c>
      <c r="K6" s="11">
        <v>26.484999999999999</v>
      </c>
      <c r="L6" s="11">
        <v>26.789000000000001</v>
      </c>
      <c r="M6" s="11">
        <v>27.933</v>
      </c>
      <c r="N6" s="11">
        <v>26.702999999999999</v>
      </c>
      <c r="O6" s="11">
        <v>27.097999999999999</v>
      </c>
      <c r="P6" s="11">
        <v>27.315000000000001</v>
      </c>
      <c r="Q6" s="11">
        <v>27.026</v>
      </c>
      <c r="R6" s="11">
        <v>26.398</v>
      </c>
      <c r="S6" s="11">
        <v>26.818999999999999</v>
      </c>
      <c r="T6" s="11">
        <v>29.937999999999999</v>
      </c>
      <c r="U6" s="11">
        <v>35.213999999999999</v>
      </c>
      <c r="V6" s="11">
        <v>26.414999999999999</v>
      </c>
      <c r="W6" s="11">
        <v>27.120999999999999</v>
      </c>
      <c r="X6" s="11">
        <v>26.472999999999999</v>
      </c>
      <c r="Y6" s="11">
        <v>26.454999999999998</v>
      </c>
      <c r="Z6" s="11">
        <v>26.495999999999999</v>
      </c>
      <c r="AA6" s="11">
        <v>26.492000000000001</v>
      </c>
      <c r="AB6" s="11">
        <v>26.395</v>
      </c>
      <c r="AC6" s="11">
        <v>26.414000000000001</v>
      </c>
      <c r="AD6" s="11">
        <v>32.238</v>
      </c>
      <c r="AE6" s="11">
        <v>29.995999999999999</v>
      </c>
      <c r="AF6" s="11">
        <v>26.599</v>
      </c>
      <c r="AG6" s="11">
        <v>29.285</v>
      </c>
      <c r="AH6" s="127">
        <v>26.41</v>
      </c>
      <c r="AI6" s="173">
        <v>27.411000000000001</v>
      </c>
      <c r="AJ6" s="173">
        <v>27.513999999999999</v>
      </c>
      <c r="AK6" s="173">
        <v>26.794</v>
      </c>
      <c r="AL6" s="173">
        <v>26.713999999999999</v>
      </c>
      <c r="AM6" s="173">
        <v>31.222999999999999</v>
      </c>
      <c r="AN6" s="173"/>
      <c r="AO6" s="173"/>
      <c r="AP6" s="173"/>
      <c r="AQ6" s="173"/>
      <c r="AR6" s="173"/>
      <c r="AS6" s="173"/>
      <c r="AT6" s="173"/>
      <c r="AU6" s="173"/>
      <c r="AV6" s="173"/>
      <c r="AW6" s="173"/>
      <c r="AX6" s="173"/>
      <c r="AY6" s="173"/>
    </row>
    <row r="7" spans="1:54" ht="15" x14ac:dyDescent="0.25">
      <c r="A7" s="184">
        <v>44228</v>
      </c>
      <c r="B7" s="163"/>
      <c r="C7" s="163"/>
      <c r="D7" s="159">
        <v>24</v>
      </c>
      <c r="E7" s="11">
        <v>30.94</v>
      </c>
      <c r="F7" s="11">
        <v>30.893000000000001</v>
      </c>
      <c r="G7" s="11">
        <v>24.841999999999999</v>
      </c>
      <c r="H7" s="11">
        <v>25.228000000000002</v>
      </c>
      <c r="I7" s="11">
        <v>23.181999999999999</v>
      </c>
      <c r="J7" s="11">
        <v>61.353999999999999</v>
      </c>
      <c r="K7" s="11">
        <v>24.166</v>
      </c>
      <c r="L7" s="11">
        <v>22.515000000000001</v>
      </c>
      <c r="M7" s="11">
        <v>25</v>
      </c>
      <c r="N7" s="11">
        <v>23.27</v>
      </c>
      <c r="O7" s="11">
        <v>26.39</v>
      </c>
      <c r="P7" s="11">
        <v>23.920999999999999</v>
      </c>
      <c r="Q7" s="11">
        <v>22.978999999999999</v>
      </c>
      <c r="R7" s="11">
        <v>22.337</v>
      </c>
      <c r="S7" s="11">
        <v>33.103000000000002</v>
      </c>
      <c r="T7" s="11">
        <v>33.679000000000002</v>
      </c>
      <c r="U7" s="11">
        <v>28.544</v>
      </c>
      <c r="V7" s="11">
        <v>22.332000000000001</v>
      </c>
      <c r="W7" s="11">
        <v>24.545999999999999</v>
      </c>
      <c r="X7" s="11">
        <v>26.619</v>
      </c>
      <c r="Y7" s="11">
        <v>22.777999999999999</v>
      </c>
      <c r="Z7" s="11">
        <v>22.588000000000001</v>
      </c>
      <c r="AA7" s="11">
        <v>30.166</v>
      </c>
      <c r="AB7" s="11">
        <v>22.702000000000002</v>
      </c>
      <c r="AC7" s="11">
        <v>23.024000000000001</v>
      </c>
      <c r="AD7" s="11">
        <v>26.704999999999998</v>
      </c>
      <c r="AE7" s="11">
        <v>27.597999999999999</v>
      </c>
      <c r="AF7" s="11">
        <v>22.417999999999999</v>
      </c>
      <c r="AG7" s="11">
        <v>27.209</v>
      </c>
      <c r="AH7" s="127">
        <v>22.327999999999999</v>
      </c>
      <c r="AI7" s="173">
        <v>25.245000000000001</v>
      </c>
      <c r="AJ7" s="173">
        <v>25.603999999999999</v>
      </c>
      <c r="AK7" s="173">
        <v>23.106999999999999</v>
      </c>
      <c r="AL7" s="173">
        <v>29.448</v>
      </c>
      <c r="AM7" s="173">
        <v>34.567999999999998</v>
      </c>
      <c r="AN7" s="173"/>
      <c r="AO7" s="173"/>
      <c r="AP7" s="173"/>
      <c r="AQ7" s="173"/>
      <c r="AR7" s="173"/>
      <c r="AS7" s="173"/>
      <c r="AT7" s="173"/>
      <c r="AU7" s="173"/>
      <c r="AV7" s="173"/>
      <c r="AW7" s="173"/>
      <c r="AX7" s="173"/>
      <c r="AY7" s="173"/>
    </row>
    <row r="8" spans="1:54" ht="15" x14ac:dyDescent="0.25">
      <c r="A8" s="184">
        <v>44256</v>
      </c>
      <c r="B8" s="163"/>
      <c r="C8" s="163"/>
      <c r="D8" s="159">
        <v>42</v>
      </c>
      <c r="E8" s="11">
        <v>46.249000000000002</v>
      </c>
      <c r="F8" s="11">
        <v>48.972000000000001</v>
      </c>
      <c r="G8" s="11">
        <v>38.372</v>
      </c>
      <c r="H8" s="11">
        <v>35.045000000000002</v>
      </c>
      <c r="I8" s="11">
        <v>31.812999999999999</v>
      </c>
      <c r="J8" s="11">
        <v>116.754</v>
      </c>
      <c r="K8" s="11">
        <v>39.271999999999998</v>
      </c>
      <c r="L8" s="11">
        <v>36.383000000000003</v>
      </c>
      <c r="M8" s="11">
        <v>59.646999999999998</v>
      </c>
      <c r="N8" s="11">
        <v>42</v>
      </c>
      <c r="O8" s="11">
        <v>34.850999999999999</v>
      </c>
      <c r="P8" s="11">
        <v>44.311</v>
      </c>
      <c r="Q8" s="11">
        <v>46.277000000000001</v>
      </c>
      <c r="R8" s="11">
        <v>44.307000000000002</v>
      </c>
      <c r="S8" s="11">
        <v>64.215000000000003</v>
      </c>
      <c r="T8" s="11">
        <v>50.433</v>
      </c>
      <c r="U8" s="11">
        <v>52.542000000000002</v>
      </c>
      <c r="V8" s="11">
        <v>40.667000000000002</v>
      </c>
      <c r="W8" s="11">
        <v>41.835000000000001</v>
      </c>
      <c r="X8" s="11">
        <v>36.966999999999999</v>
      </c>
      <c r="Y8" s="11">
        <v>36.548999999999999</v>
      </c>
      <c r="Z8" s="11">
        <v>31.677</v>
      </c>
      <c r="AA8" s="11">
        <v>39.851999999999997</v>
      </c>
      <c r="AB8" s="11">
        <v>51.67</v>
      </c>
      <c r="AC8" s="11">
        <v>44.252000000000002</v>
      </c>
      <c r="AD8" s="11">
        <v>35.667000000000002</v>
      </c>
      <c r="AE8" s="11">
        <v>60.887</v>
      </c>
      <c r="AF8" s="11">
        <v>31.012</v>
      </c>
      <c r="AG8" s="11">
        <v>47.554000000000002</v>
      </c>
      <c r="AH8" s="127">
        <v>32.499000000000002</v>
      </c>
      <c r="AI8" s="173">
        <v>33.085999999999999</v>
      </c>
      <c r="AJ8" s="173">
        <v>51.734000000000002</v>
      </c>
      <c r="AK8" s="173">
        <v>37.960999999999999</v>
      </c>
      <c r="AL8" s="173">
        <v>43.322000000000003</v>
      </c>
      <c r="AM8" s="173">
        <v>59.424999999999997</v>
      </c>
      <c r="AN8" s="173"/>
      <c r="AO8" s="173"/>
      <c r="AP8" s="173"/>
      <c r="AQ8" s="173"/>
      <c r="AR8" s="173"/>
      <c r="AS8" s="173"/>
      <c r="AT8" s="173"/>
      <c r="AU8" s="173"/>
      <c r="AV8" s="173"/>
      <c r="AW8" s="173"/>
      <c r="AX8" s="173"/>
      <c r="AY8" s="173"/>
    </row>
    <row r="9" spans="1:54" ht="15" x14ac:dyDescent="0.25">
      <c r="A9" s="184">
        <v>44287</v>
      </c>
      <c r="B9" s="163"/>
      <c r="C9" s="163"/>
      <c r="D9" s="159">
        <v>65</v>
      </c>
      <c r="E9" s="11">
        <v>52.234999999999999</v>
      </c>
      <c r="F9" s="11">
        <v>53.561</v>
      </c>
      <c r="G9" s="11">
        <v>44.277999999999999</v>
      </c>
      <c r="H9" s="11">
        <v>47.238999999999997</v>
      </c>
      <c r="I9" s="11">
        <v>70.947999999999993</v>
      </c>
      <c r="J9" s="11">
        <v>192.03100000000001</v>
      </c>
      <c r="K9" s="11">
        <v>68.733000000000004</v>
      </c>
      <c r="L9" s="11">
        <v>69.177000000000007</v>
      </c>
      <c r="M9" s="11">
        <v>122.18300000000001</v>
      </c>
      <c r="N9" s="11">
        <v>84.212000000000003</v>
      </c>
      <c r="O9" s="11">
        <v>54.579000000000001</v>
      </c>
      <c r="P9" s="11">
        <v>51.616999999999997</v>
      </c>
      <c r="Q9" s="11">
        <v>66.828000000000003</v>
      </c>
      <c r="R9" s="11">
        <v>73.712999999999994</v>
      </c>
      <c r="S9" s="11">
        <v>62.061</v>
      </c>
      <c r="T9" s="11">
        <v>98.801000000000002</v>
      </c>
      <c r="U9" s="11">
        <v>78.078000000000003</v>
      </c>
      <c r="V9" s="11">
        <v>70.475999999999999</v>
      </c>
      <c r="W9" s="11">
        <v>55.963000000000001</v>
      </c>
      <c r="X9" s="11">
        <v>69.751999999999995</v>
      </c>
      <c r="Y9" s="11">
        <v>46.177999999999997</v>
      </c>
      <c r="Z9" s="11">
        <v>61.052999999999997</v>
      </c>
      <c r="AA9" s="11">
        <v>62.366999999999997</v>
      </c>
      <c r="AB9" s="11">
        <v>99.814999999999998</v>
      </c>
      <c r="AC9" s="11">
        <v>60.176000000000002</v>
      </c>
      <c r="AD9" s="11">
        <v>92.545000000000002</v>
      </c>
      <c r="AE9" s="11">
        <v>65</v>
      </c>
      <c r="AF9" s="11">
        <v>35.715000000000003</v>
      </c>
      <c r="AG9" s="11">
        <v>75.349999999999994</v>
      </c>
      <c r="AH9" s="127">
        <v>45.277999999999999</v>
      </c>
      <c r="AI9" s="173">
        <v>56.756</v>
      </c>
      <c r="AJ9" s="173">
        <v>99.69</v>
      </c>
      <c r="AK9" s="173">
        <v>44.881999999999998</v>
      </c>
      <c r="AL9" s="173">
        <v>71.593999999999994</v>
      </c>
      <c r="AM9" s="173">
        <v>61.89</v>
      </c>
      <c r="AN9" s="173"/>
      <c r="AO9" s="173"/>
      <c r="AP9" s="173"/>
      <c r="AQ9" s="173"/>
      <c r="AR9" s="173"/>
      <c r="AS9" s="173"/>
      <c r="AT9" s="173"/>
      <c r="AU9" s="173"/>
      <c r="AV9" s="173"/>
      <c r="AW9" s="173"/>
      <c r="AX9" s="173"/>
      <c r="AY9" s="173"/>
    </row>
    <row r="10" spans="1:54" ht="15" x14ac:dyDescent="0.25">
      <c r="A10" s="184">
        <v>44317</v>
      </c>
      <c r="B10" s="163"/>
      <c r="C10" s="163"/>
      <c r="D10" s="159">
        <v>105</v>
      </c>
      <c r="E10" s="11">
        <v>89.778000000000006</v>
      </c>
      <c r="F10" s="11">
        <v>204.31700000000001</v>
      </c>
      <c r="G10" s="11">
        <v>100.372</v>
      </c>
      <c r="H10" s="11">
        <v>114.34399999999999</v>
      </c>
      <c r="I10" s="11">
        <v>124.57299999999999</v>
      </c>
      <c r="J10" s="11">
        <v>275.738</v>
      </c>
      <c r="K10" s="11">
        <v>173.65100000000001</v>
      </c>
      <c r="L10" s="11">
        <v>100.22</v>
      </c>
      <c r="M10" s="11">
        <v>174.41200000000001</v>
      </c>
      <c r="N10" s="11">
        <v>76.147000000000006</v>
      </c>
      <c r="O10" s="11">
        <v>68.412000000000006</v>
      </c>
      <c r="P10" s="11">
        <v>63.776000000000003</v>
      </c>
      <c r="Q10" s="11">
        <v>179.89099999999999</v>
      </c>
      <c r="R10" s="11">
        <v>121.012</v>
      </c>
      <c r="S10" s="11">
        <v>58.832000000000001</v>
      </c>
      <c r="T10" s="11">
        <v>117.06399999999999</v>
      </c>
      <c r="U10" s="11">
        <v>300.62799999999999</v>
      </c>
      <c r="V10" s="11">
        <v>103.047</v>
      </c>
      <c r="W10" s="11">
        <v>138.786</v>
      </c>
      <c r="X10" s="11">
        <v>134.155</v>
      </c>
      <c r="Y10" s="11">
        <v>76.504999999999995</v>
      </c>
      <c r="Z10" s="11">
        <v>53.921999999999997</v>
      </c>
      <c r="AA10" s="11">
        <v>53.058999999999997</v>
      </c>
      <c r="AB10" s="11">
        <v>91.137</v>
      </c>
      <c r="AC10" s="11">
        <v>93.1</v>
      </c>
      <c r="AD10" s="11">
        <v>197.33500000000001</v>
      </c>
      <c r="AE10" s="11">
        <v>126.607</v>
      </c>
      <c r="AF10" s="11">
        <v>89.155000000000001</v>
      </c>
      <c r="AG10" s="11">
        <v>117.596</v>
      </c>
      <c r="AH10" s="127">
        <v>19.827000000000002</v>
      </c>
      <c r="AI10" s="173">
        <v>140.30799999999999</v>
      </c>
      <c r="AJ10" s="173">
        <v>110</v>
      </c>
      <c r="AK10" s="173">
        <v>67.212000000000003</v>
      </c>
      <c r="AL10" s="173">
        <v>157.131</v>
      </c>
      <c r="AM10" s="173">
        <v>87.441999999999993</v>
      </c>
      <c r="AN10" s="173"/>
      <c r="AO10" s="173"/>
      <c r="AP10" s="173"/>
      <c r="AQ10" s="173"/>
      <c r="AR10" s="173"/>
      <c r="AS10" s="173"/>
      <c r="AT10" s="173"/>
      <c r="AU10" s="173"/>
      <c r="AV10" s="173"/>
      <c r="AW10" s="173"/>
      <c r="AX10" s="173"/>
      <c r="AY10" s="173"/>
    </row>
    <row r="11" spans="1:54" ht="15" x14ac:dyDescent="0.25">
      <c r="A11" s="184">
        <v>44348</v>
      </c>
      <c r="B11" s="163"/>
      <c r="C11" s="163"/>
      <c r="D11" s="159">
        <v>215</v>
      </c>
      <c r="E11" s="11">
        <v>156.15100000000001</v>
      </c>
      <c r="F11" s="11">
        <v>395.88099999999997</v>
      </c>
      <c r="G11" s="11">
        <v>346.42899999999997</v>
      </c>
      <c r="H11" s="11">
        <v>291.10899999999998</v>
      </c>
      <c r="I11" s="11">
        <v>96.822999999999993</v>
      </c>
      <c r="J11" s="11">
        <v>762.28</v>
      </c>
      <c r="K11" s="11">
        <v>139.49700000000001</v>
      </c>
      <c r="L11" s="11">
        <v>127.182</v>
      </c>
      <c r="M11" s="11">
        <v>275.327</v>
      </c>
      <c r="N11" s="11">
        <v>213.50800000000001</v>
      </c>
      <c r="O11" s="11">
        <v>285.10199999999998</v>
      </c>
      <c r="P11" s="11">
        <v>5.7130000000000001</v>
      </c>
      <c r="Q11" s="11">
        <v>322.68900000000002</v>
      </c>
      <c r="R11" s="11">
        <v>107.813</v>
      </c>
      <c r="S11" s="11">
        <v>385.488</v>
      </c>
      <c r="T11" s="11">
        <v>483.01400000000001</v>
      </c>
      <c r="U11" s="11">
        <v>648.68399999999997</v>
      </c>
      <c r="V11" s="11">
        <v>225</v>
      </c>
      <c r="W11" s="11">
        <v>441.40300000000002</v>
      </c>
      <c r="X11" s="11">
        <v>198.89599999999999</v>
      </c>
      <c r="Y11" s="11">
        <v>59.643999999999998</v>
      </c>
      <c r="Z11" s="11">
        <v>161.262</v>
      </c>
      <c r="AA11" s="11">
        <v>172.34700000000001</v>
      </c>
      <c r="AB11" s="11">
        <v>223.83199999999999</v>
      </c>
      <c r="AC11" s="11">
        <v>226.43899999999999</v>
      </c>
      <c r="AD11" s="11">
        <v>244.69800000000001</v>
      </c>
      <c r="AE11" s="11">
        <v>37.503</v>
      </c>
      <c r="AF11" s="11">
        <v>220.47900000000001</v>
      </c>
      <c r="AG11" s="11">
        <v>413.66</v>
      </c>
      <c r="AH11" s="127">
        <v>125.622</v>
      </c>
      <c r="AI11" s="173">
        <v>349.52199999999999</v>
      </c>
      <c r="AJ11" s="173">
        <v>153.58799999999999</v>
      </c>
      <c r="AK11" s="173">
        <v>69.960999999999999</v>
      </c>
      <c r="AL11" s="173">
        <v>373.99799999999999</v>
      </c>
      <c r="AM11" s="173">
        <v>225.17400000000001</v>
      </c>
      <c r="AN11" s="173"/>
      <c r="AO11" s="173"/>
      <c r="AP11" s="173"/>
      <c r="AQ11" s="173"/>
      <c r="AR11" s="173"/>
      <c r="AS11" s="173"/>
      <c r="AT11" s="173"/>
      <c r="AU11" s="173"/>
      <c r="AV11" s="173"/>
      <c r="AW11" s="173"/>
      <c r="AX11" s="173"/>
      <c r="AY11" s="173"/>
    </row>
    <row r="12" spans="1:54" ht="15" x14ac:dyDescent="0.25">
      <c r="A12" s="184">
        <v>44378</v>
      </c>
      <c r="B12" s="163"/>
      <c r="C12" s="163"/>
      <c r="D12" s="159">
        <v>135</v>
      </c>
      <c r="E12" s="11">
        <v>65.025000000000006</v>
      </c>
      <c r="F12" s="11">
        <v>412.81200000000001</v>
      </c>
      <c r="G12" s="11">
        <v>308.86099999999999</v>
      </c>
      <c r="H12" s="11">
        <v>223.48</v>
      </c>
      <c r="I12" s="11">
        <v>33.127000000000002</v>
      </c>
      <c r="J12" s="11">
        <v>269.77999999999997</v>
      </c>
      <c r="K12" s="11">
        <v>52.591000000000001</v>
      </c>
      <c r="L12" s="11">
        <v>26.457999999999998</v>
      </c>
      <c r="M12" s="11">
        <v>157.56299999999999</v>
      </c>
      <c r="N12" s="11">
        <v>150</v>
      </c>
      <c r="O12" s="11">
        <v>136.59299999999999</v>
      </c>
      <c r="P12" s="11">
        <v>8.4309999999999992</v>
      </c>
      <c r="Q12" s="11">
        <v>209.751</v>
      </c>
      <c r="R12" s="11">
        <v>14.625</v>
      </c>
      <c r="S12" s="11">
        <v>401.31400000000002</v>
      </c>
      <c r="T12" s="11">
        <v>265.55700000000002</v>
      </c>
      <c r="U12" s="11">
        <v>293.72399999999999</v>
      </c>
      <c r="V12" s="11">
        <v>308.96499999999997</v>
      </c>
      <c r="W12" s="11">
        <v>306.17899999999997</v>
      </c>
      <c r="X12" s="11">
        <v>66.063000000000002</v>
      </c>
      <c r="Y12" s="11">
        <v>6.4569999999999999</v>
      </c>
      <c r="Z12" s="11">
        <v>62.636000000000003</v>
      </c>
      <c r="AA12" s="11">
        <v>60.720999999999997</v>
      </c>
      <c r="AB12" s="11">
        <v>169.83600000000001</v>
      </c>
      <c r="AC12" s="11">
        <v>161.27199999999999</v>
      </c>
      <c r="AD12" s="11">
        <v>71.497</v>
      </c>
      <c r="AE12" s="11">
        <v>4.1260000000000003</v>
      </c>
      <c r="AF12" s="11">
        <v>182.21700000000001</v>
      </c>
      <c r="AG12" s="11">
        <v>333.86900000000003</v>
      </c>
      <c r="AH12" s="127">
        <v>119.34699999999999</v>
      </c>
      <c r="AI12" s="173">
        <v>571.09299999999996</v>
      </c>
      <c r="AJ12" s="173">
        <v>54.481999999999999</v>
      </c>
      <c r="AK12" s="173">
        <v>24.254000000000001</v>
      </c>
      <c r="AL12" s="173">
        <v>242.24799999999999</v>
      </c>
      <c r="AM12" s="173">
        <v>120.83199999999999</v>
      </c>
      <c r="AN12" s="173"/>
      <c r="AO12" s="173"/>
      <c r="AP12" s="173"/>
      <c r="AQ12" s="173"/>
      <c r="AR12" s="173"/>
      <c r="AS12" s="173"/>
      <c r="AT12" s="173"/>
      <c r="AU12" s="173"/>
      <c r="AV12" s="173"/>
      <c r="AW12" s="173"/>
      <c r="AX12" s="173"/>
      <c r="AY12" s="173"/>
    </row>
    <row r="13" spans="1:54" ht="15" x14ac:dyDescent="0.25">
      <c r="A13" s="184">
        <v>44409</v>
      </c>
      <c r="B13" s="163"/>
      <c r="C13" s="163"/>
      <c r="D13" s="159">
        <v>58</v>
      </c>
      <c r="E13" s="11">
        <v>30.780999999999999</v>
      </c>
      <c r="F13" s="11">
        <v>164.32400000000001</v>
      </c>
      <c r="G13" s="11">
        <v>131.59800000000001</v>
      </c>
      <c r="H13" s="11">
        <v>81.307000000000002</v>
      </c>
      <c r="I13" s="11">
        <v>25.606000000000002</v>
      </c>
      <c r="J13" s="11">
        <v>100.947</v>
      </c>
      <c r="K13" s="11">
        <v>46.533999999999999</v>
      </c>
      <c r="L13" s="11">
        <v>23.943000000000001</v>
      </c>
      <c r="M13" s="11">
        <v>60.841000000000001</v>
      </c>
      <c r="N13" s="11">
        <v>50.747</v>
      </c>
      <c r="O13" s="11">
        <v>60.603000000000002</v>
      </c>
      <c r="P13" s="11">
        <v>10.23</v>
      </c>
      <c r="Q13" s="11">
        <v>170.13499999999999</v>
      </c>
      <c r="R13" s="11">
        <v>19.388999999999999</v>
      </c>
      <c r="S13" s="11">
        <v>138.82900000000001</v>
      </c>
      <c r="T13" s="11">
        <v>82.807000000000002</v>
      </c>
      <c r="U13" s="11">
        <v>142.80500000000001</v>
      </c>
      <c r="V13" s="11">
        <v>104.32599999999999</v>
      </c>
      <c r="W13" s="11">
        <v>106.878</v>
      </c>
      <c r="X13" s="11">
        <v>35.043999999999997</v>
      </c>
      <c r="Y13" s="11">
        <v>13.413</v>
      </c>
      <c r="Z13" s="11">
        <v>29.806999999999999</v>
      </c>
      <c r="AA13" s="11">
        <v>30.053999999999998</v>
      </c>
      <c r="AB13" s="11">
        <v>65.552000000000007</v>
      </c>
      <c r="AC13" s="11">
        <v>59.463000000000001</v>
      </c>
      <c r="AD13" s="11">
        <v>41.588000000000001</v>
      </c>
      <c r="AE13" s="11">
        <v>23.053999999999998</v>
      </c>
      <c r="AF13" s="11">
        <v>58</v>
      </c>
      <c r="AG13" s="11">
        <v>103.08799999999999</v>
      </c>
      <c r="AH13" s="127">
        <v>43.411999999999999</v>
      </c>
      <c r="AI13" s="173">
        <v>171.821</v>
      </c>
      <c r="AJ13" s="173">
        <v>28.936</v>
      </c>
      <c r="AK13" s="173">
        <v>19.84</v>
      </c>
      <c r="AL13" s="173">
        <v>85.241</v>
      </c>
      <c r="AM13" s="173">
        <v>44.576000000000001</v>
      </c>
      <c r="AN13" s="173"/>
      <c r="AO13" s="173"/>
      <c r="AP13" s="173"/>
      <c r="AQ13" s="173"/>
      <c r="AR13" s="173"/>
      <c r="AS13" s="173"/>
      <c r="AT13" s="173"/>
      <c r="AU13" s="173"/>
      <c r="AV13" s="173"/>
      <c r="AW13" s="173"/>
      <c r="AX13" s="173"/>
      <c r="AY13" s="173"/>
    </row>
    <row r="14" spans="1:54" ht="15" x14ac:dyDescent="0.25">
      <c r="A14" s="184">
        <v>44440</v>
      </c>
      <c r="B14" s="163"/>
      <c r="C14" s="163"/>
      <c r="D14" s="159">
        <v>38</v>
      </c>
      <c r="E14" s="11">
        <v>22.718</v>
      </c>
      <c r="F14" s="11">
        <v>90.613</v>
      </c>
      <c r="G14" s="11">
        <v>72.697000000000003</v>
      </c>
      <c r="H14" s="11">
        <v>59.539000000000001</v>
      </c>
      <c r="I14" s="11">
        <v>32.850999999999999</v>
      </c>
      <c r="J14" s="11">
        <v>64.414000000000001</v>
      </c>
      <c r="K14" s="11">
        <v>33.183</v>
      </c>
      <c r="L14" s="11">
        <v>22.379000000000001</v>
      </c>
      <c r="M14" s="11">
        <v>48.075000000000003</v>
      </c>
      <c r="N14" s="11">
        <v>39.65</v>
      </c>
      <c r="O14" s="11">
        <v>55.185000000000002</v>
      </c>
      <c r="P14" s="11">
        <v>17.149999999999999</v>
      </c>
      <c r="Q14" s="11">
        <v>67.245000000000005</v>
      </c>
      <c r="R14" s="11">
        <v>21</v>
      </c>
      <c r="S14" s="11">
        <v>61.548999999999999</v>
      </c>
      <c r="T14" s="11">
        <v>50.938000000000002</v>
      </c>
      <c r="U14" s="11">
        <v>92.825000000000003</v>
      </c>
      <c r="V14" s="11">
        <v>50.866999999999997</v>
      </c>
      <c r="W14" s="11">
        <v>75.061000000000007</v>
      </c>
      <c r="X14" s="11">
        <v>40</v>
      </c>
      <c r="Y14" s="11">
        <v>16.077000000000002</v>
      </c>
      <c r="Z14" s="11">
        <v>33.411000000000001</v>
      </c>
      <c r="AA14" s="11">
        <v>32.545999999999999</v>
      </c>
      <c r="AB14" s="11">
        <v>54.84</v>
      </c>
      <c r="AC14" s="11">
        <v>36.914999999999999</v>
      </c>
      <c r="AD14" s="11">
        <v>34.765000000000001</v>
      </c>
      <c r="AE14" s="11">
        <v>23.446999999999999</v>
      </c>
      <c r="AF14" s="11">
        <v>43.962000000000003</v>
      </c>
      <c r="AG14" s="11">
        <v>50.811999999999998</v>
      </c>
      <c r="AH14" s="127">
        <v>31.484999999999999</v>
      </c>
      <c r="AI14" s="173">
        <v>77.38</v>
      </c>
      <c r="AJ14" s="173">
        <v>24.033999999999999</v>
      </c>
      <c r="AK14" s="173">
        <v>28.632999999999999</v>
      </c>
      <c r="AL14" s="173">
        <v>62.234000000000002</v>
      </c>
      <c r="AM14" s="173">
        <v>34.835999999999999</v>
      </c>
      <c r="AN14" s="173"/>
      <c r="AO14" s="173"/>
      <c r="AP14" s="173"/>
      <c r="AQ14" s="173"/>
      <c r="AR14" s="173"/>
      <c r="AS14" s="173"/>
      <c r="AT14" s="173"/>
      <c r="AU14" s="173"/>
      <c r="AV14" s="173"/>
      <c r="AW14" s="173"/>
      <c r="AX14" s="173"/>
      <c r="AY14" s="173"/>
    </row>
    <row r="15" spans="1:54" ht="15" x14ac:dyDescent="0.25">
      <c r="A15" s="184">
        <v>44470</v>
      </c>
      <c r="B15" s="163"/>
      <c r="C15" s="163"/>
      <c r="D15" s="159">
        <v>40.69</v>
      </c>
      <c r="E15" s="11">
        <v>30.074999999999999</v>
      </c>
      <c r="F15" s="11">
        <v>105.877</v>
      </c>
      <c r="G15" s="11">
        <v>70.072000000000003</v>
      </c>
      <c r="H15" s="11">
        <v>63.798000000000002</v>
      </c>
      <c r="I15" s="11">
        <v>37.104999999999997</v>
      </c>
      <c r="J15" s="11">
        <v>66.311000000000007</v>
      </c>
      <c r="K15" s="11">
        <v>26.539000000000001</v>
      </c>
      <c r="L15" s="11">
        <v>22.956</v>
      </c>
      <c r="M15" s="11">
        <v>42.264000000000003</v>
      </c>
      <c r="N15" s="11">
        <v>44.481999999999999</v>
      </c>
      <c r="O15" s="11">
        <v>36.042999999999999</v>
      </c>
      <c r="P15" s="11">
        <v>16.949000000000002</v>
      </c>
      <c r="Q15" s="11">
        <v>50.546999999999997</v>
      </c>
      <c r="R15" s="11">
        <v>31.751999999999999</v>
      </c>
      <c r="S15" s="11">
        <v>52.555</v>
      </c>
      <c r="T15" s="11">
        <v>47.006</v>
      </c>
      <c r="U15" s="11">
        <v>77.992000000000004</v>
      </c>
      <c r="V15" s="11">
        <v>48.377000000000002</v>
      </c>
      <c r="W15" s="11">
        <v>48.052</v>
      </c>
      <c r="X15" s="11">
        <v>36.207999999999998</v>
      </c>
      <c r="Y15" s="11">
        <v>18.846</v>
      </c>
      <c r="Z15" s="11">
        <v>33.790999999999997</v>
      </c>
      <c r="AA15" s="11">
        <v>26.024000000000001</v>
      </c>
      <c r="AB15" s="11">
        <v>47.435000000000002</v>
      </c>
      <c r="AC15" s="11">
        <v>37.299999999999997</v>
      </c>
      <c r="AD15" s="11">
        <v>49.744</v>
      </c>
      <c r="AE15" s="11">
        <v>39.01</v>
      </c>
      <c r="AF15" s="11">
        <v>38.220999999999997</v>
      </c>
      <c r="AG15" s="11">
        <v>49.677999999999997</v>
      </c>
      <c r="AH15" s="127">
        <v>26.425000000000001</v>
      </c>
      <c r="AI15" s="173">
        <v>63.652999999999999</v>
      </c>
      <c r="AJ15" s="173">
        <v>25.338999999999999</v>
      </c>
      <c r="AK15" s="173">
        <v>32.305</v>
      </c>
      <c r="AL15" s="173">
        <v>110.46299999999999</v>
      </c>
      <c r="AM15" s="173">
        <v>33.831000000000003</v>
      </c>
      <c r="AN15" s="173"/>
      <c r="AO15" s="173"/>
      <c r="AP15" s="173"/>
      <c r="AQ15" s="173"/>
      <c r="AR15" s="173"/>
      <c r="AS15" s="173"/>
      <c r="AT15" s="173"/>
      <c r="AU15" s="173"/>
      <c r="AV15" s="173"/>
      <c r="AW15" s="173"/>
      <c r="AX15" s="173"/>
      <c r="AY15" s="173"/>
    </row>
    <row r="16" spans="1:54" ht="15" x14ac:dyDescent="0.25">
      <c r="A16" s="184">
        <v>44501</v>
      </c>
      <c r="B16" s="163"/>
      <c r="C16" s="163"/>
      <c r="D16" s="159">
        <v>41.26</v>
      </c>
      <c r="E16" s="11">
        <v>34.329000000000001</v>
      </c>
      <c r="F16" s="11">
        <v>60.052999999999997</v>
      </c>
      <c r="G16" s="11">
        <v>55.927999999999997</v>
      </c>
      <c r="H16" s="11">
        <v>42.481999999999999</v>
      </c>
      <c r="I16" s="11">
        <v>36.631</v>
      </c>
      <c r="J16" s="11">
        <v>56.912999999999997</v>
      </c>
      <c r="K16" s="11">
        <v>27.814</v>
      </c>
      <c r="L16" s="11">
        <v>25.88</v>
      </c>
      <c r="M16" s="11">
        <v>37.156999999999996</v>
      </c>
      <c r="N16" s="11">
        <v>38.933</v>
      </c>
      <c r="O16" s="11">
        <v>37.252000000000002</v>
      </c>
      <c r="P16" s="11">
        <v>19.914999999999999</v>
      </c>
      <c r="Q16" s="11">
        <v>42.491</v>
      </c>
      <c r="R16" s="11">
        <v>30.073</v>
      </c>
      <c r="S16" s="11">
        <v>46.868000000000002</v>
      </c>
      <c r="T16" s="11">
        <v>45.896999999999998</v>
      </c>
      <c r="U16" s="11">
        <v>53.683</v>
      </c>
      <c r="V16" s="11">
        <v>39.652999999999999</v>
      </c>
      <c r="W16" s="11">
        <v>42.411999999999999</v>
      </c>
      <c r="X16" s="11">
        <v>32.866999999999997</v>
      </c>
      <c r="Y16" s="11">
        <v>28.363</v>
      </c>
      <c r="Z16" s="11">
        <v>29.591000000000001</v>
      </c>
      <c r="AA16" s="11">
        <v>27.742000000000001</v>
      </c>
      <c r="AB16" s="11">
        <v>47.796999999999997</v>
      </c>
      <c r="AC16" s="11">
        <v>34.813000000000002</v>
      </c>
      <c r="AD16" s="11">
        <v>37.951999999999998</v>
      </c>
      <c r="AE16" s="11">
        <v>33.613999999999997</v>
      </c>
      <c r="AF16" s="11">
        <v>39.735999999999997</v>
      </c>
      <c r="AG16" s="11">
        <v>46.494999999999997</v>
      </c>
      <c r="AH16" s="127">
        <v>28.783999999999999</v>
      </c>
      <c r="AI16" s="173">
        <v>54.197000000000003</v>
      </c>
      <c r="AJ16" s="173">
        <v>32.600999999999999</v>
      </c>
      <c r="AK16" s="173">
        <v>28.027999999999999</v>
      </c>
      <c r="AL16" s="173">
        <v>57.448</v>
      </c>
      <c r="AM16" s="173">
        <v>33.103999999999999</v>
      </c>
      <c r="AN16" s="173"/>
      <c r="AO16" s="173"/>
      <c r="AP16" s="173"/>
      <c r="AQ16" s="173"/>
      <c r="AR16" s="173"/>
      <c r="AS16" s="173"/>
      <c r="AT16" s="173"/>
      <c r="AU16" s="173"/>
      <c r="AV16" s="173"/>
      <c r="AW16" s="173"/>
      <c r="AX16" s="173"/>
      <c r="AY16" s="173"/>
    </row>
    <row r="17" spans="1:51" ht="15" x14ac:dyDescent="0.25">
      <c r="A17" s="184">
        <v>44531</v>
      </c>
      <c r="B17" s="163"/>
      <c r="C17" s="163"/>
      <c r="D17" s="159">
        <v>32.799999999999997</v>
      </c>
      <c r="E17" s="11">
        <v>30.388000000000002</v>
      </c>
      <c r="F17" s="11">
        <v>46.75</v>
      </c>
      <c r="G17" s="11">
        <v>41.725000000000001</v>
      </c>
      <c r="H17" s="11">
        <v>34.54</v>
      </c>
      <c r="I17" s="11">
        <v>25.385999999999999</v>
      </c>
      <c r="J17" s="11">
        <v>45.786000000000001</v>
      </c>
      <c r="K17" s="11">
        <v>24.553000000000001</v>
      </c>
      <c r="L17" s="11">
        <v>22.423999999999999</v>
      </c>
      <c r="M17" s="11">
        <v>31.876000000000001</v>
      </c>
      <c r="N17" s="11">
        <v>31.009</v>
      </c>
      <c r="O17" s="11">
        <v>32.124000000000002</v>
      </c>
      <c r="P17" s="11">
        <v>16.841000000000001</v>
      </c>
      <c r="Q17" s="11">
        <v>35.936</v>
      </c>
      <c r="R17" s="11">
        <v>23.698</v>
      </c>
      <c r="S17" s="11">
        <v>45.752000000000002</v>
      </c>
      <c r="T17" s="11">
        <v>42.914999999999999</v>
      </c>
      <c r="U17" s="11">
        <v>43.741</v>
      </c>
      <c r="V17" s="11">
        <v>34.962000000000003</v>
      </c>
      <c r="W17" s="11">
        <v>36.878999999999998</v>
      </c>
      <c r="X17" s="11">
        <v>26.891999999999999</v>
      </c>
      <c r="Y17" s="11">
        <v>21.396999999999998</v>
      </c>
      <c r="Z17" s="11">
        <v>24.366</v>
      </c>
      <c r="AA17" s="11">
        <v>23.613</v>
      </c>
      <c r="AB17" s="11">
        <v>33.936</v>
      </c>
      <c r="AC17" s="11">
        <v>30.391999999999999</v>
      </c>
      <c r="AD17" s="11">
        <v>33.073</v>
      </c>
      <c r="AE17" s="11">
        <v>24.271999999999998</v>
      </c>
      <c r="AF17" s="11">
        <v>31.617999999999999</v>
      </c>
      <c r="AG17" s="11">
        <v>37.503</v>
      </c>
      <c r="AH17" s="127">
        <v>23.956</v>
      </c>
      <c r="AI17" s="173">
        <v>44.353999999999999</v>
      </c>
      <c r="AJ17" s="173">
        <v>27.331</v>
      </c>
      <c r="AK17" s="173">
        <v>22.122</v>
      </c>
      <c r="AL17" s="173">
        <v>43.689</v>
      </c>
      <c r="AM17" s="173">
        <v>30.131</v>
      </c>
      <c r="AN17" s="173"/>
      <c r="AO17" s="173"/>
      <c r="AP17" s="173"/>
      <c r="AQ17" s="173"/>
      <c r="AR17" s="173"/>
      <c r="AS17" s="173"/>
      <c r="AT17" s="173"/>
      <c r="AU17" s="173"/>
      <c r="AV17" s="173"/>
      <c r="AW17" s="173"/>
      <c r="AX17" s="173"/>
      <c r="AY17" s="173"/>
    </row>
    <row r="18" spans="1:51" ht="15" x14ac:dyDescent="0.25">
      <c r="A18" s="184">
        <v>44562</v>
      </c>
      <c r="B18" s="163"/>
      <c r="C18" s="163"/>
      <c r="D18" s="159">
        <v>31.1</v>
      </c>
      <c r="E18" s="11">
        <v>27.765999999999998</v>
      </c>
      <c r="F18" s="11">
        <v>41.517000000000003</v>
      </c>
      <c r="G18" s="11">
        <v>35.947000000000003</v>
      </c>
      <c r="H18" s="11">
        <v>29.745999999999999</v>
      </c>
      <c r="I18" s="11">
        <v>21.738</v>
      </c>
      <c r="J18" s="11">
        <v>39.494</v>
      </c>
      <c r="K18" s="11">
        <v>21.452000000000002</v>
      </c>
      <c r="L18" s="11">
        <v>19.658000000000001</v>
      </c>
      <c r="M18" s="11">
        <v>27.722000000000001</v>
      </c>
      <c r="N18" s="11">
        <v>26.187999999999999</v>
      </c>
      <c r="O18" s="11">
        <v>27.535</v>
      </c>
      <c r="P18" s="11">
        <v>15.207000000000001</v>
      </c>
      <c r="Q18" s="11">
        <v>31.315000000000001</v>
      </c>
      <c r="R18" s="11">
        <v>20.564</v>
      </c>
      <c r="S18" s="11">
        <v>36.073</v>
      </c>
      <c r="T18" s="11">
        <v>42.371000000000002</v>
      </c>
      <c r="U18" s="11">
        <v>37.695</v>
      </c>
      <c r="V18" s="11">
        <v>29.678000000000001</v>
      </c>
      <c r="W18" s="11">
        <v>32.344999999999999</v>
      </c>
      <c r="X18" s="11">
        <v>23.36</v>
      </c>
      <c r="Y18" s="11">
        <v>17.571000000000002</v>
      </c>
      <c r="Z18" s="11">
        <v>21.222999999999999</v>
      </c>
      <c r="AA18" s="11">
        <v>21.012</v>
      </c>
      <c r="AB18" s="11">
        <v>28.454000000000001</v>
      </c>
      <c r="AC18" s="11">
        <v>30.363</v>
      </c>
      <c r="AD18" s="11">
        <v>30.414000000000001</v>
      </c>
      <c r="AE18" s="11">
        <v>19.981999999999999</v>
      </c>
      <c r="AF18" s="11">
        <v>28.771000000000001</v>
      </c>
      <c r="AG18" s="11">
        <v>32.192</v>
      </c>
      <c r="AH18" s="127">
        <v>21.713000000000001</v>
      </c>
      <c r="AI18" s="173">
        <v>39.677999999999997</v>
      </c>
      <c r="AJ18" s="173">
        <v>22.905999999999999</v>
      </c>
      <c r="AK18" s="173">
        <v>19.55</v>
      </c>
      <c r="AL18" s="173">
        <v>39.625</v>
      </c>
      <c r="AM18" s="173">
        <v>34.459000000000003</v>
      </c>
      <c r="AN18" s="173"/>
      <c r="AO18" s="173"/>
      <c r="AP18" s="173"/>
      <c r="AQ18" s="173"/>
      <c r="AR18" s="173"/>
      <c r="AS18" s="173"/>
      <c r="AT18" s="173"/>
      <c r="AU18" s="173"/>
      <c r="AV18" s="173"/>
      <c r="AW18" s="173"/>
      <c r="AX18" s="173"/>
      <c r="AY18" s="173"/>
    </row>
    <row r="19" spans="1:51" ht="15" x14ac:dyDescent="0.25">
      <c r="A19" s="184">
        <v>44593</v>
      </c>
      <c r="B19" s="163"/>
      <c r="C19" s="163"/>
      <c r="D19" s="159">
        <v>28.5</v>
      </c>
      <c r="E19" s="11">
        <v>27.492000000000001</v>
      </c>
      <c r="F19" s="11">
        <v>35.926000000000002</v>
      </c>
      <c r="G19" s="11">
        <v>30.585000000000001</v>
      </c>
      <c r="H19" s="11">
        <v>25.794</v>
      </c>
      <c r="I19" s="11">
        <v>57.386000000000003</v>
      </c>
      <c r="J19" s="11">
        <v>34.901000000000003</v>
      </c>
      <c r="K19" s="11">
        <v>18.545000000000002</v>
      </c>
      <c r="L19" s="11">
        <v>18.696000000000002</v>
      </c>
      <c r="M19" s="11">
        <v>24.568000000000001</v>
      </c>
      <c r="N19" s="11">
        <v>26.506</v>
      </c>
      <c r="O19" s="11">
        <v>23.975000000000001</v>
      </c>
      <c r="P19" s="11">
        <v>14.807</v>
      </c>
      <c r="Q19" s="11">
        <v>26.481000000000002</v>
      </c>
      <c r="R19" s="11">
        <v>28.622</v>
      </c>
      <c r="S19" s="11">
        <v>39.124000000000002</v>
      </c>
      <c r="T19" s="11">
        <v>34.216999999999999</v>
      </c>
      <c r="U19" s="11">
        <v>31.547999999999998</v>
      </c>
      <c r="V19" s="11">
        <v>27.106000000000002</v>
      </c>
      <c r="W19" s="11">
        <v>31.539000000000001</v>
      </c>
      <c r="X19" s="11">
        <v>20.364000000000001</v>
      </c>
      <c r="Y19" s="11">
        <v>15.484</v>
      </c>
      <c r="Z19" s="11">
        <v>27.004999999999999</v>
      </c>
      <c r="AA19" s="11">
        <v>19.573</v>
      </c>
      <c r="AB19" s="11">
        <v>25.097999999999999</v>
      </c>
      <c r="AC19" s="11">
        <v>25.565999999999999</v>
      </c>
      <c r="AD19" s="11">
        <v>28.033000000000001</v>
      </c>
      <c r="AE19" s="11">
        <v>17.09</v>
      </c>
      <c r="AF19" s="11">
        <v>26.701000000000001</v>
      </c>
      <c r="AG19" s="11">
        <v>27.084</v>
      </c>
      <c r="AH19" s="127">
        <v>20.87</v>
      </c>
      <c r="AI19" s="173">
        <v>35.646999999999998</v>
      </c>
      <c r="AJ19" s="173">
        <v>20.286999999999999</v>
      </c>
      <c r="AK19" s="173">
        <v>24.09</v>
      </c>
      <c r="AL19" s="173">
        <v>42.097000000000001</v>
      </c>
      <c r="AM19" s="173">
        <v>28.481000000000002</v>
      </c>
      <c r="AN19" s="173"/>
      <c r="AO19" s="173"/>
      <c r="AP19" s="173"/>
      <c r="AQ19" s="173"/>
      <c r="AR19" s="173"/>
      <c r="AS19" s="173"/>
      <c r="AT19" s="173"/>
      <c r="AU19" s="173"/>
      <c r="AV19" s="173"/>
      <c r="AW19" s="173"/>
      <c r="AX19" s="173"/>
      <c r="AY19" s="173"/>
    </row>
    <row r="20" spans="1:51" ht="15" x14ac:dyDescent="0.25">
      <c r="A20" s="184">
        <v>44621</v>
      </c>
      <c r="B20" s="163"/>
      <c r="C20" s="163"/>
      <c r="D20" s="159">
        <v>53.1</v>
      </c>
      <c r="E20" s="11">
        <v>44.692</v>
      </c>
      <c r="F20" s="11">
        <v>49.951000000000001</v>
      </c>
      <c r="G20" s="11">
        <v>39.835000000000001</v>
      </c>
      <c r="H20" s="11">
        <v>34.042000000000002</v>
      </c>
      <c r="I20" s="11">
        <v>116.212</v>
      </c>
      <c r="J20" s="11">
        <v>49.722000000000001</v>
      </c>
      <c r="K20" s="11">
        <v>31.870999999999999</v>
      </c>
      <c r="L20" s="11">
        <v>51.218000000000004</v>
      </c>
      <c r="M20" s="11">
        <v>43.335000000000001</v>
      </c>
      <c r="N20" s="11">
        <v>34.076000000000001</v>
      </c>
      <c r="O20" s="11">
        <v>45.472000000000001</v>
      </c>
      <c r="P20" s="11">
        <v>34.822000000000003</v>
      </c>
      <c r="Q20" s="11">
        <v>48.292000000000002</v>
      </c>
      <c r="R20" s="11">
        <v>58.496000000000002</v>
      </c>
      <c r="S20" s="11">
        <v>55.423000000000002</v>
      </c>
      <c r="T20" s="11">
        <v>57.162999999999997</v>
      </c>
      <c r="U20" s="11">
        <v>50.51</v>
      </c>
      <c r="V20" s="11">
        <v>44.207999999999998</v>
      </c>
      <c r="W20" s="11">
        <v>41.433</v>
      </c>
      <c r="X20" s="11">
        <v>33.654000000000003</v>
      </c>
      <c r="Y20" s="11">
        <v>24.338999999999999</v>
      </c>
      <c r="Z20" s="11">
        <v>35.509</v>
      </c>
      <c r="AA20" s="11">
        <v>49.48</v>
      </c>
      <c r="AB20" s="11">
        <v>45.673999999999999</v>
      </c>
      <c r="AC20" s="11">
        <v>34.326999999999998</v>
      </c>
      <c r="AD20" s="11">
        <v>62.613</v>
      </c>
      <c r="AE20" s="11">
        <v>25.242000000000001</v>
      </c>
      <c r="AF20" s="11">
        <v>46.482999999999997</v>
      </c>
      <c r="AG20" s="11">
        <v>37.268999999999998</v>
      </c>
      <c r="AH20" s="127">
        <v>28.791</v>
      </c>
      <c r="AI20" s="173">
        <v>63.293999999999997</v>
      </c>
      <c r="AJ20" s="173">
        <v>34.115000000000002</v>
      </c>
      <c r="AK20" s="173">
        <v>37.524000000000001</v>
      </c>
      <c r="AL20" s="173">
        <v>71.382000000000005</v>
      </c>
      <c r="AM20" s="173">
        <v>43.878</v>
      </c>
      <c r="AN20" s="173"/>
      <c r="AO20" s="173"/>
      <c r="AP20" s="173"/>
      <c r="AQ20" s="173"/>
      <c r="AR20" s="173"/>
      <c r="AS20" s="173"/>
      <c r="AT20" s="173"/>
      <c r="AU20" s="173"/>
      <c r="AV20" s="173"/>
      <c r="AW20" s="173"/>
      <c r="AX20" s="173"/>
      <c r="AY20" s="173"/>
    </row>
    <row r="21" spans="1:51" ht="15" x14ac:dyDescent="0.25">
      <c r="A21" s="184">
        <v>44652</v>
      </c>
      <c r="B21" s="163"/>
      <c r="C21" s="163"/>
      <c r="D21" s="159">
        <v>82.4</v>
      </c>
      <c r="E21" s="11">
        <v>52.558</v>
      </c>
      <c r="F21" s="11">
        <v>58.197000000000003</v>
      </c>
      <c r="G21" s="11">
        <v>52.079000000000001</v>
      </c>
      <c r="H21" s="11">
        <v>84.912000000000006</v>
      </c>
      <c r="I21" s="11">
        <v>196.833</v>
      </c>
      <c r="J21" s="11">
        <v>90.177999999999997</v>
      </c>
      <c r="K21" s="11">
        <v>64.725999999999999</v>
      </c>
      <c r="L21" s="11">
        <v>103.682</v>
      </c>
      <c r="M21" s="11">
        <v>89.23</v>
      </c>
      <c r="N21" s="11">
        <v>56.645000000000003</v>
      </c>
      <c r="O21" s="11">
        <v>60.847000000000001</v>
      </c>
      <c r="P21" s="11">
        <v>58.920999999999999</v>
      </c>
      <c r="Q21" s="11">
        <v>86.236000000000004</v>
      </c>
      <c r="R21" s="11">
        <v>57.662999999999997</v>
      </c>
      <c r="S21" s="11">
        <v>109.327</v>
      </c>
      <c r="T21" s="11">
        <v>84.153000000000006</v>
      </c>
      <c r="U21" s="11">
        <v>81.679000000000002</v>
      </c>
      <c r="V21" s="11">
        <v>58.868000000000002</v>
      </c>
      <c r="W21" s="11">
        <v>75.545000000000002</v>
      </c>
      <c r="X21" s="11">
        <v>43.402999999999999</v>
      </c>
      <c r="Y21" s="11">
        <v>53.607999999999997</v>
      </c>
      <c r="Z21" s="11">
        <v>59.058999999999997</v>
      </c>
      <c r="AA21" s="11">
        <v>104.267</v>
      </c>
      <c r="AB21" s="11">
        <v>68.804000000000002</v>
      </c>
      <c r="AC21" s="11">
        <v>90.885000000000005</v>
      </c>
      <c r="AD21" s="11">
        <v>66.617999999999995</v>
      </c>
      <c r="AE21" s="11">
        <v>30.326000000000001</v>
      </c>
      <c r="AF21" s="11">
        <v>73.921999999999997</v>
      </c>
      <c r="AG21" s="11">
        <v>51.082000000000001</v>
      </c>
      <c r="AH21" s="127">
        <v>52.414999999999999</v>
      </c>
      <c r="AI21" s="173">
        <v>124.557</v>
      </c>
      <c r="AJ21" s="173">
        <v>41.146999999999998</v>
      </c>
      <c r="AK21" s="173">
        <v>67.16</v>
      </c>
      <c r="AL21" s="173">
        <v>79.186999999999998</v>
      </c>
      <c r="AM21" s="173">
        <v>48.96</v>
      </c>
      <c r="AN21" s="173"/>
      <c r="AO21" s="173"/>
      <c r="AP21" s="173"/>
      <c r="AQ21" s="173"/>
      <c r="AR21" s="173"/>
      <c r="AS21" s="173"/>
      <c r="AT21" s="173"/>
      <c r="AU21" s="173"/>
      <c r="AV21" s="173"/>
      <c r="AW21" s="173"/>
      <c r="AX21" s="173"/>
      <c r="AY21" s="173"/>
    </row>
    <row r="22" spans="1:51" ht="15" x14ac:dyDescent="0.25">
      <c r="A22" s="184">
        <v>44682</v>
      </c>
      <c r="B22" s="163"/>
      <c r="C22" s="163"/>
      <c r="D22" s="159">
        <v>168.8</v>
      </c>
      <c r="E22" s="11">
        <v>198.26300000000001</v>
      </c>
      <c r="F22" s="11">
        <v>135.18199999999999</v>
      </c>
      <c r="G22" s="11">
        <v>150.90199999999999</v>
      </c>
      <c r="H22" s="11">
        <v>219.19300000000001</v>
      </c>
      <c r="I22" s="11">
        <v>293.14400000000001</v>
      </c>
      <c r="J22" s="11">
        <v>269.98</v>
      </c>
      <c r="K22" s="11">
        <v>101.994</v>
      </c>
      <c r="L22" s="11">
        <v>135.44800000000001</v>
      </c>
      <c r="M22" s="11">
        <v>87.218000000000004</v>
      </c>
      <c r="N22" s="11">
        <v>88.135999999999996</v>
      </c>
      <c r="O22" s="11">
        <v>141.328</v>
      </c>
      <c r="P22" s="11">
        <v>160.87700000000001</v>
      </c>
      <c r="Q22" s="11">
        <v>178.26599999999999</v>
      </c>
      <c r="R22" s="11">
        <v>54.015000000000001</v>
      </c>
      <c r="S22" s="11">
        <v>145.99199999999999</v>
      </c>
      <c r="T22" s="11">
        <v>322.16300000000001</v>
      </c>
      <c r="U22" s="11">
        <v>155.71899999999999</v>
      </c>
      <c r="V22" s="11">
        <v>156.07599999999999</v>
      </c>
      <c r="W22" s="11">
        <v>158.327</v>
      </c>
      <c r="X22" s="11">
        <v>92.210999999999999</v>
      </c>
      <c r="Y22" s="11">
        <v>46.122999999999998</v>
      </c>
      <c r="Z22" s="11">
        <v>56.328000000000003</v>
      </c>
      <c r="AA22" s="11">
        <v>94.085999999999999</v>
      </c>
      <c r="AB22" s="11">
        <v>124.777</v>
      </c>
      <c r="AC22" s="11">
        <v>213.596</v>
      </c>
      <c r="AD22" s="11">
        <v>165.114</v>
      </c>
      <c r="AE22" s="11">
        <v>95.47</v>
      </c>
      <c r="AF22" s="11">
        <v>122.74299999999999</v>
      </c>
      <c r="AG22" s="11">
        <v>26.032</v>
      </c>
      <c r="AH22" s="127">
        <v>133.215</v>
      </c>
      <c r="AI22" s="173">
        <v>175.20599999999999</v>
      </c>
      <c r="AJ22" s="173">
        <v>60.045000000000002</v>
      </c>
      <c r="AK22" s="173">
        <v>166.07400000000001</v>
      </c>
      <c r="AL22" s="173">
        <v>177.93299999999999</v>
      </c>
      <c r="AM22" s="173">
        <v>98.793999999999997</v>
      </c>
      <c r="AN22" s="173"/>
      <c r="AO22" s="173"/>
      <c r="AP22" s="173"/>
      <c r="AQ22" s="173"/>
      <c r="AR22" s="173"/>
      <c r="AS22" s="173"/>
      <c r="AT22" s="173"/>
      <c r="AU22" s="173"/>
      <c r="AV22" s="173"/>
      <c r="AW22" s="173"/>
      <c r="AX22" s="173"/>
      <c r="AY22" s="173"/>
    </row>
    <row r="23" spans="1:51" ht="15" x14ac:dyDescent="0.25">
      <c r="A23" s="184">
        <v>44713</v>
      </c>
      <c r="B23" s="163"/>
      <c r="C23" s="163"/>
      <c r="D23" s="159">
        <v>278</v>
      </c>
      <c r="E23" s="11">
        <v>431.40800000000002</v>
      </c>
      <c r="F23" s="11">
        <v>546.39400000000001</v>
      </c>
      <c r="G23" s="11">
        <v>372.21800000000002</v>
      </c>
      <c r="H23" s="11">
        <v>206.846</v>
      </c>
      <c r="I23" s="11">
        <v>852.36099999999999</v>
      </c>
      <c r="J23" s="11">
        <v>196.93</v>
      </c>
      <c r="K23" s="11">
        <v>131.05600000000001</v>
      </c>
      <c r="L23" s="11">
        <v>243.47</v>
      </c>
      <c r="M23" s="11">
        <v>257.69799999999998</v>
      </c>
      <c r="N23" s="11">
        <v>360.78</v>
      </c>
      <c r="O23" s="11">
        <v>56.536999999999999</v>
      </c>
      <c r="P23" s="11">
        <v>336.798</v>
      </c>
      <c r="Q23" s="11">
        <v>156.114</v>
      </c>
      <c r="R23" s="11">
        <v>386.63099999999997</v>
      </c>
      <c r="S23" s="11">
        <v>566.97299999999996</v>
      </c>
      <c r="T23" s="11">
        <v>698.19200000000001</v>
      </c>
      <c r="U23" s="11">
        <v>305.24299999999999</v>
      </c>
      <c r="V23" s="11">
        <v>524.36500000000001</v>
      </c>
      <c r="W23" s="11">
        <v>221.77199999999999</v>
      </c>
      <c r="X23" s="11">
        <v>121.84</v>
      </c>
      <c r="Y23" s="11">
        <v>179.22800000000001</v>
      </c>
      <c r="Z23" s="11">
        <v>213.18299999999999</v>
      </c>
      <c r="AA23" s="11">
        <v>232.661</v>
      </c>
      <c r="AB23" s="11">
        <v>346.60399999999998</v>
      </c>
      <c r="AC23" s="11">
        <v>266.548</v>
      </c>
      <c r="AD23" s="11">
        <v>66.322000000000003</v>
      </c>
      <c r="AE23" s="11">
        <v>257.73099999999999</v>
      </c>
      <c r="AF23" s="11">
        <v>432.892</v>
      </c>
      <c r="AG23" s="11">
        <v>196.04</v>
      </c>
      <c r="AH23" s="127">
        <v>358.31799999999998</v>
      </c>
      <c r="AI23" s="173">
        <v>204.678</v>
      </c>
      <c r="AJ23" s="173">
        <v>91.960999999999999</v>
      </c>
      <c r="AK23" s="173">
        <v>437.76499999999999</v>
      </c>
      <c r="AL23" s="173">
        <v>292.48099999999999</v>
      </c>
      <c r="AM23" s="173">
        <v>173.739</v>
      </c>
      <c r="AN23" s="173"/>
      <c r="AO23" s="173"/>
      <c r="AP23" s="173"/>
      <c r="AQ23" s="173"/>
      <c r="AR23" s="173"/>
      <c r="AS23" s="173"/>
      <c r="AT23" s="173"/>
      <c r="AU23" s="173"/>
      <c r="AV23" s="173"/>
      <c r="AW23" s="173"/>
      <c r="AX23" s="173"/>
      <c r="AY23" s="173"/>
    </row>
    <row r="24" spans="1:51" ht="15" x14ac:dyDescent="0.25">
      <c r="A24" s="184">
        <v>44743</v>
      </c>
      <c r="B24" s="163"/>
      <c r="C24" s="163"/>
      <c r="D24" s="159">
        <v>163.5</v>
      </c>
      <c r="E24" s="11">
        <v>460.01</v>
      </c>
      <c r="F24" s="11">
        <v>409.48099999999999</v>
      </c>
      <c r="G24" s="11">
        <v>245.31700000000001</v>
      </c>
      <c r="H24" s="11">
        <v>84.546999999999997</v>
      </c>
      <c r="I24" s="11">
        <v>313.00599999999997</v>
      </c>
      <c r="J24" s="11">
        <v>85.218999999999994</v>
      </c>
      <c r="K24" s="11">
        <v>25.228999999999999</v>
      </c>
      <c r="L24" s="11">
        <v>151.654</v>
      </c>
      <c r="M24" s="11">
        <v>168.09</v>
      </c>
      <c r="N24" s="11">
        <v>177.75899999999999</v>
      </c>
      <c r="O24" s="11">
        <v>32.630000000000003</v>
      </c>
      <c r="P24" s="11">
        <v>222.69800000000001</v>
      </c>
      <c r="Q24" s="11">
        <v>30.096</v>
      </c>
      <c r="R24" s="11">
        <v>419.24200000000002</v>
      </c>
      <c r="S24" s="11">
        <v>296.303</v>
      </c>
      <c r="T24" s="11">
        <v>323.27</v>
      </c>
      <c r="U24" s="11">
        <v>353.65899999999999</v>
      </c>
      <c r="V24" s="11">
        <v>332.233</v>
      </c>
      <c r="W24" s="11">
        <v>68.447999999999993</v>
      </c>
      <c r="X24" s="11">
        <v>33.923999999999999</v>
      </c>
      <c r="Y24" s="11">
        <v>77.454999999999998</v>
      </c>
      <c r="Z24" s="11">
        <v>76.271000000000001</v>
      </c>
      <c r="AA24" s="11">
        <v>172.89400000000001</v>
      </c>
      <c r="AB24" s="11">
        <v>271.017</v>
      </c>
      <c r="AC24" s="11">
        <v>75.466999999999999</v>
      </c>
      <c r="AD24" s="11">
        <v>11.366</v>
      </c>
      <c r="AE24" s="11">
        <v>201.81399999999999</v>
      </c>
      <c r="AF24" s="11">
        <v>356.76900000000001</v>
      </c>
      <c r="AG24" s="11">
        <v>178.06</v>
      </c>
      <c r="AH24" s="127">
        <v>608.09100000000001</v>
      </c>
      <c r="AI24" s="173">
        <v>77.248000000000005</v>
      </c>
      <c r="AJ24" s="173">
        <v>36.82</v>
      </c>
      <c r="AK24" s="173">
        <v>286.92599999999999</v>
      </c>
      <c r="AL24" s="173">
        <v>137.726</v>
      </c>
      <c r="AM24" s="173">
        <v>72.192999999999998</v>
      </c>
      <c r="AN24" s="173"/>
      <c r="AO24" s="173"/>
      <c r="AP24" s="173"/>
      <c r="AQ24" s="173"/>
      <c r="AR24" s="173"/>
      <c r="AS24" s="173"/>
      <c r="AT24" s="173"/>
      <c r="AU24" s="173"/>
      <c r="AV24" s="173"/>
      <c r="AW24" s="173"/>
      <c r="AX24" s="173"/>
      <c r="AY24" s="173"/>
    </row>
    <row r="25" spans="1:51" ht="15" x14ac:dyDescent="0.25">
      <c r="A25" s="184">
        <v>44774</v>
      </c>
      <c r="B25" s="163"/>
      <c r="C25" s="163"/>
      <c r="D25" s="159">
        <v>70.7</v>
      </c>
      <c r="E25" s="11">
        <v>179.42400000000001</v>
      </c>
      <c r="F25" s="11">
        <v>164.39699999999999</v>
      </c>
      <c r="G25" s="11">
        <v>89.593000000000004</v>
      </c>
      <c r="H25" s="11">
        <v>43.14</v>
      </c>
      <c r="I25" s="11">
        <v>110.902</v>
      </c>
      <c r="J25" s="11">
        <v>59.677999999999997</v>
      </c>
      <c r="K25" s="11">
        <v>23.33</v>
      </c>
      <c r="L25" s="11">
        <v>59.728999999999999</v>
      </c>
      <c r="M25" s="11">
        <v>55.895000000000003</v>
      </c>
      <c r="N25" s="11">
        <v>75.429000000000002</v>
      </c>
      <c r="O25" s="11">
        <v>20.094000000000001</v>
      </c>
      <c r="P25" s="11">
        <v>181.70400000000001</v>
      </c>
      <c r="Q25" s="11">
        <v>26.524000000000001</v>
      </c>
      <c r="R25" s="11">
        <v>149.80699999999999</v>
      </c>
      <c r="S25" s="11">
        <v>93.055000000000007</v>
      </c>
      <c r="T25" s="11">
        <v>153.54</v>
      </c>
      <c r="U25" s="11">
        <v>120.00700000000001</v>
      </c>
      <c r="V25" s="11">
        <v>115.70399999999999</v>
      </c>
      <c r="W25" s="11">
        <v>38.063000000000002</v>
      </c>
      <c r="X25" s="11">
        <v>21.065999999999999</v>
      </c>
      <c r="Y25" s="11">
        <v>33.03</v>
      </c>
      <c r="Z25" s="11">
        <v>34.335000000000001</v>
      </c>
      <c r="AA25" s="11">
        <v>67.057000000000002</v>
      </c>
      <c r="AB25" s="11">
        <v>85.674000000000007</v>
      </c>
      <c r="AC25" s="11">
        <v>43.863</v>
      </c>
      <c r="AD25" s="11">
        <v>27.846</v>
      </c>
      <c r="AE25" s="11">
        <v>62.55</v>
      </c>
      <c r="AF25" s="11">
        <v>113.372</v>
      </c>
      <c r="AG25" s="11">
        <v>59.097999999999999</v>
      </c>
      <c r="AH25" s="127">
        <v>181.911</v>
      </c>
      <c r="AI25" s="173">
        <v>38.808999999999997</v>
      </c>
      <c r="AJ25" s="173">
        <v>23.062000000000001</v>
      </c>
      <c r="AK25" s="173">
        <v>97.435000000000002</v>
      </c>
      <c r="AL25" s="173">
        <v>53.255000000000003</v>
      </c>
      <c r="AM25" s="173">
        <v>33.552999999999997</v>
      </c>
      <c r="AN25" s="173"/>
      <c r="AO25" s="173"/>
      <c r="AP25" s="173"/>
      <c r="AQ25" s="173"/>
      <c r="AR25" s="173"/>
      <c r="AS25" s="173"/>
      <c r="AT25" s="173"/>
      <c r="AU25" s="173"/>
      <c r="AV25" s="173"/>
      <c r="AW25" s="173"/>
      <c r="AX25" s="173"/>
      <c r="AY25" s="173"/>
    </row>
    <row r="26" spans="1:51" ht="15" x14ac:dyDescent="0.25">
      <c r="A26" s="184">
        <v>44805</v>
      </c>
      <c r="B26" s="163"/>
      <c r="C26" s="163"/>
      <c r="D26" s="159">
        <v>43.9</v>
      </c>
      <c r="E26" s="11">
        <v>93.484999999999999</v>
      </c>
      <c r="F26" s="11">
        <v>85.149000000000001</v>
      </c>
      <c r="G26" s="11">
        <v>63.89</v>
      </c>
      <c r="H26" s="11">
        <v>42.85</v>
      </c>
      <c r="I26" s="11">
        <v>66.171999999999997</v>
      </c>
      <c r="J26" s="11">
        <v>40.49</v>
      </c>
      <c r="K26" s="11">
        <v>21.454999999999998</v>
      </c>
      <c r="L26" s="11">
        <v>44.725999999999999</v>
      </c>
      <c r="M26" s="11">
        <v>41.87</v>
      </c>
      <c r="N26" s="11">
        <v>60.536999999999999</v>
      </c>
      <c r="O26" s="11">
        <v>23.577999999999999</v>
      </c>
      <c r="P26" s="11">
        <v>69.171999999999997</v>
      </c>
      <c r="Q26" s="11">
        <v>25.492999999999999</v>
      </c>
      <c r="R26" s="11">
        <v>62.951000000000001</v>
      </c>
      <c r="S26" s="11">
        <v>55.314</v>
      </c>
      <c r="T26" s="11">
        <v>94.87</v>
      </c>
      <c r="U26" s="11">
        <v>56.837000000000003</v>
      </c>
      <c r="V26" s="11">
        <v>78.242000000000004</v>
      </c>
      <c r="W26" s="11">
        <v>42.249000000000002</v>
      </c>
      <c r="X26" s="11">
        <v>19.742000000000001</v>
      </c>
      <c r="Y26" s="11">
        <v>33.656999999999996</v>
      </c>
      <c r="Z26" s="11">
        <v>34.194000000000003</v>
      </c>
      <c r="AA26" s="11">
        <v>54.28</v>
      </c>
      <c r="AB26" s="11">
        <v>47.518999999999998</v>
      </c>
      <c r="AC26" s="11">
        <v>35.636000000000003</v>
      </c>
      <c r="AD26" s="11">
        <v>26.02</v>
      </c>
      <c r="AE26" s="11">
        <v>45.23</v>
      </c>
      <c r="AF26" s="11">
        <v>53.033999999999999</v>
      </c>
      <c r="AG26" s="11">
        <v>39.113</v>
      </c>
      <c r="AH26" s="127">
        <v>79.087000000000003</v>
      </c>
      <c r="AI26" s="173">
        <v>30.396000000000001</v>
      </c>
      <c r="AJ26" s="173">
        <v>28.728000000000002</v>
      </c>
      <c r="AK26" s="173">
        <v>66.334000000000003</v>
      </c>
      <c r="AL26" s="173">
        <v>40.36</v>
      </c>
      <c r="AM26" s="173">
        <v>23.251999999999999</v>
      </c>
      <c r="AN26" s="173"/>
      <c r="AO26" s="173"/>
      <c r="AP26" s="173"/>
      <c r="AQ26" s="173"/>
      <c r="AR26" s="173"/>
      <c r="AS26" s="173"/>
      <c r="AT26" s="173"/>
      <c r="AU26" s="173"/>
      <c r="AV26" s="173"/>
      <c r="AW26" s="173"/>
      <c r="AX26" s="173"/>
      <c r="AY26" s="173"/>
    </row>
    <row r="27" spans="1:51" ht="15" x14ac:dyDescent="0.25">
      <c r="A27" s="184">
        <v>44835</v>
      </c>
      <c r="B27" s="163"/>
      <c r="C27" s="163"/>
      <c r="D27" s="159">
        <v>44.7</v>
      </c>
      <c r="E27" s="11">
        <v>109.919</v>
      </c>
      <c r="F27" s="11">
        <v>80.983000000000004</v>
      </c>
      <c r="G27" s="11">
        <v>69.599000000000004</v>
      </c>
      <c r="H27" s="11">
        <v>46.811</v>
      </c>
      <c r="I27" s="11">
        <v>68.863</v>
      </c>
      <c r="J27" s="11">
        <v>33.457000000000001</v>
      </c>
      <c r="K27" s="11">
        <v>22.856000000000002</v>
      </c>
      <c r="L27" s="11">
        <v>41.756</v>
      </c>
      <c r="M27" s="11">
        <v>47.604999999999997</v>
      </c>
      <c r="N27" s="11">
        <v>40.261000000000003</v>
      </c>
      <c r="O27" s="11">
        <v>22.542999999999999</v>
      </c>
      <c r="P27" s="11">
        <v>52.600999999999999</v>
      </c>
      <c r="Q27" s="11">
        <v>36.517000000000003</v>
      </c>
      <c r="R27" s="11">
        <v>54.093000000000004</v>
      </c>
      <c r="S27" s="11">
        <v>51.94</v>
      </c>
      <c r="T27" s="11">
        <v>84.042000000000002</v>
      </c>
      <c r="U27" s="11">
        <v>54.326000000000001</v>
      </c>
      <c r="V27" s="11">
        <v>51.470999999999997</v>
      </c>
      <c r="W27" s="11">
        <v>39.308</v>
      </c>
      <c r="X27" s="11">
        <v>22.172000000000001</v>
      </c>
      <c r="Y27" s="11">
        <v>34.488</v>
      </c>
      <c r="Z27" s="11">
        <v>27.782</v>
      </c>
      <c r="AA27" s="11">
        <v>48.57</v>
      </c>
      <c r="AB27" s="11">
        <v>46.331000000000003</v>
      </c>
      <c r="AC27" s="11">
        <v>52.087000000000003</v>
      </c>
      <c r="AD27" s="11">
        <v>42.75</v>
      </c>
      <c r="AE27" s="11">
        <v>40.101999999999997</v>
      </c>
      <c r="AF27" s="11">
        <v>51.457999999999998</v>
      </c>
      <c r="AG27" s="11">
        <v>32.729999999999997</v>
      </c>
      <c r="AH27" s="127">
        <v>66.311000000000007</v>
      </c>
      <c r="AI27" s="173">
        <v>31.574999999999999</v>
      </c>
      <c r="AJ27" s="173">
        <v>33.691000000000003</v>
      </c>
      <c r="AK27" s="173">
        <v>115.896</v>
      </c>
      <c r="AL27" s="173">
        <v>39.545999999999999</v>
      </c>
      <c r="AM27" s="173">
        <v>30.780999999999999</v>
      </c>
      <c r="AN27" s="173"/>
      <c r="AO27" s="173"/>
      <c r="AP27" s="173"/>
      <c r="AQ27" s="173"/>
      <c r="AR27" s="173"/>
      <c r="AS27" s="173"/>
      <c r="AT27" s="173"/>
      <c r="AU27" s="173"/>
      <c r="AV27" s="173"/>
      <c r="AW27" s="173"/>
      <c r="AX27" s="173"/>
      <c r="AY27" s="173"/>
    </row>
    <row r="28" spans="1:51" ht="15" x14ac:dyDescent="0.25">
      <c r="A28" s="184">
        <v>44866</v>
      </c>
      <c r="B28" s="163"/>
      <c r="C28" s="163"/>
      <c r="D28" s="159">
        <v>43.2</v>
      </c>
      <c r="E28" s="11">
        <v>61.893000000000001</v>
      </c>
      <c r="F28" s="11">
        <v>63.298999999999999</v>
      </c>
      <c r="G28" s="11">
        <v>46.26</v>
      </c>
      <c r="H28" s="11">
        <v>44.997</v>
      </c>
      <c r="I28" s="11">
        <v>58.6</v>
      </c>
      <c r="J28" s="11">
        <v>33.646999999999998</v>
      </c>
      <c r="K28" s="11">
        <v>25.81</v>
      </c>
      <c r="L28" s="11">
        <v>36.293999999999997</v>
      </c>
      <c r="M28" s="11">
        <v>41.262999999999998</v>
      </c>
      <c r="N28" s="11">
        <v>40.508000000000003</v>
      </c>
      <c r="O28" s="11">
        <v>24.568000000000001</v>
      </c>
      <c r="P28" s="11">
        <v>43.563000000000002</v>
      </c>
      <c r="Q28" s="11">
        <v>33.929000000000002</v>
      </c>
      <c r="R28" s="11">
        <v>47.664000000000001</v>
      </c>
      <c r="S28" s="11">
        <v>49.765000000000001</v>
      </c>
      <c r="T28" s="11">
        <v>57.131999999999998</v>
      </c>
      <c r="U28" s="11">
        <v>44.1</v>
      </c>
      <c r="V28" s="11">
        <v>45.061</v>
      </c>
      <c r="W28" s="11">
        <v>35.35</v>
      </c>
      <c r="X28" s="11">
        <v>31.312999999999999</v>
      </c>
      <c r="Y28" s="11">
        <v>30.001000000000001</v>
      </c>
      <c r="Z28" s="11">
        <v>29.143000000000001</v>
      </c>
      <c r="AA28" s="11">
        <v>48.704000000000001</v>
      </c>
      <c r="AB28" s="11">
        <v>41.551000000000002</v>
      </c>
      <c r="AC28" s="11">
        <v>39.472999999999999</v>
      </c>
      <c r="AD28" s="11">
        <v>36.276000000000003</v>
      </c>
      <c r="AE28" s="11">
        <v>41.198999999999998</v>
      </c>
      <c r="AF28" s="11">
        <v>48.276000000000003</v>
      </c>
      <c r="AG28" s="11">
        <v>33.753999999999998</v>
      </c>
      <c r="AH28" s="127">
        <v>55.893000000000001</v>
      </c>
      <c r="AI28" s="173">
        <v>38.124000000000002</v>
      </c>
      <c r="AJ28" s="173">
        <v>29.151</v>
      </c>
      <c r="AK28" s="173">
        <v>60.378</v>
      </c>
      <c r="AL28" s="173">
        <v>37.844000000000001</v>
      </c>
      <c r="AM28" s="173">
        <v>35.445999999999998</v>
      </c>
      <c r="AN28" s="173"/>
      <c r="AO28" s="173"/>
      <c r="AP28" s="173"/>
      <c r="AQ28" s="173"/>
      <c r="AR28" s="173"/>
      <c r="AS28" s="173"/>
      <c r="AT28" s="173"/>
      <c r="AU28" s="173"/>
      <c r="AV28" s="173"/>
      <c r="AW28" s="173"/>
      <c r="AX28" s="173"/>
      <c r="AY28" s="173"/>
    </row>
    <row r="29" spans="1:51" ht="15" x14ac:dyDescent="0.25">
      <c r="A29" s="184">
        <v>44896</v>
      </c>
      <c r="B29" s="163"/>
      <c r="C29" s="163"/>
      <c r="D29" s="159">
        <v>32.799999999999997</v>
      </c>
      <c r="E29" s="11">
        <v>48.253999999999998</v>
      </c>
      <c r="F29" s="11">
        <v>47.851999999999997</v>
      </c>
      <c r="G29" s="11">
        <v>37.875</v>
      </c>
      <c r="H29" s="11">
        <v>31.782</v>
      </c>
      <c r="I29" s="11">
        <v>47.087000000000003</v>
      </c>
      <c r="J29" s="11">
        <v>29.907</v>
      </c>
      <c r="K29" s="11">
        <v>22.379000000000001</v>
      </c>
      <c r="L29" s="11">
        <v>31.024000000000001</v>
      </c>
      <c r="M29" s="11">
        <v>32.994</v>
      </c>
      <c r="N29" s="11">
        <v>35.049999999999997</v>
      </c>
      <c r="O29" s="11">
        <v>21.11</v>
      </c>
      <c r="P29" s="11">
        <v>36.713000000000001</v>
      </c>
      <c r="Q29" s="11">
        <v>27.155999999999999</v>
      </c>
      <c r="R29" s="11">
        <v>46.387999999999998</v>
      </c>
      <c r="S29" s="11">
        <v>46.377000000000002</v>
      </c>
      <c r="T29" s="11">
        <v>46.521999999999998</v>
      </c>
      <c r="U29" s="11">
        <v>38.984999999999999</v>
      </c>
      <c r="V29" s="11">
        <v>39.267000000000003</v>
      </c>
      <c r="W29" s="11">
        <v>29.128</v>
      </c>
      <c r="X29" s="11">
        <v>24.12</v>
      </c>
      <c r="Y29" s="11">
        <v>24.690999999999999</v>
      </c>
      <c r="Z29" s="11">
        <v>24.882999999999999</v>
      </c>
      <c r="AA29" s="11">
        <v>34.731000000000002</v>
      </c>
      <c r="AB29" s="11">
        <v>36.273000000000003</v>
      </c>
      <c r="AC29" s="11">
        <v>34.417999999999999</v>
      </c>
      <c r="AD29" s="11">
        <v>26.483000000000001</v>
      </c>
      <c r="AE29" s="11">
        <v>32.79</v>
      </c>
      <c r="AF29" s="11">
        <v>38.853000000000002</v>
      </c>
      <c r="AG29" s="11">
        <v>28.437999999999999</v>
      </c>
      <c r="AH29" s="127">
        <v>45.749000000000002</v>
      </c>
      <c r="AI29" s="173">
        <v>32.222999999999999</v>
      </c>
      <c r="AJ29" s="173">
        <v>22.920999999999999</v>
      </c>
      <c r="AK29" s="173">
        <v>45.837000000000003</v>
      </c>
      <c r="AL29" s="173">
        <v>34.350999999999999</v>
      </c>
      <c r="AM29" s="173">
        <v>31.163</v>
      </c>
      <c r="AN29" s="173"/>
      <c r="AO29" s="173"/>
      <c r="AP29" s="173"/>
      <c r="AQ29" s="173"/>
      <c r="AR29" s="173"/>
      <c r="AS29" s="173"/>
      <c r="AT29" s="173"/>
      <c r="AU29" s="173"/>
      <c r="AV29" s="173"/>
      <c r="AW29" s="173"/>
      <c r="AX29" s="173"/>
      <c r="AY29" s="173"/>
    </row>
    <row r="30" spans="1:51" ht="15" x14ac:dyDescent="0.25">
      <c r="A30" s="184">
        <v>44927</v>
      </c>
      <c r="B30" s="145"/>
      <c r="C30" s="145"/>
      <c r="D30" s="159">
        <v>31.1</v>
      </c>
      <c r="E30" s="11">
        <v>42.832999999999998</v>
      </c>
      <c r="F30" s="11">
        <v>41.295999999999999</v>
      </c>
      <c r="G30" s="11">
        <v>32.701000000000001</v>
      </c>
      <c r="H30" s="11">
        <v>27.236999999999998</v>
      </c>
      <c r="I30" s="11">
        <v>40.616999999999997</v>
      </c>
      <c r="J30" s="11">
        <v>26.216999999999999</v>
      </c>
      <c r="K30" s="11">
        <v>19.632999999999999</v>
      </c>
      <c r="L30" s="11">
        <v>26.916</v>
      </c>
      <c r="M30" s="11">
        <v>27.939</v>
      </c>
      <c r="N30" s="11">
        <v>30.135999999999999</v>
      </c>
      <c r="O30" s="11">
        <v>19.023</v>
      </c>
      <c r="P30" s="11">
        <v>31.960999999999999</v>
      </c>
      <c r="Q30" s="11">
        <v>23.643999999999998</v>
      </c>
      <c r="R30" s="11">
        <v>36.616</v>
      </c>
      <c r="S30" s="11">
        <v>45.412999999999997</v>
      </c>
      <c r="T30" s="11">
        <v>40.066000000000003</v>
      </c>
      <c r="U30" s="11">
        <v>33.186999999999998</v>
      </c>
      <c r="V30" s="11">
        <v>34.468000000000004</v>
      </c>
      <c r="W30" s="11">
        <v>25.356999999999999</v>
      </c>
      <c r="X30" s="11">
        <v>19.887</v>
      </c>
      <c r="Y30" s="11">
        <v>21.489000000000001</v>
      </c>
      <c r="Z30" s="11">
        <v>22.143000000000001</v>
      </c>
      <c r="AA30" s="11">
        <v>29.15</v>
      </c>
      <c r="AB30" s="11">
        <v>35.732999999999997</v>
      </c>
      <c r="AC30" s="11">
        <v>31.605</v>
      </c>
      <c r="AD30" s="11">
        <v>21.931000000000001</v>
      </c>
      <c r="AE30" s="11">
        <v>29.795999999999999</v>
      </c>
      <c r="AF30" s="11">
        <v>33.320999999999998</v>
      </c>
      <c r="AG30" s="11">
        <v>25.704999999999998</v>
      </c>
      <c r="AH30" s="127">
        <v>40.869</v>
      </c>
      <c r="AI30" s="173">
        <v>27.213999999999999</v>
      </c>
      <c r="AJ30" s="173">
        <v>20.259</v>
      </c>
      <c r="AK30" s="173">
        <v>41.433999999999997</v>
      </c>
      <c r="AL30" s="173">
        <v>38.335999999999999</v>
      </c>
      <c r="AM30" s="173">
        <v>28.683</v>
      </c>
      <c r="AN30" s="173"/>
      <c r="AO30" s="173"/>
      <c r="AP30" s="173"/>
      <c r="AQ30" s="173"/>
      <c r="AR30" s="173"/>
      <c r="AS30" s="173"/>
      <c r="AT30" s="173"/>
      <c r="AU30" s="173"/>
      <c r="AV30" s="173"/>
      <c r="AW30" s="173"/>
      <c r="AX30" s="173"/>
      <c r="AY30" s="173"/>
    </row>
    <row r="31" spans="1:51" ht="15" x14ac:dyDescent="0.25">
      <c r="A31" s="184">
        <v>44958</v>
      </c>
      <c r="B31" s="145"/>
      <c r="C31" s="145"/>
      <c r="D31" s="159">
        <v>28.5</v>
      </c>
      <c r="E31" s="11">
        <v>36.994</v>
      </c>
      <c r="F31" s="11">
        <v>34.887</v>
      </c>
      <c r="G31" s="11">
        <v>28.196000000000002</v>
      </c>
      <c r="H31" s="11">
        <v>58.738</v>
      </c>
      <c r="I31" s="11">
        <v>35.805</v>
      </c>
      <c r="J31" s="11">
        <v>22.408000000000001</v>
      </c>
      <c r="K31" s="11">
        <v>18.686</v>
      </c>
      <c r="L31" s="11">
        <v>23.81</v>
      </c>
      <c r="M31" s="11">
        <v>27.940999999999999</v>
      </c>
      <c r="N31" s="11">
        <v>26.088000000000001</v>
      </c>
      <c r="O31" s="11">
        <v>17.914000000000001</v>
      </c>
      <c r="P31" s="11">
        <v>26.978000000000002</v>
      </c>
      <c r="Q31" s="11">
        <v>31.152999999999999</v>
      </c>
      <c r="R31" s="11">
        <v>39.555</v>
      </c>
      <c r="S31" s="11">
        <v>36.646999999999998</v>
      </c>
      <c r="T31" s="11">
        <v>33.442</v>
      </c>
      <c r="U31" s="11">
        <v>29.937999999999999</v>
      </c>
      <c r="V31" s="11">
        <v>33.274999999999999</v>
      </c>
      <c r="W31" s="11">
        <v>21.991</v>
      </c>
      <c r="X31" s="11">
        <v>17.271000000000001</v>
      </c>
      <c r="Y31" s="11">
        <v>27.181999999999999</v>
      </c>
      <c r="Z31" s="11">
        <v>20.492999999999999</v>
      </c>
      <c r="AA31" s="11">
        <v>25.658999999999999</v>
      </c>
      <c r="AB31" s="11">
        <v>29.792000000000002</v>
      </c>
      <c r="AC31" s="11">
        <v>29.007000000000001</v>
      </c>
      <c r="AD31" s="11">
        <v>18.670999999999999</v>
      </c>
      <c r="AE31" s="11">
        <v>27.527999999999999</v>
      </c>
      <c r="AF31" s="11">
        <v>27.986000000000001</v>
      </c>
      <c r="AG31" s="11">
        <v>24.117999999999999</v>
      </c>
      <c r="AH31" s="127">
        <v>36.591999999999999</v>
      </c>
      <c r="AI31" s="173">
        <v>23.774000000000001</v>
      </c>
      <c r="AJ31" s="173">
        <v>24.164999999999999</v>
      </c>
      <c r="AK31" s="173">
        <v>43.581000000000003</v>
      </c>
      <c r="AL31" s="173">
        <v>31.523</v>
      </c>
      <c r="AM31" s="173">
        <v>27.486999999999998</v>
      </c>
      <c r="AN31" s="173"/>
      <c r="AO31" s="173"/>
      <c r="AP31" s="173"/>
      <c r="AQ31" s="173"/>
      <c r="AR31" s="173"/>
      <c r="AS31" s="173"/>
      <c r="AT31" s="173"/>
      <c r="AU31" s="173"/>
      <c r="AV31" s="173"/>
      <c r="AW31" s="173"/>
      <c r="AX31" s="173"/>
      <c r="AY31" s="173"/>
    </row>
    <row r="32" spans="1:51" ht="15" x14ac:dyDescent="0.25">
      <c r="A32" s="184">
        <v>44986</v>
      </c>
      <c r="B32" s="145"/>
      <c r="C32" s="145"/>
      <c r="D32" s="159">
        <v>53.1</v>
      </c>
      <c r="E32" s="11">
        <v>51.04</v>
      </c>
      <c r="F32" s="11">
        <v>44.106000000000002</v>
      </c>
      <c r="G32" s="11">
        <v>36.453000000000003</v>
      </c>
      <c r="H32" s="11">
        <v>123.145</v>
      </c>
      <c r="I32" s="11">
        <v>50.627000000000002</v>
      </c>
      <c r="J32" s="11">
        <v>35.901000000000003</v>
      </c>
      <c r="K32" s="11">
        <v>51.125999999999998</v>
      </c>
      <c r="L32" s="11">
        <v>42</v>
      </c>
      <c r="M32" s="11">
        <v>35.503999999999998</v>
      </c>
      <c r="N32" s="11">
        <v>47.722999999999999</v>
      </c>
      <c r="O32" s="11">
        <v>38.014000000000003</v>
      </c>
      <c r="P32" s="11">
        <v>48.433999999999997</v>
      </c>
      <c r="Q32" s="11">
        <v>61.15</v>
      </c>
      <c r="R32" s="11">
        <v>55.847000000000001</v>
      </c>
      <c r="S32" s="11">
        <v>59.8</v>
      </c>
      <c r="T32" s="11">
        <v>50.594000000000001</v>
      </c>
      <c r="U32" s="11">
        <v>47.231000000000002</v>
      </c>
      <c r="V32" s="11">
        <v>43.186</v>
      </c>
      <c r="W32" s="11">
        <v>35.317999999999998</v>
      </c>
      <c r="X32" s="11">
        <v>25.946999999999999</v>
      </c>
      <c r="Y32" s="11">
        <v>35.661000000000001</v>
      </c>
      <c r="Z32" s="11">
        <v>50.390999999999998</v>
      </c>
      <c r="AA32" s="11">
        <v>46.26</v>
      </c>
      <c r="AB32" s="11">
        <v>38.354999999999997</v>
      </c>
      <c r="AC32" s="11">
        <v>63.878</v>
      </c>
      <c r="AD32" s="11">
        <v>26.818999999999999</v>
      </c>
      <c r="AE32" s="11">
        <v>47.274999999999999</v>
      </c>
      <c r="AF32" s="11">
        <v>37.889000000000003</v>
      </c>
      <c r="AG32" s="11">
        <v>32.043999999999997</v>
      </c>
      <c r="AH32" s="127">
        <v>64.293000000000006</v>
      </c>
      <c r="AI32" s="173">
        <v>37.731999999999999</v>
      </c>
      <c r="AJ32" s="173">
        <v>38.018000000000001</v>
      </c>
      <c r="AK32" s="173">
        <v>73.144999999999996</v>
      </c>
      <c r="AL32" s="173">
        <v>47.091999999999999</v>
      </c>
      <c r="AM32" s="173">
        <v>45.131</v>
      </c>
      <c r="AN32" s="173"/>
      <c r="AO32" s="173"/>
      <c r="AP32" s="173"/>
      <c r="AQ32" s="173"/>
      <c r="AR32" s="173"/>
      <c r="AS32" s="173"/>
      <c r="AT32" s="173"/>
      <c r="AU32" s="173"/>
      <c r="AV32" s="173"/>
      <c r="AW32" s="173"/>
      <c r="AX32" s="173"/>
      <c r="AY32" s="173"/>
    </row>
    <row r="33" spans="1:51" ht="15" x14ac:dyDescent="0.25">
      <c r="A33" s="184">
        <v>45017</v>
      </c>
      <c r="B33" s="148"/>
      <c r="C33" s="148"/>
      <c r="D33" s="146">
        <v>82.4</v>
      </c>
      <c r="E33" s="11">
        <v>59.186</v>
      </c>
      <c r="F33" s="11">
        <v>56.313000000000002</v>
      </c>
      <c r="G33" s="11">
        <v>88.132999999999996</v>
      </c>
      <c r="H33" s="11">
        <v>201.65100000000001</v>
      </c>
      <c r="I33" s="11">
        <v>91.543000000000006</v>
      </c>
      <c r="J33" s="11">
        <v>69.802000000000007</v>
      </c>
      <c r="K33" s="11">
        <v>103.485</v>
      </c>
      <c r="L33" s="11">
        <v>86.186999999999998</v>
      </c>
      <c r="M33" s="11">
        <v>58.192</v>
      </c>
      <c r="N33" s="11">
        <v>63.692999999999998</v>
      </c>
      <c r="O33" s="11">
        <v>61.898000000000003</v>
      </c>
      <c r="P33" s="11">
        <v>84.932000000000002</v>
      </c>
      <c r="Q33" s="11">
        <v>60.103000000000002</v>
      </c>
      <c r="R33" s="11">
        <v>109.809</v>
      </c>
      <c r="S33" s="11">
        <v>86.83</v>
      </c>
      <c r="T33" s="11">
        <v>82.798000000000002</v>
      </c>
      <c r="U33" s="11">
        <v>62.048000000000002</v>
      </c>
      <c r="V33" s="11">
        <v>77.596000000000004</v>
      </c>
      <c r="W33" s="11">
        <v>44.99</v>
      </c>
      <c r="X33" s="11">
        <v>54.427999999999997</v>
      </c>
      <c r="Y33" s="11">
        <v>59.161000000000001</v>
      </c>
      <c r="Z33" s="11">
        <v>105.38500000000001</v>
      </c>
      <c r="AA33" s="11">
        <v>69.394000000000005</v>
      </c>
      <c r="AB33" s="11">
        <v>93.78</v>
      </c>
      <c r="AC33" s="11">
        <v>67.811999999999998</v>
      </c>
      <c r="AD33" s="11">
        <v>31.71</v>
      </c>
      <c r="AE33" s="11">
        <v>74.698999999999998</v>
      </c>
      <c r="AF33" s="11">
        <v>50.347999999999999</v>
      </c>
      <c r="AG33" s="11">
        <v>55.343000000000004</v>
      </c>
      <c r="AH33" s="127">
        <v>126.199</v>
      </c>
      <c r="AI33" s="173">
        <v>44.625</v>
      </c>
      <c r="AJ33" s="173">
        <v>65.290000000000006</v>
      </c>
      <c r="AK33" s="173">
        <v>81.682000000000002</v>
      </c>
      <c r="AL33" s="173">
        <v>52.426000000000002</v>
      </c>
      <c r="AM33" s="173">
        <v>50.048000000000002</v>
      </c>
      <c r="AN33" s="173"/>
      <c r="AO33" s="173"/>
      <c r="AP33" s="173"/>
      <c r="AQ33" s="173"/>
      <c r="AR33" s="173"/>
      <c r="AS33" s="173"/>
      <c r="AT33" s="173"/>
      <c r="AU33" s="173"/>
      <c r="AV33" s="173"/>
      <c r="AW33" s="173"/>
      <c r="AX33" s="173"/>
      <c r="AY33" s="173"/>
    </row>
    <row r="34" spans="1:51" ht="15" x14ac:dyDescent="0.25">
      <c r="A34" s="184">
        <v>45047</v>
      </c>
      <c r="B34" s="145"/>
      <c r="C34" s="145"/>
      <c r="D34" s="146">
        <v>168.8</v>
      </c>
      <c r="E34" s="11">
        <v>136.90600000000001</v>
      </c>
      <c r="F34" s="11">
        <v>160.36500000000001</v>
      </c>
      <c r="G34" s="11">
        <v>225.232</v>
      </c>
      <c r="H34" s="11">
        <v>295.8</v>
      </c>
      <c r="I34" s="11">
        <v>275.67899999999997</v>
      </c>
      <c r="J34" s="11">
        <v>109.533</v>
      </c>
      <c r="K34" s="11">
        <v>135.75399999999999</v>
      </c>
      <c r="L34" s="11">
        <v>82.906999999999996</v>
      </c>
      <c r="M34" s="11">
        <v>91.572999999999993</v>
      </c>
      <c r="N34" s="11">
        <v>147.887</v>
      </c>
      <c r="O34" s="11">
        <v>170.27199999999999</v>
      </c>
      <c r="P34" s="11">
        <v>175.066</v>
      </c>
      <c r="Q34" s="11">
        <v>57.466999999999999</v>
      </c>
      <c r="R34" s="11">
        <v>147.46199999999999</v>
      </c>
      <c r="S34" s="11">
        <v>329.44799999999998</v>
      </c>
      <c r="T34" s="11">
        <v>152.68899999999999</v>
      </c>
      <c r="U34" s="11">
        <v>162.304</v>
      </c>
      <c r="V34" s="11">
        <v>162.37299999999999</v>
      </c>
      <c r="W34" s="11">
        <v>95.361000000000004</v>
      </c>
      <c r="X34" s="11">
        <v>45.920999999999999</v>
      </c>
      <c r="Y34" s="11">
        <v>57.354999999999997</v>
      </c>
      <c r="Z34" s="11">
        <v>97.427999999999997</v>
      </c>
      <c r="AA34" s="11">
        <v>126.75700000000001</v>
      </c>
      <c r="AB34" s="11">
        <v>220.67699999999999</v>
      </c>
      <c r="AC34" s="11">
        <v>168.69499999999999</v>
      </c>
      <c r="AD34" s="11">
        <v>98.921999999999997</v>
      </c>
      <c r="AE34" s="11">
        <v>125.113</v>
      </c>
      <c r="AF34" s="11">
        <v>25.039000000000001</v>
      </c>
      <c r="AG34" s="11">
        <v>138.09800000000001</v>
      </c>
      <c r="AH34" s="127">
        <v>179.18</v>
      </c>
      <c r="AI34" s="173">
        <v>66.212000000000003</v>
      </c>
      <c r="AJ34" s="173">
        <v>152.65199999999999</v>
      </c>
      <c r="AK34" s="173">
        <v>182.703</v>
      </c>
      <c r="AL34" s="173">
        <v>104.423</v>
      </c>
      <c r="AM34" s="173">
        <v>187.22800000000001</v>
      </c>
      <c r="AN34" s="173"/>
      <c r="AO34" s="173"/>
      <c r="AP34" s="173"/>
      <c r="AQ34" s="173"/>
      <c r="AR34" s="173"/>
      <c r="AS34" s="173"/>
      <c r="AT34" s="173"/>
      <c r="AU34" s="173"/>
      <c r="AV34" s="173"/>
      <c r="AW34" s="173"/>
      <c r="AX34" s="173"/>
      <c r="AY34" s="173"/>
    </row>
    <row r="35" spans="1:51" ht="15" x14ac:dyDescent="0.25">
      <c r="A35" s="184">
        <v>45078</v>
      </c>
      <c r="B35" s="145"/>
      <c r="C35" s="145"/>
      <c r="D35" s="146">
        <v>278</v>
      </c>
      <c r="E35" s="11">
        <v>553.77700000000004</v>
      </c>
      <c r="F35" s="11">
        <v>383.09899999999999</v>
      </c>
      <c r="G35" s="11">
        <v>210.411</v>
      </c>
      <c r="H35" s="11">
        <v>873.2</v>
      </c>
      <c r="I35" s="11">
        <v>199.24299999999999</v>
      </c>
      <c r="J35" s="11">
        <v>136.79</v>
      </c>
      <c r="K35" s="11">
        <v>244.173</v>
      </c>
      <c r="L35" s="11">
        <v>249.53</v>
      </c>
      <c r="M35" s="11">
        <v>366.274</v>
      </c>
      <c r="N35" s="11">
        <v>59.820999999999998</v>
      </c>
      <c r="O35" s="11">
        <v>349.05</v>
      </c>
      <c r="P35" s="11">
        <v>164.72</v>
      </c>
      <c r="Q35" s="11">
        <v>396.09</v>
      </c>
      <c r="R35" s="11">
        <v>569.798</v>
      </c>
      <c r="S35" s="11">
        <v>706.28700000000003</v>
      </c>
      <c r="T35" s="11">
        <v>307.57100000000003</v>
      </c>
      <c r="U35" s="11">
        <v>533.41700000000003</v>
      </c>
      <c r="V35" s="11">
        <v>224.94900000000001</v>
      </c>
      <c r="W35" s="11">
        <v>124.22199999999999</v>
      </c>
      <c r="X35" s="11">
        <v>184.52699999999999</v>
      </c>
      <c r="Y35" s="11">
        <v>217.148</v>
      </c>
      <c r="Z35" s="11">
        <v>236.91800000000001</v>
      </c>
      <c r="AA35" s="11">
        <v>350.22399999999999</v>
      </c>
      <c r="AB35" s="11">
        <v>287.38499999999999</v>
      </c>
      <c r="AC35" s="11">
        <v>67.760000000000005</v>
      </c>
      <c r="AD35" s="11">
        <v>262.84800000000001</v>
      </c>
      <c r="AE35" s="11">
        <v>437.84100000000001</v>
      </c>
      <c r="AF35" s="11">
        <v>191.58799999999999</v>
      </c>
      <c r="AG35" s="11">
        <v>373.815</v>
      </c>
      <c r="AH35" s="127">
        <v>206.90299999999999</v>
      </c>
      <c r="AI35" s="173">
        <v>97.364000000000004</v>
      </c>
      <c r="AJ35" s="173">
        <v>446.31900000000002</v>
      </c>
      <c r="AK35" s="173">
        <v>296.24400000000003</v>
      </c>
      <c r="AL35" s="173">
        <v>178.59899999999999</v>
      </c>
      <c r="AM35" s="173">
        <v>423.94499999999999</v>
      </c>
      <c r="AN35" s="173"/>
      <c r="AO35" s="173"/>
      <c r="AP35" s="173"/>
      <c r="AQ35" s="173"/>
      <c r="AR35" s="173"/>
      <c r="AS35" s="173"/>
      <c r="AT35" s="173"/>
      <c r="AU35" s="173"/>
      <c r="AV35" s="173"/>
      <c r="AW35" s="173"/>
      <c r="AX35" s="173"/>
      <c r="AY35" s="173"/>
    </row>
    <row r="36" spans="1:51" ht="15" x14ac:dyDescent="0.25">
      <c r="A36" s="184">
        <v>45108</v>
      </c>
      <c r="B36" s="145"/>
      <c r="C36" s="145"/>
      <c r="D36" s="148">
        <v>163.5</v>
      </c>
      <c r="E36" s="11">
        <v>411.517</v>
      </c>
      <c r="F36" s="11">
        <v>249.066</v>
      </c>
      <c r="G36" s="11">
        <v>85.972999999999999</v>
      </c>
      <c r="H36" s="11">
        <v>329.95800000000003</v>
      </c>
      <c r="I36" s="11">
        <v>85.927999999999997</v>
      </c>
      <c r="J36" s="11">
        <v>27.611999999999998</v>
      </c>
      <c r="K36" s="11">
        <v>151.85</v>
      </c>
      <c r="L36" s="11">
        <v>178.077</v>
      </c>
      <c r="M36" s="11">
        <v>179.244</v>
      </c>
      <c r="N36" s="11">
        <v>34.384</v>
      </c>
      <c r="O36" s="11">
        <v>226.66499999999999</v>
      </c>
      <c r="P36" s="11">
        <v>33.606999999999999</v>
      </c>
      <c r="Q36" s="11">
        <v>423.61399999999998</v>
      </c>
      <c r="R36" s="11">
        <v>296.91800000000001</v>
      </c>
      <c r="S36" s="11">
        <v>325.09300000000002</v>
      </c>
      <c r="T36" s="11">
        <v>359.25599999999997</v>
      </c>
      <c r="U36" s="11">
        <v>334.67399999999998</v>
      </c>
      <c r="V36" s="11">
        <v>69.444999999999993</v>
      </c>
      <c r="W36" s="11">
        <v>34.901000000000003</v>
      </c>
      <c r="X36" s="11">
        <v>85.087999999999994</v>
      </c>
      <c r="Y36" s="11">
        <v>77.147999999999996</v>
      </c>
      <c r="Z36" s="11">
        <v>174.36199999999999</v>
      </c>
      <c r="AA36" s="11">
        <v>272.33499999999998</v>
      </c>
      <c r="AB36" s="11">
        <v>83.739000000000004</v>
      </c>
      <c r="AC36" s="11">
        <v>12.023999999999999</v>
      </c>
      <c r="AD36" s="11">
        <v>203.91300000000001</v>
      </c>
      <c r="AE36" s="11">
        <v>358.65800000000002</v>
      </c>
      <c r="AF36" s="11">
        <v>189.13300000000001</v>
      </c>
      <c r="AG36" s="10">
        <v>619.33000000000004</v>
      </c>
      <c r="AH36" s="10">
        <v>78.040999999999997</v>
      </c>
      <c r="AI36" s="173">
        <v>39.316000000000003</v>
      </c>
      <c r="AJ36" s="173">
        <v>296.42200000000003</v>
      </c>
      <c r="AK36" s="173">
        <v>138.79300000000001</v>
      </c>
      <c r="AL36" s="173">
        <v>73.959999999999994</v>
      </c>
      <c r="AM36" s="173">
        <v>472.85599999999999</v>
      </c>
      <c r="AN36" s="173"/>
      <c r="AO36" s="173"/>
      <c r="AP36" s="173"/>
      <c r="AQ36" s="173"/>
      <c r="AR36" s="173"/>
      <c r="AS36" s="173"/>
      <c r="AT36" s="173"/>
      <c r="AU36" s="173"/>
      <c r="AV36" s="173"/>
      <c r="AW36" s="173"/>
      <c r="AX36" s="173"/>
      <c r="AY36" s="173"/>
    </row>
    <row r="37" spans="1:51" ht="15" x14ac:dyDescent="0.25">
      <c r="A37" s="184">
        <v>45139</v>
      </c>
      <c r="B37" s="147"/>
      <c r="C37" s="147"/>
      <c r="D37" s="148">
        <v>70.7</v>
      </c>
      <c r="E37" s="11">
        <v>164.827</v>
      </c>
      <c r="F37" s="11">
        <v>91.218999999999994</v>
      </c>
      <c r="G37" s="11">
        <v>44.009</v>
      </c>
      <c r="H37" s="11">
        <v>115.19499999999999</v>
      </c>
      <c r="I37" s="11">
        <v>60.067999999999998</v>
      </c>
      <c r="J37" s="11">
        <v>25.109000000000002</v>
      </c>
      <c r="K37" s="11">
        <v>59.741</v>
      </c>
      <c r="L37" s="11">
        <v>57.649000000000001</v>
      </c>
      <c r="M37" s="11">
        <v>76.042000000000002</v>
      </c>
      <c r="N37" s="11">
        <v>21.204999999999998</v>
      </c>
      <c r="O37" s="11">
        <v>183.69800000000001</v>
      </c>
      <c r="P37" s="11">
        <v>27.312999999999999</v>
      </c>
      <c r="Q37" s="11">
        <v>150.791</v>
      </c>
      <c r="R37" s="11">
        <v>93.206000000000003</v>
      </c>
      <c r="S37" s="11">
        <v>154.25399999999999</v>
      </c>
      <c r="T37" s="11">
        <v>126.268</v>
      </c>
      <c r="U37" s="11">
        <v>116.59699999999999</v>
      </c>
      <c r="V37" s="11">
        <v>38.738</v>
      </c>
      <c r="W37" s="11">
        <v>21.753</v>
      </c>
      <c r="X37" s="11">
        <v>35.22</v>
      </c>
      <c r="Y37" s="11">
        <v>34.642000000000003</v>
      </c>
      <c r="Z37" s="11">
        <v>67.480999999999995</v>
      </c>
      <c r="AA37" s="11">
        <v>86.022000000000006</v>
      </c>
      <c r="AB37" s="11">
        <v>46.45</v>
      </c>
      <c r="AC37" s="11">
        <v>28.352</v>
      </c>
      <c r="AD37" s="11">
        <v>63.218000000000004</v>
      </c>
      <c r="AE37" s="11">
        <v>113.678</v>
      </c>
      <c r="AF37" s="11">
        <v>61.002000000000002</v>
      </c>
      <c r="AG37" s="10">
        <v>183.60499999999999</v>
      </c>
      <c r="AH37" s="10">
        <v>39.270000000000003</v>
      </c>
      <c r="AI37" s="173">
        <v>24.792000000000002</v>
      </c>
      <c r="AJ37" s="173">
        <v>98.988</v>
      </c>
      <c r="AK37" s="173">
        <v>53.765000000000001</v>
      </c>
      <c r="AL37" s="173">
        <v>34.698999999999998</v>
      </c>
      <c r="AM37" s="173">
        <v>188.30799999999999</v>
      </c>
      <c r="AN37" s="173"/>
      <c r="AO37" s="173"/>
      <c r="AP37" s="173"/>
      <c r="AQ37" s="173"/>
      <c r="AR37" s="173"/>
      <c r="AS37" s="173"/>
      <c r="AT37" s="173"/>
      <c r="AU37" s="173"/>
      <c r="AV37" s="173"/>
      <c r="AW37" s="173"/>
      <c r="AX37" s="173"/>
      <c r="AY37" s="173"/>
    </row>
    <row r="38" spans="1:51" ht="15" x14ac:dyDescent="0.25">
      <c r="A38" s="184">
        <v>45170</v>
      </c>
      <c r="B38" s="147"/>
      <c r="C38" s="147"/>
      <c r="D38" s="148">
        <v>43.9</v>
      </c>
      <c r="E38" s="11">
        <v>85.331999999999994</v>
      </c>
      <c r="F38" s="11">
        <v>65.174999999999997</v>
      </c>
      <c r="G38" s="11">
        <v>43.655000000000001</v>
      </c>
      <c r="H38" s="11">
        <v>67.748000000000005</v>
      </c>
      <c r="I38" s="11">
        <v>40.765999999999998</v>
      </c>
      <c r="J38" s="11">
        <v>22.934999999999999</v>
      </c>
      <c r="K38" s="11">
        <v>44.725000000000001</v>
      </c>
      <c r="L38" s="11">
        <v>40.430999999999997</v>
      </c>
      <c r="M38" s="11">
        <v>61.01</v>
      </c>
      <c r="N38" s="11">
        <v>24.521000000000001</v>
      </c>
      <c r="O38" s="11">
        <v>70.034999999999997</v>
      </c>
      <c r="P38" s="11">
        <v>25.885000000000002</v>
      </c>
      <c r="Q38" s="11">
        <v>63.435000000000002</v>
      </c>
      <c r="R38" s="11">
        <v>55.4</v>
      </c>
      <c r="S38" s="11">
        <v>95.343999999999994</v>
      </c>
      <c r="T38" s="11">
        <v>58.174999999999997</v>
      </c>
      <c r="U38" s="11">
        <v>78.912000000000006</v>
      </c>
      <c r="V38" s="11">
        <v>42.896000000000001</v>
      </c>
      <c r="W38" s="11">
        <v>20.315999999999999</v>
      </c>
      <c r="X38" s="11">
        <v>34.479999999999997</v>
      </c>
      <c r="Y38" s="11">
        <v>34.390999999999998</v>
      </c>
      <c r="Z38" s="11">
        <v>54.573</v>
      </c>
      <c r="AA38" s="11">
        <v>47.737000000000002</v>
      </c>
      <c r="AB38" s="11">
        <v>37.116</v>
      </c>
      <c r="AC38" s="11">
        <v>26.42</v>
      </c>
      <c r="AD38" s="11">
        <v>45.735999999999997</v>
      </c>
      <c r="AE38" s="11">
        <v>53.155999999999999</v>
      </c>
      <c r="AF38" s="11">
        <v>40.104999999999997</v>
      </c>
      <c r="AG38" s="10">
        <v>79.793999999999997</v>
      </c>
      <c r="AH38" s="10">
        <v>30.747</v>
      </c>
      <c r="AI38" s="173">
        <v>30.25</v>
      </c>
      <c r="AJ38" s="173">
        <v>66.930999999999997</v>
      </c>
      <c r="AK38" s="173">
        <v>40.768999999999998</v>
      </c>
      <c r="AL38" s="173">
        <v>24.173999999999999</v>
      </c>
      <c r="AM38" s="173">
        <v>89.162999999999997</v>
      </c>
      <c r="AN38" s="173"/>
      <c r="AO38" s="173"/>
      <c r="AP38" s="173"/>
      <c r="AQ38" s="173"/>
      <c r="AR38" s="173"/>
      <c r="AS38" s="173"/>
      <c r="AT38" s="173"/>
      <c r="AU38" s="173"/>
      <c r="AV38" s="173"/>
      <c r="AW38" s="173"/>
      <c r="AX38" s="173"/>
      <c r="AY38" s="173"/>
    </row>
    <row r="39" spans="1:51" ht="15" x14ac:dyDescent="0.25">
      <c r="A39" s="184">
        <v>45200</v>
      </c>
      <c r="B39" s="147"/>
      <c r="C39" s="147"/>
      <c r="D39" s="148">
        <v>44.7</v>
      </c>
      <c r="E39" s="11">
        <v>81.159000000000006</v>
      </c>
      <c r="F39" s="11">
        <v>70.775000000000006</v>
      </c>
      <c r="G39" s="11">
        <v>47.557000000000002</v>
      </c>
      <c r="H39" s="11">
        <v>69.296999999999997</v>
      </c>
      <c r="I39" s="11">
        <v>33.689</v>
      </c>
      <c r="J39" s="11">
        <v>24.213999999999999</v>
      </c>
      <c r="K39" s="11">
        <v>41.750999999999998</v>
      </c>
      <c r="L39" s="11">
        <v>48.841000000000001</v>
      </c>
      <c r="M39" s="11">
        <v>40.625</v>
      </c>
      <c r="N39" s="11">
        <v>23.361000000000001</v>
      </c>
      <c r="O39" s="11">
        <v>53.31</v>
      </c>
      <c r="P39" s="11">
        <v>36.575000000000003</v>
      </c>
      <c r="Q39" s="11">
        <v>54.512</v>
      </c>
      <c r="R39" s="11">
        <v>52.015000000000001</v>
      </c>
      <c r="S39" s="11">
        <v>84.451999999999998</v>
      </c>
      <c r="T39" s="11">
        <v>55.161000000000001</v>
      </c>
      <c r="U39" s="11">
        <v>52.009</v>
      </c>
      <c r="V39" s="11">
        <v>39.856999999999999</v>
      </c>
      <c r="W39" s="11">
        <v>22.702999999999999</v>
      </c>
      <c r="X39" s="11">
        <v>35.274000000000001</v>
      </c>
      <c r="Y39" s="11">
        <v>27.919</v>
      </c>
      <c r="Z39" s="11">
        <v>48.798000000000002</v>
      </c>
      <c r="AA39" s="11">
        <v>46.521000000000001</v>
      </c>
      <c r="AB39" s="11">
        <v>54.09</v>
      </c>
      <c r="AC39" s="11">
        <v>43.209000000000003</v>
      </c>
      <c r="AD39" s="11">
        <v>40.530999999999999</v>
      </c>
      <c r="AE39" s="11">
        <v>51.545000000000002</v>
      </c>
      <c r="AF39" s="11">
        <v>33.122999999999998</v>
      </c>
      <c r="AG39" s="10">
        <v>66.873999999999995</v>
      </c>
      <c r="AH39" s="10">
        <v>31.885000000000002</v>
      </c>
      <c r="AI39" s="173">
        <v>35.115000000000002</v>
      </c>
      <c r="AJ39" s="173">
        <v>117.066</v>
      </c>
      <c r="AK39" s="173">
        <v>39.914999999999999</v>
      </c>
      <c r="AL39" s="173">
        <v>31.635999999999999</v>
      </c>
      <c r="AM39" s="173">
        <v>115.578</v>
      </c>
      <c r="AN39" s="173"/>
      <c r="AO39" s="173"/>
      <c r="AP39" s="173"/>
      <c r="AQ39" s="173"/>
      <c r="AR39" s="173"/>
      <c r="AS39" s="173"/>
      <c r="AT39" s="173"/>
      <c r="AU39" s="173"/>
      <c r="AV39" s="173"/>
      <c r="AW39" s="173"/>
      <c r="AX39" s="173"/>
      <c r="AY39" s="173"/>
    </row>
    <row r="40" spans="1:51" ht="15" x14ac:dyDescent="0.25">
      <c r="A40" s="184">
        <v>45231</v>
      </c>
      <c r="B40" s="147"/>
      <c r="C40" s="147"/>
      <c r="D40" s="148">
        <v>43.2</v>
      </c>
      <c r="E40" s="11">
        <v>63.418999999999997</v>
      </c>
      <c r="F40" s="10">
        <v>47.137999999999998</v>
      </c>
      <c r="G40" s="10">
        <v>45.612000000000002</v>
      </c>
      <c r="H40" s="10">
        <v>59.8</v>
      </c>
      <c r="I40" s="10">
        <v>33.845999999999997</v>
      </c>
      <c r="J40" s="10">
        <v>26.994</v>
      </c>
      <c r="K40" s="10">
        <v>36.286000000000001</v>
      </c>
      <c r="L40" s="10">
        <v>41.401000000000003</v>
      </c>
      <c r="M40" s="10">
        <v>40.813000000000002</v>
      </c>
      <c r="N40" s="10">
        <v>25.268000000000001</v>
      </c>
      <c r="O40" s="10">
        <v>44.137</v>
      </c>
      <c r="P40" s="10">
        <v>34.530999999999999</v>
      </c>
      <c r="Q40" s="10">
        <v>47.997999999999998</v>
      </c>
      <c r="R40" s="10">
        <v>49.822000000000003</v>
      </c>
      <c r="S40" s="10">
        <v>57.44</v>
      </c>
      <c r="T40" s="10">
        <v>44.881</v>
      </c>
      <c r="U40" s="10">
        <v>45.515999999999998</v>
      </c>
      <c r="V40" s="10">
        <v>35.792999999999999</v>
      </c>
      <c r="W40" s="10">
        <v>31.806999999999999</v>
      </c>
      <c r="X40" s="10">
        <v>30.783999999999999</v>
      </c>
      <c r="Y40" s="10">
        <v>29.248999999999999</v>
      </c>
      <c r="Z40" s="10">
        <v>48.878</v>
      </c>
      <c r="AA40" s="10">
        <v>41.703000000000003</v>
      </c>
      <c r="AB40" s="10">
        <v>40.954000000000001</v>
      </c>
      <c r="AC40" s="10">
        <v>36.618000000000002</v>
      </c>
      <c r="AD40" s="10">
        <v>41.572000000000003</v>
      </c>
      <c r="AE40" s="10">
        <v>48.347000000000001</v>
      </c>
      <c r="AF40" s="10">
        <v>34.076999999999998</v>
      </c>
      <c r="AG40" s="10">
        <v>56.316000000000003</v>
      </c>
      <c r="AH40" s="10">
        <v>38.396999999999998</v>
      </c>
      <c r="AI40" s="173">
        <v>30.329000000000001</v>
      </c>
      <c r="AJ40" s="173">
        <v>61.731999999999999</v>
      </c>
      <c r="AK40" s="173">
        <v>38.158000000000001</v>
      </c>
      <c r="AL40" s="173">
        <v>36.222999999999999</v>
      </c>
      <c r="AM40" s="173">
        <v>62.774999999999999</v>
      </c>
      <c r="AN40" s="173"/>
      <c r="AO40" s="173"/>
      <c r="AP40" s="173"/>
      <c r="AQ40" s="173"/>
      <c r="AR40" s="173"/>
      <c r="AS40" s="173"/>
      <c r="AT40" s="173"/>
      <c r="AU40" s="173"/>
      <c r="AV40" s="173"/>
      <c r="AW40" s="173"/>
      <c r="AX40" s="173"/>
      <c r="AY40" s="173"/>
    </row>
    <row r="41" spans="1:51" ht="15" x14ac:dyDescent="0.25">
      <c r="A41" s="184">
        <v>45261</v>
      </c>
      <c r="B41" s="147"/>
      <c r="C41" s="147"/>
      <c r="D41" s="148">
        <v>32.799999999999997</v>
      </c>
      <c r="E41" s="11">
        <v>47.956000000000003</v>
      </c>
      <c r="F41" s="10">
        <v>38.670999999999999</v>
      </c>
      <c r="G41" s="10">
        <v>32.302</v>
      </c>
      <c r="H41" s="10">
        <v>47.726999999999997</v>
      </c>
      <c r="I41" s="10">
        <v>30.09</v>
      </c>
      <c r="J41" s="10">
        <v>23.477</v>
      </c>
      <c r="K41" s="10">
        <v>31.015999999999998</v>
      </c>
      <c r="L41" s="10">
        <v>33.127000000000002</v>
      </c>
      <c r="M41" s="10">
        <v>35.331000000000003</v>
      </c>
      <c r="N41" s="10">
        <v>21.757999999999999</v>
      </c>
      <c r="O41" s="10">
        <v>37.238</v>
      </c>
      <c r="P41" s="10">
        <v>27.474</v>
      </c>
      <c r="Q41" s="10">
        <v>46.701999999999998</v>
      </c>
      <c r="R41" s="10">
        <v>46.429000000000002</v>
      </c>
      <c r="S41" s="10">
        <v>46.798999999999999</v>
      </c>
      <c r="T41" s="10">
        <v>39.515000000000001</v>
      </c>
      <c r="U41" s="10">
        <v>39.686999999999998</v>
      </c>
      <c r="V41" s="10">
        <v>29.529</v>
      </c>
      <c r="W41" s="10">
        <v>24.556999999999999</v>
      </c>
      <c r="X41" s="10">
        <v>25.282</v>
      </c>
      <c r="Y41" s="10">
        <v>24.975000000000001</v>
      </c>
      <c r="Z41" s="10">
        <v>34.893999999999998</v>
      </c>
      <c r="AA41" s="10">
        <v>36.409999999999997</v>
      </c>
      <c r="AB41" s="10">
        <v>35.619999999999997</v>
      </c>
      <c r="AC41" s="10">
        <v>26.774999999999999</v>
      </c>
      <c r="AD41" s="10">
        <v>33.113999999999997</v>
      </c>
      <c r="AE41" s="10">
        <v>38.915999999999997</v>
      </c>
      <c r="AF41" s="10">
        <v>28.745000000000001</v>
      </c>
      <c r="AG41" s="10">
        <v>46.118000000000002</v>
      </c>
      <c r="AH41" s="10">
        <v>32.463999999999999</v>
      </c>
      <c r="AI41" s="173">
        <v>23.991</v>
      </c>
      <c r="AJ41" s="173">
        <v>46.203000000000003</v>
      </c>
      <c r="AK41" s="173">
        <v>34.634</v>
      </c>
      <c r="AL41" s="173">
        <v>31.861999999999998</v>
      </c>
      <c r="AM41" s="173">
        <v>48.499000000000002</v>
      </c>
      <c r="AN41" s="173"/>
      <c r="AO41" s="173"/>
      <c r="AP41" s="173"/>
      <c r="AQ41" s="173"/>
      <c r="AR41" s="173"/>
      <c r="AS41" s="173"/>
      <c r="AT41" s="173"/>
      <c r="AU41" s="173"/>
      <c r="AV41" s="173"/>
      <c r="AW41" s="173"/>
      <c r="AX41" s="173"/>
      <c r="AY41" s="173"/>
    </row>
    <row r="42" spans="1:51" ht="15" x14ac:dyDescent="0.25">
      <c r="A42" s="184">
        <v>45292</v>
      </c>
      <c r="B42" s="147"/>
      <c r="C42" s="147"/>
      <c r="D42" s="148">
        <v>31.1</v>
      </c>
      <c r="E42" s="11">
        <v>41.390999999999998</v>
      </c>
      <c r="F42" s="10">
        <v>33.409999999999997</v>
      </c>
      <c r="G42" s="10">
        <v>27.702000000000002</v>
      </c>
      <c r="H42" s="10">
        <v>41.113999999999997</v>
      </c>
      <c r="I42" s="10">
        <v>26.381</v>
      </c>
      <c r="J42" s="10">
        <v>20.623999999999999</v>
      </c>
      <c r="K42" s="10">
        <v>26.911000000000001</v>
      </c>
      <c r="L42" s="10">
        <v>27.93</v>
      </c>
      <c r="M42" s="10">
        <v>30.388000000000002</v>
      </c>
      <c r="N42" s="10">
        <v>19.603000000000002</v>
      </c>
      <c r="O42" s="10">
        <v>32.427999999999997</v>
      </c>
      <c r="P42" s="10">
        <v>23.933</v>
      </c>
      <c r="Q42" s="10">
        <v>36.886000000000003</v>
      </c>
      <c r="R42" s="10">
        <v>45.46</v>
      </c>
      <c r="S42" s="10">
        <v>40.31</v>
      </c>
      <c r="T42" s="10">
        <v>33.643999999999998</v>
      </c>
      <c r="U42" s="10">
        <v>34.844999999999999</v>
      </c>
      <c r="V42" s="10">
        <v>25.716999999999999</v>
      </c>
      <c r="W42" s="10">
        <v>20.277999999999999</v>
      </c>
      <c r="X42" s="10">
        <v>21.969000000000001</v>
      </c>
      <c r="Y42" s="10">
        <v>22.221</v>
      </c>
      <c r="Z42" s="10">
        <v>29.297000000000001</v>
      </c>
      <c r="AA42" s="10">
        <v>35.854999999999997</v>
      </c>
      <c r="AB42" s="10">
        <v>32.856000000000002</v>
      </c>
      <c r="AC42" s="10">
        <v>22.192</v>
      </c>
      <c r="AD42" s="10">
        <v>30.088000000000001</v>
      </c>
      <c r="AE42" s="10">
        <v>33.375999999999998</v>
      </c>
      <c r="AF42" s="10">
        <v>25.914000000000001</v>
      </c>
      <c r="AG42" s="10">
        <v>41.198</v>
      </c>
      <c r="AH42" s="10">
        <v>27.428000000000001</v>
      </c>
      <c r="AI42" s="173">
        <v>21.221</v>
      </c>
      <c r="AJ42" s="173">
        <v>41.627000000000002</v>
      </c>
      <c r="AK42" s="173">
        <v>38.603999999999999</v>
      </c>
      <c r="AL42" s="173">
        <v>29.294</v>
      </c>
      <c r="AM42" s="173">
        <v>42.982999999999997</v>
      </c>
      <c r="AN42" s="173"/>
      <c r="AO42" s="173"/>
      <c r="AP42" s="173"/>
      <c r="AQ42" s="173"/>
      <c r="AR42" s="173"/>
      <c r="AS42" s="173"/>
      <c r="AT42" s="173"/>
      <c r="AU42" s="173"/>
      <c r="AV42" s="173"/>
      <c r="AW42" s="173"/>
      <c r="AX42" s="173"/>
      <c r="AY42" s="173"/>
    </row>
    <row r="43" spans="1:51" ht="15" x14ac:dyDescent="0.25">
      <c r="A43" s="184">
        <v>45323</v>
      </c>
      <c r="B43" s="147"/>
      <c r="C43" s="147"/>
      <c r="D43" s="148">
        <v>28.5</v>
      </c>
      <c r="E43" s="11">
        <v>36.24</v>
      </c>
      <c r="F43" s="10">
        <v>29.893000000000001</v>
      </c>
      <c r="G43" s="10">
        <v>64.346000000000004</v>
      </c>
      <c r="H43" s="10">
        <v>37.524999999999999</v>
      </c>
      <c r="I43" s="10">
        <v>23.407</v>
      </c>
      <c r="J43" s="10">
        <v>20.396999999999998</v>
      </c>
      <c r="K43" s="10">
        <v>24.818000000000001</v>
      </c>
      <c r="L43" s="10">
        <v>28.923999999999999</v>
      </c>
      <c r="M43" s="10">
        <v>27.282</v>
      </c>
      <c r="N43" s="10">
        <v>19.111000000000001</v>
      </c>
      <c r="O43" s="10">
        <v>28.388999999999999</v>
      </c>
      <c r="P43" s="10">
        <v>32.301000000000002</v>
      </c>
      <c r="Q43" s="10">
        <v>41.405999999999999</v>
      </c>
      <c r="R43" s="10">
        <v>37.997</v>
      </c>
      <c r="S43" s="10">
        <v>34.868000000000002</v>
      </c>
      <c r="T43" s="10">
        <v>31.347000000000001</v>
      </c>
      <c r="U43" s="10">
        <v>34.945</v>
      </c>
      <c r="V43" s="10">
        <v>23.253</v>
      </c>
      <c r="W43" s="10">
        <v>18.356000000000002</v>
      </c>
      <c r="X43" s="10">
        <v>28.431000000000001</v>
      </c>
      <c r="Y43" s="10">
        <v>21.361999999999998</v>
      </c>
      <c r="Z43" s="10">
        <v>26.765000000000001</v>
      </c>
      <c r="AA43" s="10">
        <v>30.995000000000001</v>
      </c>
      <c r="AB43" s="10">
        <v>30.942</v>
      </c>
      <c r="AC43" s="10">
        <v>19.611000000000001</v>
      </c>
      <c r="AD43" s="10">
        <v>29.117999999999999</v>
      </c>
      <c r="AE43" s="10">
        <v>29.065999999999999</v>
      </c>
      <c r="AF43" s="10">
        <v>25.279</v>
      </c>
      <c r="AG43" s="10">
        <v>38.223999999999997</v>
      </c>
      <c r="AH43" s="10">
        <v>24.856000000000002</v>
      </c>
      <c r="AI43" s="173">
        <v>26.151</v>
      </c>
      <c r="AJ43" s="173">
        <v>45.283999999999999</v>
      </c>
      <c r="AK43" s="173">
        <v>33.405000000000001</v>
      </c>
      <c r="AL43" s="173">
        <v>29.518999999999998</v>
      </c>
      <c r="AM43" s="173">
        <v>38.381999999999998</v>
      </c>
      <c r="AN43" s="173"/>
      <c r="AO43" s="173"/>
      <c r="AP43" s="173"/>
      <c r="AQ43" s="173"/>
      <c r="AR43" s="173"/>
      <c r="AS43" s="173"/>
      <c r="AT43" s="173"/>
      <c r="AU43" s="173"/>
      <c r="AV43" s="173"/>
      <c r="AW43" s="173"/>
      <c r="AX43" s="173"/>
      <c r="AY43" s="173"/>
    </row>
    <row r="44" spans="1:51" ht="15" x14ac:dyDescent="0.25">
      <c r="A44" s="184">
        <v>45352</v>
      </c>
      <c r="B44" s="147"/>
      <c r="C44" s="147"/>
      <c r="D44" s="148">
        <v>53.1</v>
      </c>
      <c r="E44" s="11">
        <v>44.313000000000002</v>
      </c>
      <c r="F44" s="10">
        <v>37.106999999999999</v>
      </c>
      <c r="G44" s="10">
        <v>123.482</v>
      </c>
      <c r="H44" s="10">
        <v>50.856999999999999</v>
      </c>
      <c r="I44" s="10">
        <v>36.377000000000002</v>
      </c>
      <c r="J44" s="10">
        <v>52.863999999999997</v>
      </c>
      <c r="K44" s="10">
        <v>42.534999999999997</v>
      </c>
      <c r="L44" s="10">
        <v>35.39</v>
      </c>
      <c r="M44" s="10">
        <v>48.585999999999999</v>
      </c>
      <c r="N44" s="10">
        <v>40.503999999999998</v>
      </c>
      <c r="O44" s="10">
        <v>49.186999999999998</v>
      </c>
      <c r="P44" s="10">
        <v>61.402999999999999</v>
      </c>
      <c r="Q44" s="10">
        <v>56.353999999999999</v>
      </c>
      <c r="R44" s="10">
        <v>60.917999999999999</v>
      </c>
      <c r="S44" s="10">
        <v>52.627000000000002</v>
      </c>
      <c r="T44" s="10">
        <v>47.503999999999998</v>
      </c>
      <c r="U44" s="10">
        <v>43.890999999999998</v>
      </c>
      <c r="V44" s="10">
        <v>36.069000000000003</v>
      </c>
      <c r="W44" s="10">
        <v>26.472000000000001</v>
      </c>
      <c r="X44" s="10">
        <v>36.023000000000003</v>
      </c>
      <c r="Y44" s="10">
        <v>52.247999999999998</v>
      </c>
      <c r="Z44" s="10">
        <v>47.048000000000002</v>
      </c>
      <c r="AA44" s="10">
        <v>38.607999999999997</v>
      </c>
      <c r="AB44" s="10">
        <v>64.923000000000002</v>
      </c>
      <c r="AC44" s="10">
        <v>27.288</v>
      </c>
      <c r="AD44" s="10">
        <v>47.567999999999998</v>
      </c>
      <c r="AE44" s="10">
        <v>38.131</v>
      </c>
      <c r="AF44" s="10">
        <v>32.195999999999998</v>
      </c>
      <c r="AG44" s="10">
        <v>67.040999999999997</v>
      </c>
      <c r="AH44" s="10">
        <v>38.380000000000003</v>
      </c>
      <c r="AI44" s="173">
        <v>38.765000000000001</v>
      </c>
      <c r="AJ44" s="173">
        <v>73.277000000000001</v>
      </c>
      <c r="AK44" s="173">
        <v>47.521999999999998</v>
      </c>
      <c r="AL44" s="173">
        <v>45.662999999999997</v>
      </c>
      <c r="AM44" s="173">
        <v>51.011000000000003</v>
      </c>
      <c r="AN44" s="173"/>
      <c r="AO44" s="173"/>
      <c r="AP44" s="173"/>
      <c r="AQ44" s="173"/>
      <c r="AR44" s="173"/>
      <c r="AS44" s="173"/>
      <c r="AT44" s="173"/>
      <c r="AU44" s="173"/>
      <c r="AV44" s="173"/>
      <c r="AW44" s="173"/>
      <c r="AX44" s="173"/>
      <c r="AY44" s="173"/>
    </row>
    <row r="45" spans="1:51" ht="15" x14ac:dyDescent="0.25">
      <c r="A45" s="184">
        <v>45383</v>
      </c>
      <c r="B45" s="147"/>
      <c r="C45" s="147"/>
      <c r="D45" s="148">
        <v>82.4</v>
      </c>
      <c r="E45" s="11">
        <v>57.168999999999997</v>
      </c>
      <c r="F45" s="10">
        <v>89.822999999999993</v>
      </c>
      <c r="G45" s="10">
        <v>204.87700000000001</v>
      </c>
      <c r="H45" s="10">
        <v>91.088999999999999</v>
      </c>
      <c r="I45" s="10">
        <v>70.661000000000001</v>
      </c>
      <c r="J45" s="10">
        <v>107.30200000000001</v>
      </c>
      <c r="K45" s="10">
        <v>87.468000000000004</v>
      </c>
      <c r="L45" s="10">
        <v>57.402999999999999</v>
      </c>
      <c r="M45" s="10">
        <v>64.884</v>
      </c>
      <c r="N45" s="10">
        <v>61.542000000000002</v>
      </c>
      <c r="O45" s="10">
        <v>87.049000000000007</v>
      </c>
      <c r="P45" s="10">
        <v>59.518999999999998</v>
      </c>
      <c r="Q45" s="10">
        <v>111.206</v>
      </c>
      <c r="R45" s="10">
        <v>89.012</v>
      </c>
      <c r="S45" s="10">
        <v>83.227000000000004</v>
      </c>
      <c r="T45" s="10">
        <v>61.662999999999997</v>
      </c>
      <c r="U45" s="10">
        <v>79.540000000000006</v>
      </c>
      <c r="V45" s="10">
        <v>45.991</v>
      </c>
      <c r="W45" s="10">
        <v>55.069000000000003</v>
      </c>
      <c r="X45" s="10">
        <v>58.805</v>
      </c>
      <c r="Y45" s="10">
        <v>104.831</v>
      </c>
      <c r="Z45" s="10">
        <v>70.460999999999999</v>
      </c>
      <c r="AA45" s="10">
        <v>95.828999999999994</v>
      </c>
      <c r="AB45" s="10">
        <v>67.986000000000004</v>
      </c>
      <c r="AC45" s="10">
        <v>31.707999999999998</v>
      </c>
      <c r="AD45" s="10">
        <v>76.253</v>
      </c>
      <c r="AE45" s="10">
        <v>51.146999999999998</v>
      </c>
      <c r="AF45" s="10">
        <v>54.834000000000003</v>
      </c>
      <c r="AG45" s="10">
        <v>129.80600000000001</v>
      </c>
      <c r="AH45" s="10">
        <v>44.805</v>
      </c>
      <c r="AI45" s="173">
        <v>67.757999999999996</v>
      </c>
      <c r="AJ45" s="173">
        <v>81.37</v>
      </c>
      <c r="AK45" s="173">
        <v>55.188000000000002</v>
      </c>
      <c r="AL45" s="173">
        <v>52.856000000000002</v>
      </c>
      <c r="AM45" s="173">
        <v>58.481000000000002</v>
      </c>
      <c r="AN45" s="173"/>
      <c r="AO45" s="173"/>
      <c r="AP45" s="173"/>
      <c r="AQ45" s="173"/>
      <c r="AR45" s="173"/>
      <c r="AS45" s="173"/>
      <c r="AT45" s="173"/>
      <c r="AU45" s="173"/>
      <c r="AV45" s="173"/>
      <c r="AW45" s="173"/>
      <c r="AX45" s="173"/>
      <c r="AY45" s="173"/>
    </row>
    <row r="46" spans="1:51" ht="15" x14ac:dyDescent="0.25">
      <c r="A46" s="184">
        <v>45413</v>
      </c>
      <c r="B46" s="147"/>
      <c r="C46" s="147"/>
      <c r="D46" s="148">
        <v>168.8</v>
      </c>
      <c r="E46" s="11">
        <v>168.43299999999999</v>
      </c>
      <c r="F46" s="10">
        <v>236.244</v>
      </c>
      <c r="G46" s="10">
        <v>307.99599999999998</v>
      </c>
      <c r="H46" s="10">
        <v>275.822</v>
      </c>
      <c r="I46" s="10">
        <v>116.16200000000001</v>
      </c>
      <c r="J46" s="10">
        <v>137.77500000000001</v>
      </c>
      <c r="K46" s="10">
        <v>86.028000000000006</v>
      </c>
      <c r="L46" s="10">
        <v>90.644000000000005</v>
      </c>
      <c r="M46" s="10">
        <v>151.559</v>
      </c>
      <c r="N46" s="10">
        <v>183.244</v>
      </c>
      <c r="O46" s="10">
        <v>182.36600000000001</v>
      </c>
      <c r="P46" s="10">
        <v>56.415999999999997</v>
      </c>
      <c r="Q46" s="10">
        <v>152.959</v>
      </c>
      <c r="R46" s="10">
        <v>338.27699999999999</v>
      </c>
      <c r="S46" s="10">
        <v>160.096</v>
      </c>
      <c r="T46" s="10">
        <v>162.476</v>
      </c>
      <c r="U46" s="10">
        <v>170.92</v>
      </c>
      <c r="V46" s="10">
        <v>101.73</v>
      </c>
      <c r="W46" s="10">
        <v>48.837000000000003</v>
      </c>
      <c r="X46" s="10">
        <v>57.191000000000003</v>
      </c>
      <c r="Y46" s="10">
        <v>99.382999999999996</v>
      </c>
      <c r="Z46" s="10">
        <v>134.82</v>
      </c>
      <c r="AA46" s="10">
        <v>231.77199999999999</v>
      </c>
      <c r="AB46" s="10">
        <v>169.56899999999999</v>
      </c>
      <c r="AC46" s="10">
        <v>105.50700000000001</v>
      </c>
      <c r="AD46" s="10">
        <v>134.55500000000001</v>
      </c>
      <c r="AE46" s="10">
        <v>26.311</v>
      </c>
      <c r="AF46" s="10">
        <v>137.465</v>
      </c>
      <c r="AG46" s="10">
        <v>178.524</v>
      </c>
      <c r="AH46" s="10">
        <v>69.391000000000005</v>
      </c>
      <c r="AI46" s="173">
        <v>169.267</v>
      </c>
      <c r="AJ46" s="173">
        <v>182.90799999999999</v>
      </c>
      <c r="AK46" s="173">
        <v>107.93300000000001</v>
      </c>
      <c r="AL46" s="173">
        <v>199.02099999999999</v>
      </c>
      <c r="AM46" s="173">
        <v>136.26599999999999</v>
      </c>
      <c r="AN46" s="173"/>
      <c r="AO46" s="173"/>
      <c r="AP46" s="173"/>
      <c r="AQ46" s="173"/>
      <c r="AR46" s="173"/>
      <c r="AS46" s="173"/>
      <c r="AT46" s="173"/>
      <c r="AU46" s="173"/>
      <c r="AV46" s="173"/>
      <c r="AW46" s="173"/>
      <c r="AX46" s="173"/>
      <c r="AY46" s="173"/>
    </row>
    <row r="47" spans="1:51" ht="15" x14ac:dyDescent="0.25">
      <c r="A47" s="184">
        <v>45444</v>
      </c>
      <c r="B47" s="147"/>
      <c r="C47" s="147"/>
      <c r="D47" s="148">
        <v>278</v>
      </c>
      <c r="E47" s="11">
        <v>389.06099999999998</v>
      </c>
      <c r="F47" s="10">
        <v>206.54900000000001</v>
      </c>
      <c r="G47" s="10">
        <v>874.30899999999997</v>
      </c>
      <c r="H47" s="10">
        <v>200.797</v>
      </c>
      <c r="I47" s="10">
        <v>132.535</v>
      </c>
      <c r="J47" s="10">
        <v>249.58699999999999</v>
      </c>
      <c r="K47" s="10">
        <v>259.38299999999998</v>
      </c>
      <c r="L47" s="10">
        <v>367.82400000000001</v>
      </c>
      <c r="M47" s="10">
        <v>59.238</v>
      </c>
      <c r="N47" s="10">
        <v>349.4</v>
      </c>
      <c r="O47" s="10">
        <v>160.59</v>
      </c>
      <c r="P47" s="10">
        <v>397.79599999999999</v>
      </c>
      <c r="Q47" s="10">
        <v>582.18399999999997</v>
      </c>
      <c r="R47" s="10">
        <v>712.46500000000003</v>
      </c>
      <c r="S47" s="10">
        <v>311.14100000000002</v>
      </c>
      <c r="T47" s="10">
        <v>536.20399999999995</v>
      </c>
      <c r="U47" s="10">
        <v>220.696</v>
      </c>
      <c r="V47" s="10">
        <v>121.884</v>
      </c>
      <c r="W47" s="10">
        <v>189.07499999999999</v>
      </c>
      <c r="X47" s="10">
        <v>219.54</v>
      </c>
      <c r="Y47" s="10">
        <v>244.333</v>
      </c>
      <c r="Z47" s="10">
        <v>361.03500000000003</v>
      </c>
      <c r="AA47" s="10">
        <v>281.255</v>
      </c>
      <c r="AB47" s="10">
        <v>69.686999999999998</v>
      </c>
      <c r="AC47" s="10">
        <v>271.685</v>
      </c>
      <c r="AD47" s="10">
        <v>447.46800000000002</v>
      </c>
      <c r="AE47" s="10">
        <v>201.67599999999999</v>
      </c>
      <c r="AF47" s="10">
        <v>376.12700000000001</v>
      </c>
      <c r="AG47" s="10">
        <v>209.458</v>
      </c>
      <c r="AH47" s="10">
        <v>97.177999999999997</v>
      </c>
      <c r="AI47" s="173">
        <v>446.33199999999999</v>
      </c>
      <c r="AJ47" s="173">
        <v>297.791</v>
      </c>
      <c r="AK47" s="173">
        <v>178.81200000000001</v>
      </c>
      <c r="AL47" s="173">
        <v>436.65300000000002</v>
      </c>
      <c r="AM47" s="173">
        <v>556.27700000000004</v>
      </c>
      <c r="AN47" s="173"/>
      <c r="AO47" s="173"/>
      <c r="AP47" s="173"/>
      <c r="AQ47" s="173"/>
      <c r="AR47" s="173"/>
      <c r="AS47" s="173"/>
      <c r="AT47" s="173"/>
      <c r="AU47" s="173"/>
      <c r="AV47" s="173"/>
      <c r="AW47" s="173"/>
      <c r="AX47" s="173"/>
      <c r="AY47" s="173"/>
    </row>
    <row r="48" spans="1:51" ht="15" x14ac:dyDescent="0.25">
      <c r="A48" s="184">
        <v>45474</v>
      </c>
      <c r="B48" s="147"/>
      <c r="C48" s="147"/>
      <c r="D48" s="148">
        <v>163.5</v>
      </c>
      <c r="E48" s="11">
        <v>242.505</v>
      </c>
      <c r="F48" s="10">
        <v>83.706999999999994</v>
      </c>
      <c r="G48" s="10">
        <v>317.988</v>
      </c>
      <c r="H48" s="10">
        <v>87.96</v>
      </c>
      <c r="I48" s="10">
        <v>27.356000000000002</v>
      </c>
      <c r="J48" s="10">
        <v>149.965</v>
      </c>
      <c r="K48" s="10">
        <v>169.60499999999999</v>
      </c>
      <c r="L48" s="10">
        <v>181.12299999999999</v>
      </c>
      <c r="M48" s="10">
        <v>33.542000000000002</v>
      </c>
      <c r="N48" s="10">
        <v>227.422</v>
      </c>
      <c r="O48" s="10">
        <v>33.046999999999997</v>
      </c>
      <c r="P48" s="10">
        <v>425.822</v>
      </c>
      <c r="Q48" s="10">
        <v>287.47000000000003</v>
      </c>
      <c r="R48" s="10">
        <v>316.363</v>
      </c>
      <c r="S48" s="10">
        <v>357.94499999999999</v>
      </c>
      <c r="T48" s="10">
        <v>336.75700000000001</v>
      </c>
      <c r="U48" s="10">
        <v>67.733999999999995</v>
      </c>
      <c r="V48" s="10">
        <v>33.646999999999998</v>
      </c>
      <c r="W48" s="10">
        <v>81.98</v>
      </c>
      <c r="X48" s="10">
        <v>79.372</v>
      </c>
      <c r="Y48" s="10">
        <v>169.74700000000001</v>
      </c>
      <c r="Z48" s="10">
        <v>260.17700000000002</v>
      </c>
      <c r="AA48" s="10">
        <v>80.769000000000005</v>
      </c>
      <c r="AB48" s="10">
        <v>14.34</v>
      </c>
      <c r="AC48" s="10">
        <v>195.405</v>
      </c>
      <c r="AD48" s="10">
        <v>349.98500000000001</v>
      </c>
      <c r="AE48" s="10">
        <v>181.75200000000001</v>
      </c>
      <c r="AF48" s="10">
        <v>622.08900000000006</v>
      </c>
      <c r="AG48" s="10">
        <v>75.14</v>
      </c>
      <c r="AH48" s="10">
        <v>39.207999999999998</v>
      </c>
      <c r="AI48" s="173">
        <v>290.81599999999997</v>
      </c>
      <c r="AJ48" s="173">
        <v>140.63300000000001</v>
      </c>
      <c r="AK48" s="173">
        <v>72.087000000000003</v>
      </c>
      <c r="AL48" s="173">
        <v>463.81900000000002</v>
      </c>
      <c r="AM48" s="173">
        <v>413.66</v>
      </c>
      <c r="AN48" s="173"/>
      <c r="AO48" s="173"/>
      <c r="AP48" s="173"/>
      <c r="AQ48" s="173"/>
      <c r="AR48" s="173"/>
      <c r="AS48" s="173"/>
      <c r="AT48" s="173"/>
      <c r="AU48" s="173"/>
      <c r="AV48" s="173"/>
      <c r="AW48" s="173"/>
      <c r="AX48" s="173"/>
      <c r="AY48" s="173"/>
    </row>
    <row r="49" spans="1:1005" ht="15" x14ac:dyDescent="0.25">
      <c r="A49" s="184">
        <v>45505</v>
      </c>
      <c r="B49" s="147"/>
      <c r="C49" s="147"/>
      <c r="D49" s="148">
        <v>70.7</v>
      </c>
      <c r="E49" s="11">
        <v>88.606999999999999</v>
      </c>
      <c r="F49" s="10">
        <v>44.000999999999998</v>
      </c>
      <c r="G49" s="10">
        <v>112.47799999999999</v>
      </c>
      <c r="H49" s="10">
        <v>60.793999999999997</v>
      </c>
      <c r="I49" s="10">
        <v>25.391999999999999</v>
      </c>
      <c r="J49" s="10">
        <v>59.298999999999999</v>
      </c>
      <c r="K49" s="10">
        <v>56.350999999999999</v>
      </c>
      <c r="L49" s="10">
        <v>76.674000000000007</v>
      </c>
      <c r="M49" s="10">
        <v>21.416</v>
      </c>
      <c r="N49" s="10">
        <v>178.8</v>
      </c>
      <c r="O49" s="10">
        <v>27.760999999999999</v>
      </c>
      <c r="P49" s="10">
        <v>151.61099999999999</v>
      </c>
      <c r="Q49" s="10">
        <v>91.614000000000004</v>
      </c>
      <c r="R49" s="10">
        <v>152.286</v>
      </c>
      <c r="S49" s="10">
        <v>121.575</v>
      </c>
      <c r="T49" s="10">
        <v>117.313</v>
      </c>
      <c r="U49" s="10">
        <v>38.881999999999998</v>
      </c>
      <c r="V49" s="10">
        <v>22.032</v>
      </c>
      <c r="W49" s="10">
        <v>34.805</v>
      </c>
      <c r="X49" s="10">
        <v>35.44</v>
      </c>
      <c r="Y49" s="10">
        <v>67.241</v>
      </c>
      <c r="Z49" s="10">
        <v>84.522000000000006</v>
      </c>
      <c r="AA49" s="10">
        <v>46.462000000000003</v>
      </c>
      <c r="AB49" s="10">
        <v>29.35</v>
      </c>
      <c r="AC49" s="10">
        <v>62.262</v>
      </c>
      <c r="AD49" s="10">
        <v>109.215</v>
      </c>
      <c r="AE49" s="10">
        <v>60.228000000000002</v>
      </c>
      <c r="AF49" s="10">
        <v>184.322</v>
      </c>
      <c r="AG49" s="10">
        <v>39.244</v>
      </c>
      <c r="AH49" s="10">
        <v>24.898</v>
      </c>
      <c r="AI49" s="173">
        <v>98.617000000000004</v>
      </c>
      <c r="AJ49" s="173">
        <v>54.387</v>
      </c>
      <c r="AK49" s="173">
        <v>34.093000000000004</v>
      </c>
      <c r="AL49" s="173">
        <v>180.446</v>
      </c>
      <c r="AM49" s="173">
        <v>165.54300000000001</v>
      </c>
      <c r="AN49" s="173"/>
      <c r="AO49" s="173"/>
      <c r="AP49" s="173"/>
      <c r="AQ49" s="173"/>
      <c r="AR49" s="173"/>
      <c r="AS49" s="173"/>
      <c r="AT49" s="173"/>
      <c r="AU49" s="173"/>
      <c r="AV49" s="173"/>
      <c r="AW49" s="173"/>
      <c r="AX49" s="173"/>
      <c r="AY49" s="173"/>
    </row>
    <row r="50" spans="1:1005" ht="15" x14ac:dyDescent="0.25">
      <c r="A50" s="184">
        <v>45536</v>
      </c>
      <c r="B50" s="147"/>
      <c r="C50" s="147"/>
      <c r="D50" s="148">
        <v>43.9</v>
      </c>
      <c r="E50" s="11">
        <v>65.424999999999997</v>
      </c>
      <c r="F50" s="10">
        <v>44.493000000000002</v>
      </c>
      <c r="G50" s="10">
        <v>66.825999999999993</v>
      </c>
      <c r="H50" s="10">
        <v>40.950000000000003</v>
      </c>
      <c r="I50" s="10">
        <v>23.021000000000001</v>
      </c>
      <c r="J50" s="10">
        <v>45.384999999999998</v>
      </c>
      <c r="K50" s="10">
        <v>41.814</v>
      </c>
      <c r="L50" s="10">
        <v>61.082999999999998</v>
      </c>
      <c r="M50" s="10">
        <v>24.686</v>
      </c>
      <c r="N50" s="10">
        <v>68.808999999999997</v>
      </c>
      <c r="O50" s="10">
        <v>26.016999999999999</v>
      </c>
      <c r="P50" s="10">
        <v>63.564</v>
      </c>
      <c r="Q50" s="10">
        <v>55.081000000000003</v>
      </c>
      <c r="R50" s="10">
        <v>95.796999999999997</v>
      </c>
      <c r="S50" s="10">
        <v>57.558</v>
      </c>
      <c r="T50" s="10">
        <v>79.088999999999999</v>
      </c>
      <c r="U50" s="10">
        <v>43.072000000000003</v>
      </c>
      <c r="V50" s="10">
        <v>20.498999999999999</v>
      </c>
      <c r="W50" s="10">
        <v>34.722999999999999</v>
      </c>
      <c r="X50" s="10">
        <v>34.601999999999997</v>
      </c>
      <c r="Y50" s="10">
        <v>53.978999999999999</v>
      </c>
      <c r="Z50" s="10">
        <v>47.337000000000003</v>
      </c>
      <c r="AA50" s="10">
        <v>37.29</v>
      </c>
      <c r="AB50" s="10">
        <v>26.811</v>
      </c>
      <c r="AC50" s="10">
        <v>46.28</v>
      </c>
      <c r="AD50" s="10">
        <v>52.54</v>
      </c>
      <c r="AE50" s="10">
        <v>39.554000000000002</v>
      </c>
      <c r="AF50" s="10">
        <v>79.909000000000006</v>
      </c>
      <c r="AG50" s="10">
        <v>30.774999999999999</v>
      </c>
      <c r="AH50" s="10">
        <v>30.789000000000001</v>
      </c>
      <c r="AI50" s="173">
        <v>66.863</v>
      </c>
      <c r="AJ50" s="173">
        <v>40.862000000000002</v>
      </c>
      <c r="AK50" s="173">
        <v>24.161000000000001</v>
      </c>
      <c r="AL50" s="173">
        <v>93.73</v>
      </c>
      <c r="AM50" s="173">
        <v>85.423000000000002</v>
      </c>
      <c r="AN50" s="173"/>
      <c r="AO50" s="173"/>
      <c r="AP50" s="173"/>
      <c r="AQ50" s="173"/>
      <c r="AR50" s="173"/>
      <c r="AS50" s="173"/>
      <c r="AT50" s="173"/>
      <c r="AU50" s="173"/>
      <c r="AV50" s="173"/>
      <c r="AW50" s="173"/>
      <c r="AX50" s="173"/>
      <c r="AY50" s="173"/>
    </row>
    <row r="51" spans="1:1005" ht="15" x14ac:dyDescent="0.25">
      <c r="A51" s="184">
        <v>45566</v>
      </c>
      <c r="B51" s="147"/>
      <c r="C51" s="147"/>
      <c r="D51" s="148">
        <v>44.7</v>
      </c>
      <c r="E51" s="11">
        <v>70.191999999999993</v>
      </c>
      <c r="F51" s="10">
        <v>48.088999999999999</v>
      </c>
      <c r="G51" s="10">
        <v>69.563999999999993</v>
      </c>
      <c r="H51" s="10">
        <v>33.941000000000003</v>
      </c>
      <c r="I51" s="10">
        <v>24.379000000000001</v>
      </c>
      <c r="J51" s="10">
        <v>41.451000000000001</v>
      </c>
      <c r="K51" s="10">
        <v>47.621000000000002</v>
      </c>
      <c r="L51" s="10">
        <v>40.752000000000002</v>
      </c>
      <c r="M51" s="10">
        <v>23.527000000000001</v>
      </c>
      <c r="N51" s="10">
        <v>52.875999999999998</v>
      </c>
      <c r="O51" s="10">
        <v>37.073999999999998</v>
      </c>
      <c r="P51" s="10">
        <v>54.695</v>
      </c>
      <c r="Q51" s="10">
        <v>52.11</v>
      </c>
      <c r="R51" s="10">
        <v>82.71</v>
      </c>
      <c r="S51" s="10">
        <v>55.054000000000002</v>
      </c>
      <c r="T51" s="10">
        <v>52.250999999999998</v>
      </c>
      <c r="U51" s="10">
        <v>40.173999999999999</v>
      </c>
      <c r="V51" s="10">
        <v>22.986000000000001</v>
      </c>
      <c r="W51" s="10">
        <v>35.454999999999998</v>
      </c>
      <c r="X51" s="10">
        <v>28.202000000000002</v>
      </c>
      <c r="Y51" s="10">
        <v>48.878999999999998</v>
      </c>
      <c r="Z51" s="10">
        <v>46.55</v>
      </c>
      <c r="AA51" s="10">
        <v>53.945999999999998</v>
      </c>
      <c r="AB51" s="10">
        <v>43.716999999999999</v>
      </c>
      <c r="AC51" s="10">
        <v>40.052</v>
      </c>
      <c r="AD51" s="10">
        <v>51.902000000000001</v>
      </c>
      <c r="AE51" s="10">
        <v>33.192999999999998</v>
      </c>
      <c r="AF51" s="10">
        <v>67.061000000000007</v>
      </c>
      <c r="AG51" s="10">
        <v>32.122999999999998</v>
      </c>
      <c r="AH51" s="10">
        <v>35.055999999999997</v>
      </c>
      <c r="AI51" s="173">
        <v>116.58</v>
      </c>
      <c r="AJ51" s="173">
        <v>40.073999999999998</v>
      </c>
      <c r="AK51" s="173">
        <v>32.064</v>
      </c>
      <c r="AL51" s="173">
        <v>110.23099999999999</v>
      </c>
      <c r="AM51" s="173">
        <v>81.33</v>
      </c>
      <c r="AN51" s="173"/>
      <c r="AO51" s="173"/>
      <c r="AP51" s="173"/>
      <c r="AQ51" s="173"/>
      <c r="AR51" s="173"/>
      <c r="AS51" s="173"/>
      <c r="AT51" s="173"/>
      <c r="AU51" s="173"/>
      <c r="AV51" s="173"/>
      <c r="AW51" s="173"/>
      <c r="AX51" s="173"/>
      <c r="AY51" s="173"/>
    </row>
    <row r="52" spans="1:1005" ht="15" x14ac:dyDescent="0.25">
      <c r="A52" s="184">
        <v>45597</v>
      </c>
      <c r="B52" s="147"/>
      <c r="C52" s="147"/>
      <c r="D52" s="148">
        <v>43.2</v>
      </c>
      <c r="E52" s="11">
        <v>46.890999999999998</v>
      </c>
      <c r="F52" s="10">
        <v>45.14</v>
      </c>
      <c r="G52" s="10">
        <v>59.107999999999997</v>
      </c>
      <c r="H52" s="10">
        <v>34.055</v>
      </c>
      <c r="I52" s="10">
        <v>27.12</v>
      </c>
      <c r="J52" s="10">
        <v>36.478000000000002</v>
      </c>
      <c r="K52" s="10">
        <v>41.252000000000002</v>
      </c>
      <c r="L52" s="10">
        <v>40.889000000000003</v>
      </c>
      <c r="M52" s="10">
        <v>25.427</v>
      </c>
      <c r="N52" s="10">
        <v>44.061999999999998</v>
      </c>
      <c r="O52" s="10">
        <v>34.375</v>
      </c>
      <c r="P52" s="10">
        <v>48.13</v>
      </c>
      <c r="Q52" s="10">
        <v>50.206000000000003</v>
      </c>
      <c r="R52" s="10">
        <v>57.036000000000001</v>
      </c>
      <c r="S52" s="10">
        <v>44.670999999999999</v>
      </c>
      <c r="T52" s="10">
        <v>45.718000000000004</v>
      </c>
      <c r="U52" s="10">
        <v>35.804000000000002</v>
      </c>
      <c r="V52" s="10">
        <v>32.088000000000001</v>
      </c>
      <c r="W52" s="10">
        <v>30.765000000000001</v>
      </c>
      <c r="X52" s="10">
        <v>29.408000000000001</v>
      </c>
      <c r="Y52" s="10">
        <v>48.308999999999997</v>
      </c>
      <c r="Z52" s="10">
        <v>41.683999999999997</v>
      </c>
      <c r="AA52" s="10">
        <v>40.82</v>
      </c>
      <c r="AB52" s="10">
        <v>37.006999999999998</v>
      </c>
      <c r="AC52" s="10">
        <v>41.527000000000001</v>
      </c>
      <c r="AD52" s="10">
        <v>48.131999999999998</v>
      </c>
      <c r="AE52" s="10">
        <v>34.134</v>
      </c>
      <c r="AF52" s="10">
        <v>56.429000000000002</v>
      </c>
      <c r="AG52" s="10">
        <v>38.481000000000002</v>
      </c>
      <c r="AH52" s="10">
        <v>30.166</v>
      </c>
      <c r="AI52" s="173">
        <v>60.768000000000001</v>
      </c>
      <c r="AJ52" s="173">
        <v>38.292999999999999</v>
      </c>
      <c r="AK52" s="173">
        <v>36.137999999999998</v>
      </c>
      <c r="AL52" s="173">
        <v>62.082000000000001</v>
      </c>
      <c r="AM52" s="173">
        <v>63.545000000000002</v>
      </c>
      <c r="AN52" s="173"/>
      <c r="AO52" s="173"/>
      <c r="AP52" s="173"/>
      <c r="AQ52" s="173"/>
      <c r="AR52" s="173"/>
      <c r="AS52" s="173"/>
      <c r="AT52" s="173"/>
      <c r="AU52" s="173"/>
      <c r="AV52" s="173"/>
      <c r="AW52" s="173"/>
      <c r="AX52" s="173"/>
      <c r="AY52" s="173"/>
    </row>
    <row r="53" spans="1:1005" ht="15" x14ac:dyDescent="0.25">
      <c r="A53" s="184">
        <v>45627</v>
      </c>
      <c r="B53" s="147"/>
      <c r="C53" s="147"/>
      <c r="D53" s="148">
        <v>32.799999999999997</v>
      </c>
      <c r="E53" s="11">
        <v>38.570999999999998</v>
      </c>
      <c r="F53" s="10">
        <v>32.292000000000002</v>
      </c>
      <c r="G53" s="10">
        <v>47.456000000000003</v>
      </c>
      <c r="H53" s="10">
        <v>30.181000000000001</v>
      </c>
      <c r="I53" s="10">
        <v>23.5</v>
      </c>
      <c r="J53" s="10">
        <v>31.161000000000001</v>
      </c>
      <c r="K53" s="10">
        <v>32.908000000000001</v>
      </c>
      <c r="L53" s="10">
        <v>35.335000000000001</v>
      </c>
      <c r="M53" s="10">
        <v>21.815000000000001</v>
      </c>
      <c r="N53" s="10">
        <v>37.237000000000002</v>
      </c>
      <c r="O53" s="10">
        <v>27.48</v>
      </c>
      <c r="P53" s="10">
        <v>46.744</v>
      </c>
      <c r="Q53" s="10">
        <v>46.113</v>
      </c>
      <c r="R53" s="10">
        <v>46.616999999999997</v>
      </c>
      <c r="S53" s="10">
        <v>39.441000000000003</v>
      </c>
      <c r="T53" s="10">
        <v>39.774999999999999</v>
      </c>
      <c r="U53" s="10">
        <v>29.571999999999999</v>
      </c>
      <c r="V53" s="10">
        <v>24.518000000000001</v>
      </c>
      <c r="W53" s="10">
        <v>25.323</v>
      </c>
      <c r="X53" s="10">
        <v>25.077999999999999</v>
      </c>
      <c r="Y53" s="10">
        <v>34.628999999999998</v>
      </c>
      <c r="Z53" s="10">
        <v>36.423999999999999</v>
      </c>
      <c r="AA53" s="10">
        <v>35.551000000000002</v>
      </c>
      <c r="AB53" s="10">
        <v>27.03</v>
      </c>
      <c r="AC53" s="10">
        <v>32.945</v>
      </c>
      <c r="AD53" s="10">
        <v>38.817999999999998</v>
      </c>
      <c r="AE53" s="10">
        <v>28.689</v>
      </c>
      <c r="AF53" s="10">
        <v>46.154000000000003</v>
      </c>
      <c r="AG53" s="10">
        <v>32.341000000000001</v>
      </c>
      <c r="AH53" s="10">
        <v>23.934000000000001</v>
      </c>
      <c r="AI53" s="173">
        <v>46.101999999999997</v>
      </c>
      <c r="AJ53" s="173">
        <v>34.659999999999997</v>
      </c>
      <c r="AK53" s="173">
        <v>31.879000000000001</v>
      </c>
      <c r="AL53" s="173">
        <v>48.341999999999999</v>
      </c>
      <c r="AM53" s="173">
        <v>47.972999999999999</v>
      </c>
      <c r="AN53" s="173"/>
      <c r="AO53" s="173"/>
      <c r="AP53" s="173"/>
      <c r="AQ53" s="173"/>
      <c r="AR53" s="173"/>
      <c r="AS53" s="173"/>
      <c r="AT53" s="173"/>
      <c r="AU53" s="173"/>
      <c r="AV53" s="173"/>
      <c r="AW53" s="173"/>
      <c r="AX53" s="173"/>
      <c r="AY53" s="173"/>
    </row>
    <row r="54" spans="1:1005" ht="15" x14ac:dyDescent="0.25">
      <c r="A54" s="184">
        <v>45658</v>
      </c>
      <c r="B54" s="147"/>
      <c r="C54" s="147"/>
      <c r="D54" s="148">
        <v>31.1</v>
      </c>
      <c r="E54" s="11">
        <v>33.366</v>
      </c>
      <c r="F54" s="10">
        <v>27.792000000000002</v>
      </c>
      <c r="G54" s="10">
        <v>40.94</v>
      </c>
      <c r="H54" s="10">
        <v>26.462</v>
      </c>
      <c r="I54" s="10">
        <v>20.649000000000001</v>
      </c>
      <c r="J54" s="10">
        <v>27.082999999999998</v>
      </c>
      <c r="K54" s="10">
        <v>27.861000000000001</v>
      </c>
      <c r="L54" s="10">
        <v>30.390999999999998</v>
      </c>
      <c r="M54" s="10">
        <v>19.634</v>
      </c>
      <c r="N54" s="10">
        <v>32.457999999999998</v>
      </c>
      <c r="O54" s="10">
        <v>23.933</v>
      </c>
      <c r="P54" s="10">
        <v>36.923000000000002</v>
      </c>
      <c r="Q54" s="10">
        <v>45.438000000000002</v>
      </c>
      <c r="R54" s="10">
        <v>40.216000000000001</v>
      </c>
      <c r="S54" s="10">
        <v>33.588000000000001</v>
      </c>
      <c r="T54" s="10">
        <v>34.924999999999997</v>
      </c>
      <c r="U54" s="10">
        <v>25.777000000000001</v>
      </c>
      <c r="V54" s="10">
        <v>20.332999999999998</v>
      </c>
      <c r="W54" s="10">
        <v>22.056000000000001</v>
      </c>
      <c r="X54" s="10">
        <v>22.312999999999999</v>
      </c>
      <c r="Y54" s="10">
        <v>29.175999999999998</v>
      </c>
      <c r="Z54" s="10">
        <v>35.706000000000003</v>
      </c>
      <c r="AA54" s="10">
        <v>32.612000000000002</v>
      </c>
      <c r="AB54" s="10">
        <v>22.42</v>
      </c>
      <c r="AC54" s="10">
        <v>30.114000000000001</v>
      </c>
      <c r="AD54" s="10">
        <v>33.347000000000001</v>
      </c>
      <c r="AE54" s="10">
        <v>25.93</v>
      </c>
      <c r="AF54" s="10">
        <v>41.228999999999999</v>
      </c>
      <c r="AG54" s="10">
        <v>27.393000000000001</v>
      </c>
      <c r="AH54" s="10">
        <v>21.167000000000002</v>
      </c>
      <c r="AI54" s="173">
        <v>41.670999999999999</v>
      </c>
      <c r="AJ54" s="173">
        <v>38.627000000000002</v>
      </c>
      <c r="AK54" s="173">
        <v>29.07</v>
      </c>
      <c r="AL54" s="173">
        <v>42.91</v>
      </c>
      <c r="AM54" s="173">
        <v>41.405000000000001</v>
      </c>
      <c r="AN54" s="173"/>
      <c r="AO54" s="173"/>
      <c r="AP54" s="173"/>
      <c r="AQ54" s="173"/>
      <c r="AR54" s="173"/>
      <c r="AS54" s="173"/>
      <c r="AT54" s="173"/>
      <c r="AU54" s="173"/>
      <c r="AV54" s="173"/>
      <c r="AW54" s="173"/>
      <c r="AX54" s="173"/>
      <c r="AY54" s="173"/>
    </row>
    <row r="55" spans="1:1005" ht="15" x14ac:dyDescent="0.25">
      <c r="A55" s="184">
        <v>45689</v>
      </c>
      <c r="B55" s="147"/>
      <c r="C55" s="147"/>
      <c r="D55" s="148">
        <v>28.5</v>
      </c>
      <c r="E55" s="11">
        <v>28.852</v>
      </c>
      <c r="F55" s="10">
        <v>63.265000000000001</v>
      </c>
      <c r="G55" s="10">
        <v>36.067</v>
      </c>
      <c r="H55" s="10">
        <v>22.606999999999999</v>
      </c>
      <c r="I55" s="10">
        <v>19.667999999999999</v>
      </c>
      <c r="J55" s="10">
        <v>24.045999999999999</v>
      </c>
      <c r="K55" s="10">
        <v>27.870999999999999</v>
      </c>
      <c r="L55" s="10">
        <v>26.295000000000002</v>
      </c>
      <c r="M55" s="10">
        <v>18.413</v>
      </c>
      <c r="N55" s="10">
        <v>27.404</v>
      </c>
      <c r="O55" s="10">
        <v>31.391999999999999</v>
      </c>
      <c r="P55" s="10">
        <v>39.811999999999998</v>
      </c>
      <c r="Q55" s="10">
        <v>36.631999999999998</v>
      </c>
      <c r="R55" s="10">
        <v>33.570999999999998</v>
      </c>
      <c r="S55" s="10">
        <v>30.263000000000002</v>
      </c>
      <c r="T55" s="10">
        <v>33.652000000000001</v>
      </c>
      <c r="U55" s="10">
        <v>22.472000000000001</v>
      </c>
      <c r="V55" s="10">
        <v>17.734000000000002</v>
      </c>
      <c r="W55" s="10">
        <v>27.646999999999998</v>
      </c>
      <c r="X55" s="10">
        <v>20.628</v>
      </c>
      <c r="Y55" s="10">
        <v>25.69</v>
      </c>
      <c r="Z55" s="10">
        <v>29.87</v>
      </c>
      <c r="AA55" s="10">
        <v>29.84</v>
      </c>
      <c r="AB55" s="10">
        <v>19.071999999999999</v>
      </c>
      <c r="AC55" s="10">
        <v>28.1</v>
      </c>
      <c r="AD55" s="10">
        <v>28.018999999999998</v>
      </c>
      <c r="AE55" s="10">
        <v>24.303000000000001</v>
      </c>
      <c r="AF55" s="10">
        <v>36.886000000000003</v>
      </c>
      <c r="AG55" s="10">
        <v>23.931999999999999</v>
      </c>
      <c r="AH55" s="10">
        <v>25.402000000000001</v>
      </c>
      <c r="AI55" s="173">
        <v>43.787999999999997</v>
      </c>
      <c r="AJ55" s="173">
        <v>31.754000000000001</v>
      </c>
      <c r="AK55" s="173">
        <v>28.533000000000001</v>
      </c>
      <c r="AL55" s="173">
        <v>37.057000000000002</v>
      </c>
      <c r="AM55" s="173">
        <v>34.976999999999997</v>
      </c>
      <c r="AN55" s="173"/>
      <c r="AO55" s="173"/>
      <c r="AP55" s="173"/>
      <c r="AQ55" s="173"/>
      <c r="AR55" s="173"/>
      <c r="AS55" s="173"/>
      <c r="AT55" s="173"/>
      <c r="AU55" s="173"/>
      <c r="AV55" s="173"/>
      <c r="AW55" s="173"/>
      <c r="AX55" s="173"/>
      <c r="AY55" s="173"/>
    </row>
    <row r="56" spans="1:1005" ht="15" x14ac:dyDescent="0.25">
      <c r="A56" s="184">
        <v>45717</v>
      </c>
      <c r="B56" s="147"/>
      <c r="C56" s="147"/>
      <c r="D56" s="148">
        <v>53.1</v>
      </c>
      <c r="E56" s="11">
        <v>37.082999999999998</v>
      </c>
      <c r="F56" s="10">
        <v>123.14700000000001</v>
      </c>
      <c r="G56" s="10">
        <v>50.893999999999998</v>
      </c>
      <c r="H56" s="10">
        <v>36.104999999999997</v>
      </c>
      <c r="I56" s="10">
        <v>52.927999999999997</v>
      </c>
      <c r="J56" s="10">
        <v>42.787999999999997</v>
      </c>
      <c r="K56" s="10">
        <v>35.430999999999997</v>
      </c>
      <c r="L56" s="10">
        <v>47.944000000000003</v>
      </c>
      <c r="M56" s="10">
        <v>40.616</v>
      </c>
      <c r="N56" s="10">
        <v>49.290999999999997</v>
      </c>
      <c r="O56" s="10">
        <v>61.412999999999997</v>
      </c>
      <c r="P56" s="10">
        <v>56.116</v>
      </c>
      <c r="Q56" s="10">
        <v>61.085000000000001</v>
      </c>
      <c r="R56" s="10">
        <v>52.679000000000002</v>
      </c>
      <c r="S56" s="10">
        <v>47.595999999999997</v>
      </c>
      <c r="T56" s="10">
        <v>43.576999999999998</v>
      </c>
      <c r="U56" s="10">
        <v>36.182000000000002</v>
      </c>
      <c r="V56" s="10">
        <v>26.593</v>
      </c>
      <c r="W56" s="10">
        <v>36.130000000000003</v>
      </c>
      <c r="X56" s="10">
        <v>50.497</v>
      </c>
      <c r="Y56" s="10">
        <v>47.066000000000003</v>
      </c>
      <c r="Z56" s="10">
        <v>38.640999999999998</v>
      </c>
      <c r="AA56" s="10">
        <v>64.923000000000002</v>
      </c>
      <c r="AB56" s="10">
        <v>27.222999999999999</v>
      </c>
      <c r="AC56" s="10">
        <v>47.671999999999997</v>
      </c>
      <c r="AD56" s="10">
        <v>38.210999999999999</v>
      </c>
      <c r="AE56" s="10">
        <v>32.231000000000002</v>
      </c>
      <c r="AF56" s="10">
        <v>64.614999999999995</v>
      </c>
      <c r="AG56" s="10">
        <v>38.450000000000003</v>
      </c>
      <c r="AH56" s="10">
        <v>38.866999999999997</v>
      </c>
      <c r="AI56" s="173">
        <v>73.394000000000005</v>
      </c>
      <c r="AJ56" s="173">
        <v>47.341999999999999</v>
      </c>
      <c r="AK56" s="173">
        <v>45.707000000000001</v>
      </c>
      <c r="AL56" s="173">
        <v>51.098999999999997</v>
      </c>
      <c r="AM56" s="173">
        <v>44.195999999999998</v>
      </c>
      <c r="AN56" s="173"/>
      <c r="AO56" s="173"/>
      <c r="AP56" s="173"/>
      <c r="AQ56" s="173"/>
      <c r="AR56" s="173"/>
      <c r="AS56" s="173"/>
      <c r="AT56" s="173"/>
      <c r="AU56" s="173"/>
      <c r="AV56" s="173"/>
      <c r="AW56" s="173"/>
      <c r="AX56" s="173"/>
      <c r="AY56" s="173"/>
    </row>
    <row r="57" spans="1:1005" ht="15" x14ac:dyDescent="0.25">
      <c r="A57" s="184">
        <v>45748</v>
      </c>
      <c r="B57" s="147"/>
      <c r="C57" s="147"/>
      <c r="D57" s="148">
        <v>82.4</v>
      </c>
      <c r="E57" s="11">
        <v>90.65</v>
      </c>
      <c r="F57" s="10">
        <v>205.834</v>
      </c>
      <c r="G57" s="10">
        <v>91.894000000000005</v>
      </c>
      <c r="H57" s="10">
        <v>70.045000000000002</v>
      </c>
      <c r="I57" s="10">
        <v>108.148</v>
      </c>
      <c r="J57" s="10">
        <v>88.619</v>
      </c>
      <c r="K57" s="10">
        <v>58.082999999999998</v>
      </c>
      <c r="L57" s="10">
        <v>63.968000000000004</v>
      </c>
      <c r="M57" s="10">
        <v>62.366</v>
      </c>
      <c r="N57" s="10">
        <v>87.902000000000001</v>
      </c>
      <c r="O57" s="10">
        <v>60.354999999999997</v>
      </c>
      <c r="P57" s="10">
        <v>110.164</v>
      </c>
      <c r="Q57" s="10">
        <v>89.936999999999998</v>
      </c>
      <c r="R57" s="10">
        <v>84.102000000000004</v>
      </c>
      <c r="S57" s="10">
        <v>62.448</v>
      </c>
      <c r="T57" s="10">
        <v>78.176000000000002</v>
      </c>
      <c r="U57" s="10">
        <v>46.942</v>
      </c>
      <c r="V57" s="10">
        <v>55.939</v>
      </c>
      <c r="W57" s="10">
        <v>59.656999999999996</v>
      </c>
      <c r="X57" s="10">
        <v>105.446</v>
      </c>
      <c r="Y57" s="10">
        <v>71.102000000000004</v>
      </c>
      <c r="Z57" s="10">
        <v>96.656999999999996</v>
      </c>
      <c r="AA57" s="10">
        <v>68.798000000000002</v>
      </c>
      <c r="AB57" s="10">
        <v>32.085000000000001</v>
      </c>
      <c r="AC57" s="10">
        <v>76.998000000000005</v>
      </c>
      <c r="AD57" s="10">
        <v>52.085999999999999</v>
      </c>
      <c r="AE57" s="10">
        <v>55.515000000000001</v>
      </c>
      <c r="AF57" s="10">
        <v>126.693</v>
      </c>
      <c r="AG57" s="10">
        <v>45.597000000000001</v>
      </c>
      <c r="AH57" s="10">
        <v>68.501999999999995</v>
      </c>
      <c r="AI57" s="173">
        <v>81.915000000000006</v>
      </c>
      <c r="AJ57" s="173">
        <v>52.695999999999998</v>
      </c>
      <c r="AK57" s="173">
        <v>53.396000000000001</v>
      </c>
      <c r="AL57" s="173">
        <v>59.231999999999999</v>
      </c>
      <c r="AM57" s="173">
        <v>56.399000000000001</v>
      </c>
      <c r="AN57" s="173"/>
      <c r="AO57" s="173"/>
      <c r="AP57" s="173"/>
      <c r="AQ57" s="173"/>
      <c r="AR57" s="173"/>
      <c r="AS57" s="173"/>
      <c r="AT57" s="173"/>
      <c r="AU57" s="173"/>
      <c r="AV57" s="173"/>
      <c r="AW57" s="173"/>
      <c r="AX57" s="173"/>
      <c r="AY57" s="173"/>
    </row>
    <row r="58" spans="1:1005" ht="15" x14ac:dyDescent="0.25">
      <c r="A58" s="184">
        <v>45778</v>
      </c>
      <c r="B58" s="147"/>
      <c r="C58" s="147"/>
      <c r="D58" s="148">
        <v>168.8</v>
      </c>
      <c r="E58" s="11">
        <v>236.74</v>
      </c>
      <c r="F58" s="10">
        <v>308.89600000000002</v>
      </c>
      <c r="G58" s="10">
        <v>276.2</v>
      </c>
      <c r="H58" s="10">
        <v>109.901</v>
      </c>
      <c r="I58" s="10">
        <v>138.99600000000001</v>
      </c>
      <c r="J58" s="10">
        <v>87.097999999999999</v>
      </c>
      <c r="K58" s="10">
        <v>91.463999999999999</v>
      </c>
      <c r="L58" s="10">
        <v>148.31</v>
      </c>
      <c r="M58" s="10">
        <v>184.27600000000001</v>
      </c>
      <c r="N58" s="10">
        <v>182.81100000000001</v>
      </c>
      <c r="O58" s="10">
        <v>57.781999999999996</v>
      </c>
      <c r="P58" s="10">
        <v>147.904</v>
      </c>
      <c r="Q58" s="10">
        <v>338.70299999999997</v>
      </c>
      <c r="R58" s="10">
        <v>160.624</v>
      </c>
      <c r="S58" s="10">
        <v>162.97399999999999</v>
      </c>
      <c r="T58" s="10">
        <v>163.01400000000001</v>
      </c>
      <c r="U58" s="10">
        <v>102.761</v>
      </c>
      <c r="V58" s="10">
        <v>49.838999999999999</v>
      </c>
      <c r="W58" s="10">
        <v>58.106999999999999</v>
      </c>
      <c r="X58" s="10">
        <v>97.763999999999996</v>
      </c>
      <c r="Y58" s="10">
        <v>135.39099999999999</v>
      </c>
      <c r="Z58" s="10">
        <v>232.143</v>
      </c>
      <c r="AA58" s="10">
        <v>170.261</v>
      </c>
      <c r="AB58" s="10">
        <v>99.679000000000002</v>
      </c>
      <c r="AC58" s="10">
        <v>135.13399999999999</v>
      </c>
      <c r="AD58" s="10">
        <v>26.975000000000001</v>
      </c>
      <c r="AE58" s="10">
        <v>138.39400000000001</v>
      </c>
      <c r="AF58" s="10">
        <v>179.863</v>
      </c>
      <c r="AG58" s="10">
        <v>70.656999999999996</v>
      </c>
      <c r="AH58" s="10">
        <v>170.06299999999999</v>
      </c>
      <c r="AI58" s="173">
        <v>183.10900000000001</v>
      </c>
      <c r="AJ58" s="173">
        <v>104.919</v>
      </c>
      <c r="AK58" s="173">
        <v>200.06</v>
      </c>
      <c r="AL58" s="173">
        <v>136.95599999999999</v>
      </c>
      <c r="AM58" s="173">
        <v>160.58000000000001</v>
      </c>
      <c r="AN58" s="173"/>
      <c r="AO58" s="173"/>
      <c r="AP58" s="173"/>
      <c r="AQ58" s="173"/>
      <c r="AR58" s="173"/>
      <c r="AS58" s="173"/>
      <c r="AT58" s="173"/>
      <c r="AU58" s="173"/>
      <c r="AV58" s="173"/>
      <c r="AW58" s="173"/>
      <c r="AX58" s="173"/>
      <c r="AY58" s="173"/>
    </row>
    <row r="59" spans="1:1005" ht="15" x14ac:dyDescent="0.25">
      <c r="A59" s="184">
        <v>45809</v>
      </c>
      <c r="B59" s="147"/>
      <c r="C59" s="147"/>
      <c r="D59" s="148">
        <v>278</v>
      </c>
      <c r="E59" s="11">
        <v>205.13</v>
      </c>
      <c r="F59" s="10">
        <v>872.80899999999997</v>
      </c>
      <c r="G59" s="10">
        <v>199.49600000000001</v>
      </c>
      <c r="H59" s="10">
        <v>137.071</v>
      </c>
      <c r="I59" s="10">
        <v>248.8</v>
      </c>
      <c r="J59" s="10">
        <v>258.02999999999997</v>
      </c>
      <c r="K59" s="10">
        <v>366.18799999999999</v>
      </c>
      <c r="L59" s="10">
        <v>60.009</v>
      </c>
      <c r="M59" s="10">
        <v>348.315</v>
      </c>
      <c r="N59" s="10">
        <v>159.34700000000001</v>
      </c>
      <c r="O59" s="10">
        <v>396.755</v>
      </c>
      <c r="P59" s="10">
        <v>570.43899999999996</v>
      </c>
      <c r="Q59" s="10">
        <v>711.31</v>
      </c>
      <c r="R59" s="10">
        <v>309.69900000000001</v>
      </c>
      <c r="S59" s="10">
        <v>534.01199999999994</v>
      </c>
      <c r="T59" s="10">
        <v>225.36199999999999</v>
      </c>
      <c r="U59" s="10">
        <v>120.58799999999999</v>
      </c>
      <c r="V59" s="10">
        <v>187.697</v>
      </c>
      <c r="W59" s="10">
        <v>218.208</v>
      </c>
      <c r="X59" s="10">
        <v>237.36799999999999</v>
      </c>
      <c r="Y59" s="10">
        <v>359.49299999999999</v>
      </c>
      <c r="Z59" s="10">
        <v>279.93400000000003</v>
      </c>
      <c r="AA59" s="10">
        <v>68.48</v>
      </c>
      <c r="AB59" s="10">
        <v>263.75200000000001</v>
      </c>
      <c r="AC59" s="10">
        <v>445.77699999999999</v>
      </c>
      <c r="AD59" s="10">
        <v>200.149</v>
      </c>
      <c r="AE59" s="10">
        <v>374.45600000000002</v>
      </c>
      <c r="AF59" s="10">
        <v>207.38200000000001</v>
      </c>
      <c r="AG59" s="10">
        <v>95.86</v>
      </c>
      <c r="AH59" s="10">
        <v>444.71199999999999</v>
      </c>
      <c r="AI59" s="173">
        <v>296.577</v>
      </c>
      <c r="AJ59" s="173">
        <v>178.994</v>
      </c>
      <c r="AK59" s="173">
        <v>435.28500000000003</v>
      </c>
      <c r="AL59" s="173">
        <v>554.08699999999999</v>
      </c>
      <c r="AM59" s="173">
        <v>383.35</v>
      </c>
      <c r="AN59" s="173"/>
      <c r="AO59" s="173"/>
      <c r="AP59" s="173"/>
      <c r="AQ59" s="173"/>
      <c r="AR59" s="173"/>
      <c r="AS59" s="173"/>
      <c r="AT59" s="173"/>
      <c r="AU59" s="173"/>
      <c r="AV59" s="173"/>
      <c r="AW59" s="173"/>
      <c r="AX59" s="173"/>
      <c r="AY59" s="173"/>
    </row>
    <row r="60" spans="1:1005" ht="15" x14ac:dyDescent="0.25">
      <c r="A60" s="184">
        <v>45839</v>
      </c>
      <c r="B60" s="147"/>
      <c r="C60" s="147"/>
      <c r="D60" s="148">
        <v>163.5</v>
      </c>
      <c r="E60" s="11">
        <v>81.768000000000001</v>
      </c>
      <c r="F60" s="10">
        <v>316.137</v>
      </c>
      <c r="G60" s="10">
        <v>86.072999999999993</v>
      </c>
      <c r="H60" s="10">
        <v>27.715</v>
      </c>
      <c r="I60" s="10">
        <v>148.39599999999999</v>
      </c>
      <c r="J60" s="10">
        <v>167.85</v>
      </c>
      <c r="K60" s="10">
        <v>179.19399999999999</v>
      </c>
      <c r="L60" s="10">
        <v>34.511000000000003</v>
      </c>
      <c r="M60" s="10">
        <v>225.964</v>
      </c>
      <c r="N60" s="10">
        <v>31.361000000000001</v>
      </c>
      <c r="O60" s="10">
        <v>423.911</v>
      </c>
      <c r="P60" s="10">
        <v>297.09800000000001</v>
      </c>
      <c r="Q60" s="10">
        <v>314.96800000000002</v>
      </c>
      <c r="R60" s="10">
        <v>355.77800000000002</v>
      </c>
      <c r="S60" s="10">
        <v>334.88200000000001</v>
      </c>
      <c r="T60" s="10">
        <v>69.652000000000001</v>
      </c>
      <c r="U60" s="10">
        <v>31.827000000000002</v>
      </c>
      <c r="V60" s="10">
        <v>80.088999999999999</v>
      </c>
      <c r="W60" s="10">
        <v>77.481999999999999</v>
      </c>
      <c r="X60" s="10">
        <v>174.518</v>
      </c>
      <c r="Y60" s="10">
        <v>258.40300000000002</v>
      </c>
      <c r="Z60" s="10">
        <v>78.998999999999995</v>
      </c>
      <c r="AA60" s="10">
        <v>12.459</v>
      </c>
      <c r="AB60" s="10">
        <v>204.297</v>
      </c>
      <c r="AC60" s="10">
        <v>348.02499999999998</v>
      </c>
      <c r="AD60" s="10">
        <v>179.815</v>
      </c>
      <c r="AE60" s="10">
        <v>619.75400000000002</v>
      </c>
      <c r="AF60" s="10">
        <v>78.209999999999994</v>
      </c>
      <c r="AG60" s="10">
        <v>37.369</v>
      </c>
      <c r="AH60" s="10">
        <v>288.90499999999997</v>
      </c>
      <c r="AI60" s="173">
        <v>138.90700000000001</v>
      </c>
      <c r="AJ60" s="173">
        <v>74.094999999999999</v>
      </c>
      <c r="AK60" s="173">
        <v>461.709</v>
      </c>
      <c r="AL60" s="173">
        <v>411.60399999999998</v>
      </c>
      <c r="AM60" s="173">
        <v>249.14699999999999</v>
      </c>
      <c r="AN60" s="173"/>
      <c r="AO60" s="173"/>
      <c r="AP60" s="173"/>
      <c r="AQ60" s="173"/>
      <c r="AR60" s="173"/>
      <c r="AS60" s="173"/>
      <c r="AT60" s="173"/>
      <c r="AU60" s="173"/>
      <c r="AV60" s="173"/>
      <c r="AW60" s="173"/>
      <c r="AX60" s="173"/>
      <c r="AY60" s="173"/>
    </row>
    <row r="61" spans="1:1005" ht="15" x14ac:dyDescent="0.25">
      <c r="A61" s="184">
        <v>45870</v>
      </c>
      <c r="B61" s="147"/>
      <c r="C61" s="147"/>
      <c r="D61" s="148">
        <v>70.7</v>
      </c>
      <c r="E61" s="11">
        <v>43.427999999999997</v>
      </c>
      <c r="F61" s="10">
        <v>111.908</v>
      </c>
      <c r="G61" s="10">
        <v>60.18</v>
      </c>
      <c r="H61" s="10">
        <v>25.189</v>
      </c>
      <c r="I61" s="10">
        <v>58.798000000000002</v>
      </c>
      <c r="J61" s="10">
        <v>55.834000000000003</v>
      </c>
      <c r="K61" s="10">
        <v>76.007999999999996</v>
      </c>
      <c r="L61" s="10">
        <v>21.297999999999998</v>
      </c>
      <c r="M61" s="10">
        <v>178.256</v>
      </c>
      <c r="N61" s="10">
        <v>27.166</v>
      </c>
      <c r="O61" s="10">
        <v>150.886</v>
      </c>
      <c r="P61" s="10">
        <v>93.289000000000001</v>
      </c>
      <c r="Q61" s="10">
        <v>151.81700000000001</v>
      </c>
      <c r="R61" s="10">
        <v>120.878</v>
      </c>
      <c r="S61" s="10">
        <v>116.71599999999999</v>
      </c>
      <c r="T61" s="10">
        <v>38.905999999999999</v>
      </c>
      <c r="U61" s="10">
        <v>21.442</v>
      </c>
      <c r="V61" s="10">
        <v>34.244999999999997</v>
      </c>
      <c r="W61" s="10">
        <v>34.819000000000003</v>
      </c>
      <c r="X61" s="10">
        <v>67.507000000000005</v>
      </c>
      <c r="Y61" s="10">
        <v>83.914000000000001</v>
      </c>
      <c r="Z61" s="10">
        <v>45.893000000000001</v>
      </c>
      <c r="AA61" s="10">
        <v>28.727</v>
      </c>
      <c r="AB61" s="10">
        <v>63.389000000000003</v>
      </c>
      <c r="AC61" s="10">
        <v>108.613</v>
      </c>
      <c r="AD61" s="10">
        <v>59.63</v>
      </c>
      <c r="AE61" s="10">
        <v>183.678</v>
      </c>
      <c r="AF61" s="10">
        <v>39.372</v>
      </c>
      <c r="AG61" s="10">
        <v>24.32</v>
      </c>
      <c r="AH61" s="10">
        <v>98.01</v>
      </c>
      <c r="AI61" s="173">
        <v>53.835000000000001</v>
      </c>
      <c r="AJ61" s="173">
        <v>34.786999999999999</v>
      </c>
      <c r="AK61" s="173">
        <v>179.74</v>
      </c>
      <c r="AL61" s="173">
        <v>164.84700000000001</v>
      </c>
      <c r="AM61" s="173">
        <v>91.251000000000005</v>
      </c>
      <c r="AN61" s="173"/>
      <c r="AO61" s="173"/>
      <c r="AP61" s="173"/>
      <c r="AQ61" s="173"/>
      <c r="AR61" s="173"/>
      <c r="AS61" s="173"/>
      <c r="AT61" s="173"/>
      <c r="AU61" s="173"/>
      <c r="AV61" s="173"/>
      <c r="AW61" s="173"/>
      <c r="AX61" s="173"/>
      <c r="AY61" s="173"/>
    </row>
    <row r="62" spans="1:1005" ht="15" x14ac:dyDescent="0.25">
      <c r="A62" s="184">
        <v>45901</v>
      </c>
      <c r="B62" s="147"/>
      <c r="C62" s="147"/>
      <c r="D62" s="148">
        <v>43.9</v>
      </c>
      <c r="E62" s="11">
        <v>44.408999999999999</v>
      </c>
      <c r="F62" s="10">
        <v>66.778000000000006</v>
      </c>
      <c r="G62" s="10">
        <v>40.856000000000002</v>
      </c>
      <c r="H62" s="10">
        <v>23.001999999999999</v>
      </c>
      <c r="I62" s="10">
        <v>45.359000000000002</v>
      </c>
      <c r="J62" s="10">
        <v>41.808999999999997</v>
      </c>
      <c r="K62" s="10">
        <v>60.98</v>
      </c>
      <c r="L62" s="10">
        <v>24.603000000000002</v>
      </c>
      <c r="M62" s="10">
        <v>68.768000000000001</v>
      </c>
      <c r="N62" s="10">
        <v>25.962</v>
      </c>
      <c r="O62" s="10">
        <v>63.497999999999998</v>
      </c>
      <c r="P62" s="10">
        <v>55.463000000000001</v>
      </c>
      <c r="Q62" s="10">
        <v>95.775000000000006</v>
      </c>
      <c r="R62" s="10">
        <v>57.466999999999999</v>
      </c>
      <c r="S62" s="10">
        <v>79.010000000000005</v>
      </c>
      <c r="T62" s="10">
        <v>43.048999999999999</v>
      </c>
      <c r="U62" s="10">
        <v>20.456</v>
      </c>
      <c r="V62" s="10">
        <v>34.67</v>
      </c>
      <c r="W62" s="10">
        <v>34.546999999999997</v>
      </c>
      <c r="X62" s="10">
        <v>54.584000000000003</v>
      </c>
      <c r="Y62" s="10">
        <v>47.244</v>
      </c>
      <c r="Z62" s="10">
        <v>37.225000000000001</v>
      </c>
      <c r="AA62" s="10">
        <v>26.734999999999999</v>
      </c>
      <c r="AB62" s="10">
        <v>45.875</v>
      </c>
      <c r="AC62" s="10">
        <v>52.466000000000001</v>
      </c>
      <c r="AD62" s="10">
        <v>39.494999999999997</v>
      </c>
      <c r="AE62" s="10">
        <v>79.826999999999998</v>
      </c>
      <c r="AF62" s="10">
        <v>30.829000000000001</v>
      </c>
      <c r="AG62" s="10">
        <v>30.73</v>
      </c>
      <c r="AH62" s="10">
        <v>66.784999999999997</v>
      </c>
      <c r="AI62" s="173">
        <v>40.83</v>
      </c>
      <c r="AJ62" s="173">
        <v>24.245999999999999</v>
      </c>
      <c r="AK62" s="173">
        <v>93.629000000000005</v>
      </c>
      <c r="AL62" s="173">
        <v>85.341999999999999</v>
      </c>
      <c r="AM62" s="173">
        <v>65.2</v>
      </c>
      <c r="AN62" s="173"/>
      <c r="AO62" s="173"/>
      <c r="AP62" s="173"/>
      <c r="AQ62" s="173"/>
      <c r="AR62" s="173"/>
      <c r="AS62" s="173"/>
      <c r="AT62" s="173"/>
      <c r="AU62" s="173"/>
      <c r="AV62" s="173"/>
      <c r="AW62" s="173"/>
      <c r="AX62" s="173"/>
      <c r="AY62" s="173"/>
    </row>
    <row r="63" spans="1:1005" ht="15" x14ac:dyDescent="0.25">
      <c r="A63" s="184">
        <v>45931</v>
      </c>
      <c r="B63" s="147"/>
      <c r="C63" s="147"/>
      <c r="D63" s="148">
        <v>44.7</v>
      </c>
      <c r="E63" s="11">
        <v>47.920999999999999</v>
      </c>
      <c r="F63" s="10">
        <v>69.427999999999997</v>
      </c>
      <c r="G63" s="10">
        <v>33.770000000000003</v>
      </c>
      <c r="H63" s="10">
        <v>24.277000000000001</v>
      </c>
      <c r="I63" s="10">
        <v>41.338999999999999</v>
      </c>
      <c r="J63" s="10">
        <v>47.54</v>
      </c>
      <c r="K63" s="10">
        <v>40.597999999999999</v>
      </c>
      <c r="L63" s="10">
        <v>23.434000000000001</v>
      </c>
      <c r="M63" s="10">
        <v>52.753999999999998</v>
      </c>
      <c r="N63" s="10">
        <v>36.939</v>
      </c>
      <c r="O63" s="10">
        <v>54.57</v>
      </c>
      <c r="P63" s="10">
        <v>52.073</v>
      </c>
      <c r="Q63" s="10">
        <v>82.587000000000003</v>
      </c>
      <c r="R63" s="10">
        <v>54.896999999999998</v>
      </c>
      <c r="S63" s="10">
        <v>52.095999999999997</v>
      </c>
      <c r="T63" s="10">
        <v>39.997999999999998</v>
      </c>
      <c r="U63" s="10">
        <v>22.863</v>
      </c>
      <c r="V63" s="10">
        <v>35.341000000000001</v>
      </c>
      <c r="W63" s="10">
        <v>28.048999999999999</v>
      </c>
      <c r="X63" s="10">
        <v>48.802</v>
      </c>
      <c r="Y63" s="10">
        <v>46.363999999999997</v>
      </c>
      <c r="Z63" s="10">
        <v>53.795000000000002</v>
      </c>
      <c r="AA63" s="10">
        <v>43.548000000000002</v>
      </c>
      <c r="AB63" s="10">
        <v>40.658000000000001</v>
      </c>
      <c r="AC63" s="10">
        <v>51.761000000000003</v>
      </c>
      <c r="AD63" s="10">
        <v>33.052</v>
      </c>
      <c r="AE63" s="10">
        <v>66.902000000000001</v>
      </c>
      <c r="AF63" s="10">
        <v>31.962</v>
      </c>
      <c r="AG63" s="10">
        <v>34.914000000000001</v>
      </c>
      <c r="AH63" s="10">
        <v>116.40300000000001</v>
      </c>
      <c r="AI63" s="173">
        <v>39.970999999999997</v>
      </c>
      <c r="AJ63" s="173">
        <v>31.704000000000001</v>
      </c>
      <c r="AK63" s="173">
        <v>110.069</v>
      </c>
      <c r="AL63" s="173">
        <v>81.168000000000006</v>
      </c>
      <c r="AM63" s="173">
        <v>70.798000000000002</v>
      </c>
      <c r="AN63" s="173"/>
      <c r="AO63" s="173"/>
      <c r="AP63" s="173"/>
      <c r="AQ63" s="173"/>
      <c r="AR63" s="173"/>
      <c r="AS63" s="173"/>
      <c r="AT63" s="173"/>
      <c r="AU63" s="173"/>
      <c r="AV63" s="173"/>
      <c r="AW63" s="173"/>
      <c r="AX63" s="173"/>
      <c r="AY63" s="173"/>
    </row>
    <row r="64" spans="1:1005" ht="15" x14ac:dyDescent="0.25">
      <c r="A64" s="184"/>
      <c r="B64" s="147"/>
      <c r="C64" s="147"/>
      <c r="D64" s="164"/>
      <c r="E64" s="11"/>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184"/>
      <c r="B65" s="147"/>
      <c r="C65" s="147"/>
      <c r="D65" s="164"/>
      <c r="E65" s="11"/>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184"/>
      <c r="B66" s="147"/>
      <c r="C66" s="147"/>
      <c r="D66" s="164"/>
      <c r="E66" s="11"/>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184"/>
      <c r="B67" s="147"/>
      <c r="C67" s="147"/>
      <c r="D67" s="164"/>
      <c r="E67" s="11"/>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4"/>
      <c r="B68" s="147"/>
      <c r="C68" s="147"/>
      <c r="D68" s="164"/>
      <c r="E68" s="11"/>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4"/>
      <c r="B69" s="147"/>
      <c r="C69" s="147"/>
      <c r="D69" s="164"/>
      <c r="E69" s="11"/>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4"/>
      <c r="B70" s="44"/>
      <c r="C70" s="44"/>
      <c r="D70" s="164"/>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4"/>
      <c r="B71" s="44"/>
      <c r="C71" s="44"/>
      <c r="D71" s="164"/>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4"/>
      <c r="B72" s="44"/>
      <c r="C72" s="44"/>
      <c r="D72" s="164"/>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4"/>
      <c r="B73" s="44"/>
      <c r="C73" s="44"/>
      <c r="D73" s="44"/>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69"/>
      <c r="AJ73" s="169"/>
      <c r="AK73" s="169"/>
      <c r="AL73" s="169"/>
      <c r="AM73" s="169"/>
      <c r="AN73" s="169"/>
      <c r="AO73" s="169"/>
      <c r="AP73" s="169"/>
      <c r="AQ73" s="169"/>
      <c r="AR73" s="169"/>
      <c r="AS73" s="169"/>
      <c r="AT73" s="169"/>
      <c r="AU73" s="169"/>
      <c r="AV73" s="169"/>
      <c r="AW73" s="169"/>
      <c r="AX73" s="169"/>
      <c r="AY73" s="169"/>
    </row>
    <row r="74" spans="1:1005" ht="15" x14ac:dyDescent="0.25">
      <c r="A74" s="184"/>
      <c r="B74" s="44"/>
      <c r="C74" s="44"/>
      <c r="D74" s="44"/>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69"/>
      <c r="AJ74" s="169"/>
      <c r="AK74" s="169"/>
      <c r="AL74" s="169"/>
      <c r="AM74" s="169"/>
      <c r="AN74" s="169"/>
      <c r="AO74" s="169"/>
      <c r="AP74" s="169"/>
      <c r="AQ74" s="169"/>
      <c r="AR74" s="169"/>
      <c r="AS74" s="169"/>
      <c r="AT74" s="169"/>
      <c r="AU74" s="169"/>
      <c r="AV74" s="169"/>
      <c r="AW74" s="169"/>
      <c r="AX74" s="169"/>
      <c r="AY74" s="169"/>
    </row>
    <row r="75" spans="1:1005" ht="15" x14ac:dyDescent="0.25">
      <c r="A75" s="184"/>
      <c r="B75" s="44"/>
      <c r="C75" s="44"/>
      <c r="D75" s="44"/>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69"/>
      <c r="AJ75" s="169"/>
      <c r="AK75" s="169"/>
      <c r="AL75" s="169"/>
      <c r="AM75" s="169"/>
      <c r="AN75" s="169"/>
      <c r="AO75" s="169"/>
      <c r="AP75" s="169"/>
      <c r="AQ75" s="169"/>
      <c r="AR75" s="169"/>
      <c r="AS75" s="169"/>
      <c r="AT75" s="169"/>
      <c r="AU75" s="169"/>
      <c r="AV75" s="169"/>
      <c r="AW75" s="169"/>
      <c r="AX75" s="169"/>
      <c r="AY75" s="169"/>
    </row>
    <row r="76" spans="1:1005" ht="15" x14ac:dyDescent="0.25">
      <c r="A76" s="184"/>
      <c r="B76" s="44"/>
      <c r="C76" s="44"/>
      <c r="D76" s="44"/>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69"/>
      <c r="AJ76" s="169"/>
      <c r="AK76" s="169"/>
      <c r="AL76" s="169"/>
      <c r="AM76" s="169"/>
      <c r="AN76" s="169"/>
      <c r="AO76" s="169"/>
      <c r="AP76" s="169"/>
      <c r="AQ76" s="169"/>
      <c r="AR76" s="169"/>
      <c r="AS76" s="169"/>
      <c r="AT76" s="169"/>
      <c r="AU76" s="169"/>
      <c r="AV76" s="169"/>
      <c r="AW76" s="169"/>
      <c r="AX76" s="169"/>
      <c r="AY76" s="169"/>
    </row>
    <row r="77" spans="1:1005" ht="15" x14ac:dyDescent="0.25">
      <c r="A77" s="184"/>
      <c r="B77" s="44"/>
      <c r="C77" s="44"/>
      <c r="D77" s="44"/>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69"/>
      <c r="AJ77" s="169"/>
      <c r="AK77" s="169"/>
      <c r="AL77" s="169"/>
      <c r="AM77" s="169"/>
      <c r="AN77" s="169"/>
      <c r="AO77" s="169"/>
      <c r="AP77" s="169"/>
      <c r="AQ77" s="169"/>
      <c r="AR77" s="169"/>
      <c r="AS77" s="169"/>
      <c r="AT77" s="169"/>
      <c r="AU77" s="169"/>
      <c r="AV77" s="169"/>
      <c r="AW77" s="169"/>
      <c r="AX77" s="169"/>
      <c r="AY77" s="169"/>
    </row>
    <row r="78" spans="1:1005" ht="15" x14ac:dyDescent="0.25">
      <c r="A78" s="184"/>
      <c r="B78" s="44"/>
      <c r="C78" s="44"/>
      <c r="D78" s="44"/>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69"/>
      <c r="AJ78" s="169"/>
      <c r="AK78" s="169"/>
      <c r="AL78" s="169"/>
      <c r="AM78" s="169"/>
      <c r="AN78" s="169"/>
      <c r="AO78" s="169"/>
      <c r="AP78" s="169"/>
      <c r="AQ78" s="169"/>
      <c r="AR78" s="169"/>
      <c r="AS78" s="169"/>
      <c r="AT78" s="169"/>
      <c r="AU78" s="169"/>
      <c r="AV78" s="169"/>
      <c r="AW78" s="169"/>
      <c r="AX78" s="169"/>
      <c r="AY78" s="169"/>
    </row>
    <row r="79" spans="1:1005" ht="15" x14ac:dyDescent="0.25">
      <c r="A79" s="184"/>
      <c r="B79" s="44"/>
      <c r="C79" s="44"/>
      <c r="D79" s="44"/>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69"/>
      <c r="AJ79" s="169"/>
      <c r="AK79" s="169"/>
      <c r="AL79" s="169"/>
      <c r="AM79" s="169"/>
      <c r="AN79" s="169"/>
      <c r="AO79" s="169"/>
      <c r="AP79" s="169"/>
      <c r="AQ79" s="169"/>
      <c r="AR79" s="169"/>
      <c r="AS79" s="169"/>
      <c r="AT79" s="169"/>
      <c r="AU79" s="169"/>
      <c r="AV79" s="169"/>
      <c r="AW79" s="169"/>
      <c r="AX79" s="169"/>
      <c r="AY79" s="169"/>
    </row>
    <row r="80" spans="1:1005" ht="15" x14ac:dyDescent="0.25">
      <c r="A80" s="184"/>
      <c r="B80" s="44"/>
      <c r="C80" s="44"/>
      <c r="D80" s="44"/>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2" width="7.85546875" style="40" customWidth="1"/>
    <col min="3" max="3" width="8.140625" style="40" customWidth="1"/>
    <col min="4" max="4" width="7.5703125" style="40" customWidth="1"/>
    <col min="5" max="6" width="9" style="2" customWidth="1"/>
    <col min="7" max="30" width="9" style="2" bestFit="1" customWidth="1"/>
    <col min="31" max="31" width="8.42578125" style="37" customWidth="1"/>
    <col min="32" max="54" width="8.85546875" style="2" customWidth="1"/>
    <col min="55" max="16384" width="18.7109375" style="2"/>
  </cols>
  <sheetData>
    <row r="1" spans="1:54" s="211" customFormat="1" ht="15" x14ac:dyDescent="0.25">
      <c r="A1" s="18"/>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256"/>
      <c r="AJ1" s="256"/>
      <c r="AK1" s="256"/>
      <c r="AL1" s="256"/>
      <c r="AM1" s="256"/>
    </row>
    <row r="2" spans="1:54" s="206" customFormat="1" ht="15" x14ac:dyDescent="0.25">
      <c r="A2" s="18"/>
      <c r="B2" s="196" t="s">
        <v>53</v>
      </c>
      <c r="C2" s="196" t="s">
        <v>54</v>
      </c>
      <c r="D2" s="196" t="s">
        <v>55</v>
      </c>
      <c r="E2" s="196">
        <v>1981</v>
      </c>
      <c r="F2" s="196">
        <v>1982</v>
      </c>
      <c r="G2" s="196">
        <v>1983</v>
      </c>
      <c r="H2" s="196">
        <v>1984</v>
      </c>
      <c r="I2" s="196">
        <v>1985</v>
      </c>
      <c r="J2" s="196">
        <v>1986</v>
      </c>
      <c r="K2" s="196">
        <v>1987</v>
      </c>
      <c r="L2" s="196">
        <v>1988</v>
      </c>
      <c r="M2" s="196">
        <v>1989</v>
      </c>
      <c r="N2" s="196">
        <v>1990</v>
      </c>
      <c r="O2" s="196">
        <v>1991</v>
      </c>
      <c r="P2" s="196">
        <v>1992</v>
      </c>
      <c r="Q2" s="196">
        <v>1993</v>
      </c>
      <c r="R2" s="196">
        <v>1994</v>
      </c>
      <c r="S2" s="196">
        <v>1995</v>
      </c>
      <c r="T2" s="196">
        <v>1996</v>
      </c>
      <c r="U2" s="196">
        <v>1997</v>
      </c>
      <c r="V2" s="196">
        <v>1998</v>
      </c>
      <c r="W2" s="196">
        <v>1999</v>
      </c>
      <c r="X2" s="196">
        <v>2000</v>
      </c>
      <c r="Y2" s="196">
        <v>2001</v>
      </c>
      <c r="Z2" s="196">
        <v>2002</v>
      </c>
      <c r="AA2" s="196">
        <v>2003</v>
      </c>
      <c r="AB2" s="196">
        <v>2004</v>
      </c>
      <c r="AC2" s="196">
        <v>2005</v>
      </c>
      <c r="AD2" s="196">
        <v>2006</v>
      </c>
      <c r="AE2" s="218">
        <v>2007</v>
      </c>
      <c r="AF2" s="196">
        <v>2008</v>
      </c>
      <c r="AG2" s="196">
        <v>2009</v>
      </c>
      <c r="AH2" s="196">
        <v>2010</v>
      </c>
      <c r="AI2" s="256">
        <v>2011</v>
      </c>
      <c r="AJ2" s="256">
        <v>2012</v>
      </c>
      <c r="AK2" s="256">
        <v>2013</v>
      </c>
      <c r="AL2" s="256">
        <v>2014</v>
      </c>
      <c r="AM2" s="25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9"/>
      <c r="B3" s="20" t="s">
        <v>71</v>
      </c>
      <c r="C3" s="20" t="s">
        <v>72</v>
      </c>
      <c r="D3" s="20" t="s">
        <v>73</v>
      </c>
      <c r="E3" s="20" t="s">
        <v>74</v>
      </c>
      <c r="F3" s="20" t="s">
        <v>75</v>
      </c>
      <c r="G3" s="20" t="s">
        <v>76</v>
      </c>
      <c r="H3" s="20" t="s">
        <v>77</v>
      </c>
      <c r="I3" s="20" t="s">
        <v>78</v>
      </c>
      <c r="J3" s="20" t="s">
        <v>79</v>
      </c>
      <c r="K3" s="20" t="s">
        <v>80</v>
      </c>
      <c r="L3" s="20" t="s">
        <v>81</v>
      </c>
      <c r="M3" s="20" t="s">
        <v>82</v>
      </c>
      <c r="N3" s="20" t="s">
        <v>83</v>
      </c>
      <c r="O3" s="20" t="s">
        <v>84</v>
      </c>
      <c r="P3" s="20" t="s">
        <v>85</v>
      </c>
      <c r="Q3" s="20" t="s">
        <v>86</v>
      </c>
      <c r="R3" s="20" t="s">
        <v>87</v>
      </c>
      <c r="S3" s="20" t="s">
        <v>88</v>
      </c>
      <c r="T3" s="20" t="s">
        <v>89</v>
      </c>
      <c r="U3" s="20" t="s">
        <v>90</v>
      </c>
      <c r="V3" s="20" t="s">
        <v>91</v>
      </c>
      <c r="W3" s="20" t="s">
        <v>92</v>
      </c>
      <c r="X3" s="20" t="s">
        <v>93</v>
      </c>
      <c r="Y3" s="20" t="s">
        <v>94</v>
      </c>
      <c r="Z3" s="20" t="s">
        <v>95</v>
      </c>
      <c r="AA3" s="20" t="s">
        <v>96</v>
      </c>
      <c r="AB3" s="20" t="s">
        <v>97</v>
      </c>
      <c r="AC3" s="20" t="s">
        <v>98</v>
      </c>
      <c r="AD3" s="20" t="s">
        <v>99</v>
      </c>
      <c r="AE3" s="20" t="s">
        <v>100</v>
      </c>
      <c r="AF3" s="20" t="s">
        <v>101</v>
      </c>
      <c r="AG3" s="20" t="s">
        <v>102</v>
      </c>
      <c r="AH3" s="20" t="s">
        <v>103</v>
      </c>
      <c r="AI3" s="20" t="s">
        <v>163</v>
      </c>
      <c r="AJ3" s="20" t="s">
        <v>168</v>
      </c>
      <c r="AK3" s="20" t="s">
        <v>169</v>
      </c>
      <c r="AL3" s="20" t="s">
        <v>170</v>
      </c>
      <c r="AM3" s="2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5">
        <v>44136</v>
      </c>
      <c r="B4" s="163"/>
      <c r="C4" s="163"/>
      <c r="D4" s="166">
        <v>260.85698400000001</v>
      </c>
      <c r="E4" s="124">
        <v>235</v>
      </c>
      <c r="F4" s="124">
        <v>236.36</v>
      </c>
      <c r="G4" s="124">
        <v>254.489</v>
      </c>
      <c r="H4" s="125">
        <v>263.67</v>
      </c>
      <c r="I4" s="125">
        <v>234.684</v>
      </c>
      <c r="J4" s="125">
        <v>251.17699999999999</v>
      </c>
      <c r="K4" s="125">
        <v>301</v>
      </c>
      <c r="L4" s="125">
        <v>308.072</v>
      </c>
      <c r="M4" s="125">
        <v>254.488</v>
      </c>
      <c r="N4" s="125">
        <v>231.38800000000001</v>
      </c>
      <c r="O4" s="125">
        <v>279.73399999999998</v>
      </c>
      <c r="P4" s="125">
        <v>283.90300000000002</v>
      </c>
      <c r="Q4" s="125">
        <v>260.072</v>
      </c>
      <c r="R4" s="125">
        <v>247.523</v>
      </c>
      <c r="S4" s="125">
        <v>269.363</v>
      </c>
      <c r="T4" s="125">
        <v>239.49600000000001</v>
      </c>
      <c r="U4" s="125">
        <v>268.5</v>
      </c>
      <c r="V4" s="125">
        <v>238.54400000000001</v>
      </c>
      <c r="W4" s="125">
        <v>255.19499999999999</v>
      </c>
      <c r="X4" s="125">
        <v>231.37</v>
      </c>
      <c r="Y4" s="125">
        <v>246.072</v>
      </c>
      <c r="Z4" s="125">
        <v>240.071</v>
      </c>
      <c r="AA4" s="125">
        <v>250</v>
      </c>
      <c r="AB4" s="125">
        <v>298.60700000000003</v>
      </c>
      <c r="AC4" s="125">
        <v>282.125</v>
      </c>
      <c r="AD4" s="125">
        <v>244.08799999999999</v>
      </c>
      <c r="AE4" s="125">
        <v>231.37899999999999</v>
      </c>
      <c r="AF4" s="125">
        <v>231.58099999999999</v>
      </c>
      <c r="AG4" s="125">
        <v>250.97</v>
      </c>
      <c r="AH4" s="126">
        <v>233.97399999999999</v>
      </c>
      <c r="AI4" s="173">
        <v>236.577</v>
      </c>
      <c r="AJ4" s="173">
        <v>259.52800000000002</v>
      </c>
      <c r="AK4" s="173">
        <v>234.55799999999999</v>
      </c>
      <c r="AL4" s="173">
        <v>265.52999999999997</v>
      </c>
      <c r="AM4" s="173">
        <v>241.20099999999999</v>
      </c>
      <c r="AN4" s="173"/>
      <c r="AO4" s="173"/>
      <c r="AP4" s="173"/>
      <c r="AQ4" s="173"/>
      <c r="AR4" s="173"/>
      <c r="AS4" s="173"/>
      <c r="AT4" s="173"/>
      <c r="AU4" s="173"/>
      <c r="AV4" s="173"/>
      <c r="AW4" s="173"/>
      <c r="AX4" s="173"/>
      <c r="AY4" s="173"/>
    </row>
    <row r="5" spans="1:54" ht="15" x14ac:dyDescent="0.25">
      <c r="A5" s="185">
        <v>44166</v>
      </c>
      <c r="B5" s="163"/>
      <c r="C5" s="163"/>
      <c r="D5" s="166">
        <v>230</v>
      </c>
      <c r="E5" s="124">
        <v>237.96799999999999</v>
      </c>
      <c r="F5" s="124">
        <v>239.083</v>
      </c>
      <c r="G5" s="124">
        <v>270.99</v>
      </c>
      <c r="H5" s="125">
        <v>264.55900000000003</v>
      </c>
      <c r="I5" s="125">
        <v>254.01</v>
      </c>
      <c r="J5" s="125">
        <v>263.25200000000001</v>
      </c>
      <c r="K5" s="125">
        <v>275.11900000000003</v>
      </c>
      <c r="L5" s="125">
        <v>256.70499999999998</v>
      </c>
      <c r="M5" s="125">
        <v>245.43100000000001</v>
      </c>
      <c r="N5" s="125">
        <v>227.869</v>
      </c>
      <c r="O5" s="125">
        <v>260.25799999999998</v>
      </c>
      <c r="P5" s="125">
        <v>255.148</v>
      </c>
      <c r="Q5" s="125">
        <v>242.95099999999999</v>
      </c>
      <c r="R5" s="125">
        <v>230.25399999999999</v>
      </c>
      <c r="S5" s="125">
        <v>263.24299999999999</v>
      </c>
      <c r="T5" s="125">
        <v>258.96600000000001</v>
      </c>
      <c r="U5" s="125">
        <v>302.88600000000002</v>
      </c>
      <c r="V5" s="125">
        <v>234.54300000000001</v>
      </c>
      <c r="W5" s="125">
        <v>270.89999999999998</v>
      </c>
      <c r="X5" s="125">
        <v>229.39500000000001</v>
      </c>
      <c r="Y5" s="125">
        <v>232.751</v>
      </c>
      <c r="Z5" s="125">
        <v>241.16499999999999</v>
      </c>
      <c r="AA5" s="125">
        <v>240.19499999999999</v>
      </c>
      <c r="AB5" s="125">
        <v>272.072</v>
      </c>
      <c r="AC5" s="125">
        <v>243.078</v>
      </c>
      <c r="AD5" s="125">
        <v>238.85300000000001</v>
      </c>
      <c r="AE5" s="125">
        <v>236.86099999999999</v>
      </c>
      <c r="AF5" s="125">
        <v>299.99400000000003</v>
      </c>
      <c r="AG5" s="125">
        <v>263.38299999999998</v>
      </c>
      <c r="AH5" s="126">
        <v>243.19200000000001</v>
      </c>
      <c r="AI5" s="173">
        <v>276.57900000000001</v>
      </c>
      <c r="AJ5" s="173">
        <v>250</v>
      </c>
      <c r="AK5" s="173">
        <v>240.02699999999999</v>
      </c>
      <c r="AL5" s="173">
        <v>251.48699999999999</v>
      </c>
      <c r="AM5" s="173">
        <v>247.685</v>
      </c>
      <c r="AN5" s="173"/>
      <c r="AO5" s="173"/>
      <c r="AP5" s="173"/>
      <c r="AQ5" s="173"/>
      <c r="AR5" s="173"/>
      <c r="AS5" s="173"/>
      <c r="AT5" s="173"/>
      <c r="AU5" s="173"/>
      <c r="AV5" s="173"/>
      <c r="AW5" s="173"/>
      <c r="AX5" s="173"/>
      <c r="AY5" s="173"/>
    </row>
    <row r="6" spans="1:54" ht="15" x14ac:dyDescent="0.25">
      <c r="A6" s="185">
        <v>44197</v>
      </c>
      <c r="B6" s="163"/>
      <c r="C6" s="163"/>
      <c r="D6" s="166">
        <v>240</v>
      </c>
      <c r="E6" s="124">
        <v>248.39699999999999</v>
      </c>
      <c r="F6" s="124">
        <v>254.15899999999999</v>
      </c>
      <c r="G6" s="124">
        <v>243.905</v>
      </c>
      <c r="H6" s="125">
        <v>251.547</v>
      </c>
      <c r="I6" s="125">
        <v>262.54599999999999</v>
      </c>
      <c r="J6" s="125">
        <v>234.78800000000001</v>
      </c>
      <c r="K6" s="125">
        <v>239.13300000000001</v>
      </c>
      <c r="L6" s="125">
        <v>239.16</v>
      </c>
      <c r="M6" s="125">
        <v>235.011</v>
      </c>
      <c r="N6" s="125">
        <v>227.90799999999999</v>
      </c>
      <c r="O6" s="125">
        <v>233.51499999999999</v>
      </c>
      <c r="P6" s="125">
        <v>238.815</v>
      </c>
      <c r="Q6" s="125">
        <v>344.42599999999999</v>
      </c>
      <c r="R6" s="125">
        <v>221.70599999999999</v>
      </c>
      <c r="S6" s="125">
        <v>264.00299999999999</v>
      </c>
      <c r="T6" s="125">
        <v>240</v>
      </c>
      <c r="U6" s="125">
        <v>293.60700000000003</v>
      </c>
      <c r="V6" s="125">
        <v>227.92500000000001</v>
      </c>
      <c r="W6" s="125">
        <v>239.58099999999999</v>
      </c>
      <c r="X6" s="125">
        <v>231.857</v>
      </c>
      <c r="Y6" s="125">
        <v>234.51</v>
      </c>
      <c r="Z6" s="125">
        <v>228.65700000000001</v>
      </c>
      <c r="AA6" s="125">
        <v>227.64699999999999</v>
      </c>
      <c r="AB6" s="125">
        <v>250.233</v>
      </c>
      <c r="AC6" s="125">
        <v>413.089</v>
      </c>
      <c r="AD6" s="125">
        <v>237.626</v>
      </c>
      <c r="AE6" s="125">
        <v>234.57</v>
      </c>
      <c r="AF6" s="125">
        <v>267.52300000000002</v>
      </c>
      <c r="AG6" s="125">
        <v>266.16500000000002</v>
      </c>
      <c r="AH6" s="126">
        <v>245.108</v>
      </c>
      <c r="AI6" s="173">
        <v>276.61399999999998</v>
      </c>
      <c r="AJ6" s="173">
        <v>240.77199999999999</v>
      </c>
      <c r="AK6" s="173">
        <v>242.48500000000001</v>
      </c>
      <c r="AL6" s="173">
        <v>223.65100000000001</v>
      </c>
      <c r="AM6" s="173">
        <v>244.661</v>
      </c>
      <c r="AN6" s="173"/>
      <c r="AO6" s="173"/>
      <c r="AP6" s="173"/>
      <c r="AQ6" s="173"/>
      <c r="AR6" s="173"/>
      <c r="AS6" s="173"/>
      <c r="AT6" s="173"/>
      <c r="AU6" s="173"/>
      <c r="AV6" s="173"/>
      <c r="AW6" s="173"/>
      <c r="AX6" s="173"/>
      <c r="AY6" s="173"/>
    </row>
    <row r="7" spans="1:54" ht="15" x14ac:dyDescent="0.25">
      <c r="A7" s="185">
        <v>44228</v>
      </c>
      <c r="B7" s="163"/>
      <c r="C7" s="163"/>
      <c r="D7" s="166">
        <v>275</v>
      </c>
      <c r="E7" s="124">
        <v>243.346</v>
      </c>
      <c r="F7" s="124">
        <v>261.197</v>
      </c>
      <c r="G7" s="124">
        <v>270</v>
      </c>
      <c r="H7" s="125">
        <v>248.41300000000001</v>
      </c>
      <c r="I7" s="125">
        <v>244.20500000000001</v>
      </c>
      <c r="J7" s="125">
        <v>339.34500000000003</v>
      </c>
      <c r="K7" s="125">
        <v>287.96499999999997</v>
      </c>
      <c r="L7" s="125">
        <v>265.28100000000001</v>
      </c>
      <c r="M7" s="125">
        <v>269.84899999999999</v>
      </c>
      <c r="N7" s="125">
        <v>240.08199999999999</v>
      </c>
      <c r="O7" s="125">
        <v>253.053</v>
      </c>
      <c r="P7" s="125">
        <v>291.58100000000002</v>
      </c>
      <c r="Q7" s="125">
        <v>482.08300000000003</v>
      </c>
      <c r="R7" s="125">
        <v>241.179</v>
      </c>
      <c r="S7" s="125">
        <v>309.85000000000002</v>
      </c>
      <c r="T7" s="125">
        <v>277.34699999999998</v>
      </c>
      <c r="U7" s="125">
        <v>309.66300000000001</v>
      </c>
      <c r="V7" s="125">
        <v>271.44200000000001</v>
      </c>
      <c r="W7" s="125">
        <v>277.54399999999998</v>
      </c>
      <c r="X7" s="125">
        <v>293.62400000000002</v>
      </c>
      <c r="Y7" s="125">
        <v>256.786</v>
      </c>
      <c r="Z7" s="125">
        <v>219.512</v>
      </c>
      <c r="AA7" s="125">
        <v>271.613</v>
      </c>
      <c r="AB7" s="125">
        <v>255.63300000000001</v>
      </c>
      <c r="AC7" s="125">
        <v>460.30099999999999</v>
      </c>
      <c r="AD7" s="125">
        <v>237.36099999999999</v>
      </c>
      <c r="AE7" s="125">
        <v>267.86500000000001</v>
      </c>
      <c r="AF7" s="125">
        <v>290.613</v>
      </c>
      <c r="AG7" s="125">
        <v>296.50700000000001</v>
      </c>
      <c r="AH7" s="126">
        <v>320.27300000000002</v>
      </c>
      <c r="AI7" s="173">
        <v>286.93099999999998</v>
      </c>
      <c r="AJ7" s="173">
        <v>252.07400000000001</v>
      </c>
      <c r="AK7" s="173">
        <v>266.19</v>
      </c>
      <c r="AL7" s="173">
        <v>242.80600000000001</v>
      </c>
      <c r="AM7" s="173">
        <v>340.54700000000003</v>
      </c>
      <c r="AN7" s="173"/>
      <c r="AO7" s="173"/>
      <c r="AP7" s="173"/>
      <c r="AQ7" s="173"/>
      <c r="AR7" s="173"/>
      <c r="AS7" s="173"/>
      <c r="AT7" s="173"/>
      <c r="AU7" s="173"/>
      <c r="AV7" s="173"/>
      <c r="AW7" s="173"/>
      <c r="AX7" s="173"/>
      <c r="AY7" s="173"/>
    </row>
    <row r="8" spans="1:54" ht="15" x14ac:dyDescent="0.25">
      <c r="A8" s="185">
        <v>44256</v>
      </c>
      <c r="B8" s="163"/>
      <c r="C8" s="163"/>
      <c r="D8" s="166">
        <v>425</v>
      </c>
      <c r="E8" s="124">
        <v>381.61599999999999</v>
      </c>
      <c r="F8" s="124">
        <v>489.173</v>
      </c>
      <c r="G8" s="124">
        <v>564.76300000000003</v>
      </c>
      <c r="H8" s="125">
        <v>322.99799999999999</v>
      </c>
      <c r="I8" s="125">
        <v>427.99299999999999</v>
      </c>
      <c r="J8" s="125">
        <v>891.68399999999997</v>
      </c>
      <c r="K8" s="125">
        <v>450</v>
      </c>
      <c r="L8" s="125">
        <v>374.08699999999999</v>
      </c>
      <c r="M8" s="125">
        <v>609.41300000000001</v>
      </c>
      <c r="N8" s="125">
        <v>371.00700000000001</v>
      </c>
      <c r="O8" s="125">
        <v>397.90499999999997</v>
      </c>
      <c r="P8" s="125">
        <v>478.173</v>
      </c>
      <c r="Q8" s="125">
        <v>572.6</v>
      </c>
      <c r="R8" s="125">
        <v>434.26799999999997</v>
      </c>
      <c r="S8" s="125">
        <v>881.52200000000005</v>
      </c>
      <c r="T8" s="125">
        <v>468.17200000000003</v>
      </c>
      <c r="U8" s="125">
        <v>559.21799999999996</v>
      </c>
      <c r="V8" s="125">
        <v>342.26799999999997</v>
      </c>
      <c r="W8" s="125">
        <v>379.39600000000002</v>
      </c>
      <c r="X8" s="125">
        <v>425.04399999999998</v>
      </c>
      <c r="Y8" s="125">
        <v>441.642</v>
      </c>
      <c r="Z8" s="125">
        <v>268.10000000000002</v>
      </c>
      <c r="AA8" s="125">
        <v>453.149</v>
      </c>
      <c r="AB8" s="125">
        <v>576.25</v>
      </c>
      <c r="AC8" s="125">
        <v>570.39599999999996</v>
      </c>
      <c r="AD8" s="125">
        <v>349.33100000000002</v>
      </c>
      <c r="AE8" s="125">
        <v>497.613</v>
      </c>
      <c r="AF8" s="125">
        <v>405.20800000000003</v>
      </c>
      <c r="AG8" s="125">
        <v>547.702</v>
      </c>
      <c r="AH8" s="126">
        <v>474.678</v>
      </c>
      <c r="AI8" s="173">
        <v>450.33</v>
      </c>
      <c r="AJ8" s="173">
        <v>385.62299999999999</v>
      </c>
      <c r="AK8" s="173">
        <v>369.76100000000002</v>
      </c>
      <c r="AL8" s="173">
        <v>384.81</v>
      </c>
      <c r="AM8" s="173">
        <v>527.70799999999997</v>
      </c>
      <c r="AN8" s="173"/>
      <c r="AO8" s="173"/>
      <c r="AP8" s="173"/>
      <c r="AQ8" s="173"/>
      <c r="AR8" s="173"/>
      <c r="AS8" s="173"/>
      <c r="AT8" s="173"/>
      <c r="AU8" s="173"/>
      <c r="AV8" s="173"/>
      <c r="AW8" s="173"/>
      <c r="AX8" s="173"/>
      <c r="AY8" s="173"/>
    </row>
    <row r="9" spans="1:54" ht="15" x14ac:dyDescent="0.25">
      <c r="A9" s="185">
        <v>44287</v>
      </c>
      <c r="B9" s="163"/>
      <c r="C9" s="163"/>
      <c r="D9" s="166">
        <v>600</v>
      </c>
      <c r="E9" s="124">
        <v>378.96300000000002</v>
      </c>
      <c r="F9" s="124">
        <v>423.70499999999998</v>
      </c>
      <c r="G9" s="124">
        <v>425.589</v>
      </c>
      <c r="H9" s="125">
        <v>623.71299999999997</v>
      </c>
      <c r="I9" s="125">
        <v>949.66499999999996</v>
      </c>
      <c r="J9" s="125">
        <v>1538.2850000000001</v>
      </c>
      <c r="K9" s="125">
        <v>444.036</v>
      </c>
      <c r="L9" s="125">
        <v>607.43100000000004</v>
      </c>
      <c r="M9" s="125">
        <v>1026.653</v>
      </c>
      <c r="N9" s="125">
        <v>599.12599999999998</v>
      </c>
      <c r="O9" s="125">
        <v>413.66899999999998</v>
      </c>
      <c r="P9" s="125">
        <v>722.41899999999998</v>
      </c>
      <c r="Q9" s="125">
        <v>1225.6089999999999</v>
      </c>
      <c r="R9" s="125">
        <v>537.47199999999998</v>
      </c>
      <c r="S9" s="125">
        <v>710.64200000000005</v>
      </c>
      <c r="T9" s="125">
        <v>684.55100000000004</v>
      </c>
      <c r="U9" s="125">
        <v>913.274</v>
      </c>
      <c r="V9" s="125">
        <v>579.87699999999995</v>
      </c>
      <c r="W9" s="125">
        <v>388.28100000000001</v>
      </c>
      <c r="X9" s="125">
        <v>594.71199999999999</v>
      </c>
      <c r="Y9" s="125">
        <v>600</v>
      </c>
      <c r="Z9" s="125">
        <v>437.77600000000001</v>
      </c>
      <c r="AA9" s="125">
        <v>508.64499999999998</v>
      </c>
      <c r="AB9" s="125">
        <v>1226.471</v>
      </c>
      <c r="AC9" s="125">
        <v>816.77200000000005</v>
      </c>
      <c r="AD9" s="125">
        <v>762.36800000000005</v>
      </c>
      <c r="AE9" s="125">
        <v>558.17100000000005</v>
      </c>
      <c r="AF9" s="125">
        <v>645.98299999999995</v>
      </c>
      <c r="AG9" s="125">
        <v>678.27700000000004</v>
      </c>
      <c r="AH9" s="126">
        <v>641.36300000000006</v>
      </c>
      <c r="AI9" s="173">
        <v>847.99800000000005</v>
      </c>
      <c r="AJ9" s="173">
        <v>593.32299999999998</v>
      </c>
      <c r="AK9" s="173">
        <v>404.17099999999999</v>
      </c>
      <c r="AL9" s="173">
        <v>340.16899999999998</v>
      </c>
      <c r="AM9" s="173">
        <v>420.935</v>
      </c>
      <c r="AN9" s="173"/>
      <c r="AO9" s="173"/>
      <c r="AP9" s="173"/>
      <c r="AQ9" s="173"/>
      <c r="AR9" s="173"/>
      <c r="AS9" s="173"/>
      <c r="AT9" s="173"/>
      <c r="AU9" s="173"/>
      <c r="AV9" s="173"/>
      <c r="AW9" s="173"/>
      <c r="AX9" s="173"/>
      <c r="AY9" s="173"/>
    </row>
    <row r="10" spans="1:54" ht="15" x14ac:dyDescent="0.25">
      <c r="A10" s="185">
        <v>44317</v>
      </c>
      <c r="B10" s="163"/>
      <c r="C10" s="163"/>
      <c r="D10" s="166">
        <v>1100</v>
      </c>
      <c r="E10" s="124">
        <v>564.97</v>
      </c>
      <c r="F10" s="124">
        <v>1321.799</v>
      </c>
      <c r="G10" s="124">
        <v>1493.0450000000001</v>
      </c>
      <c r="H10" s="125">
        <v>3672.116</v>
      </c>
      <c r="I10" s="125">
        <v>2561.538</v>
      </c>
      <c r="J10" s="125">
        <v>2741.386</v>
      </c>
      <c r="K10" s="125">
        <v>1313.096</v>
      </c>
      <c r="L10" s="125">
        <v>1044.7249999999999</v>
      </c>
      <c r="M10" s="125">
        <v>1470.691</v>
      </c>
      <c r="N10" s="125">
        <v>615.03800000000001</v>
      </c>
      <c r="O10" s="125">
        <v>784.39300000000003</v>
      </c>
      <c r="P10" s="125">
        <v>1313.817</v>
      </c>
      <c r="Q10" s="125">
        <v>3386.95</v>
      </c>
      <c r="R10" s="125">
        <v>1273.4960000000001</v>
      </c>
      <c r="S10" s="125">
        <v>2260.248</v>
      </c>
      <c r="T10" s="125">
        <v>2208.8310000000001</v>
      </c>
      <c r="U10" s="125">
        <v>3089.0610000000001</v>
      </c>
      <c r="V10" s="125">
        <v>1323.722</v>
      </c>
      <c r="W10" s="125">
        <v>1350</v>
      </c>
      <c r="X10" s="125">
        <v>1584.0719999999999</v>
      </c>
      <c r="Y10" s="125">
        <v>1721.68</v>
      </c>
      <c r="Z10" s="125">
        <v>125.16800000000001</v>
      </c>
      <c r="AA10" s="125">
        <v>1083.6890000000001</v>
      </c>
      <c r="AB10" s="125">
        <v>1563.9449999999999</v>
      </c>
      <c r="AC10" s="125">
        <v>2132.4479999999999</v>
      </c>
      <c r="AD10" s="125">
        <v>1811.06</v>
      </c>
      <c r="AE10" s="125">
        <v>990.77499999999998</v>
      </c>
      <c r="AF10" s="125">
        <v>1842.7059999999999</v>
      </c>
      <c r="AG10" s="125">
        <v>2416.3429999999998</v>
      </c>
      <c r="AH10" s="126">
        <v>751.35799999999995</v>
      </c>
      <c r="AI10" s="173">
        <v>2055.8009999999999</v>
      </c>
      <c r="AJ10" s="173">
        <v>475.584</v>
      </c>
      <c r="AK10" s="173">
        <v>874.149</v>
      </c>
      <c r="AL10" s="173">
        <v>965.34199999999998</v>
      </c>
      <c r="AM10" s="173">
        <v>637.923</v>
      </c>
      <c r="AN10" s="173"/>
      <c r="AO10" s="173"/>
      <c r="AP10" s="173"/>
      <c r="AQ10" s="173"/>
      <c r="AR10" s="173"/>
      <c r="AS10" s="173"/>
      <c r="AT10" s="173"/>
      <c r="AU10" s="173"/>
      <c r="AV10" s="173"/>
      <c r="AW10" s="173"/>
      <c r="AX10" s="173"/>
      <c r="AY10" s="173"/>
    </row>
    <row r="11" spans="1:54" ht="15" x14ac:dyDescent="0.25">
      <c r="A11" s="185">
        <v>44348</v>
      </c>
      <c r="B11" s="163"/>
      <c r="C11" s="163"/>
      <c r="D11" s="166">
        <v>1650</v>
      </c>
      <c r="E11" s="124">
        <v>884.36699999999996</v>
      </c>
      <c r="F11" s="124">
        <v>2578.3919999999998</v>
      </c>
      <c r="G11" s="124">
        <v>4264.91</v>
      </c>
      <c r="H11" s="125">
        <v>5549.4049999999997</v>
      </c>
      <c r="I11" s="125">
        <v>2319.444</v>
      </c>
      <c r="J11" s="125">
        <v>3747.558</v>
      </c>
      <c r="K11" s="125">
        <v>904.26199999999994</v>
      </c>
      <c r="L11" s="125">
        <v>1667.28</v>
      </c>
      <c r="M11" s="125">
        <v>1195.732</v>
      </c>
      <c r="N11" s="125">
        <v>1294.2429999999999</v>
      </c>
      <c r="O11" s="125">
        <v>2067.203</v>
      </c>
      <c r="P11" s="125">
        <v>831.40700000000004</v>
      </c>
      <c r="Q11" s="125">
        <v>4052.4110000000001</v>
      </c>
      <c r="R11" s="125">
        <v>1052.587</v>
      </c>
      <c r="S11" s="125">
        <v>4546.1719999999996</v>
      </c>
      <c r="T11" s="125">
        <v>2405.9780000000001</v>
      </c>
      <c r="U11" s="125">
        <v>3925.8649999999998</v>
      </c>
      <c r="V11" s="125">
        <v>1701.9770000000001</v>
      </c>
      <c r="W11" s="125">
        <v>2430.7040000000002</v>
      </c>
      <c r="X11" s="125">
        <v>1304.7650000000001</v>
      </c>
      <c r="Y11" s="125">
        <v>1102.1690000000001</v>
      </c>
      <c r="Z11" s="125">
        <v>209.99299999999999</v>
      </c>
      <c r="AA11" s="125">
        <v>1898.087</v>
      </c>
      <c r="AB11" s="125">
        <v>895.81600000000003</v>
      </c>
      <c r="AC11" s="125">
        <v>2533.5169999999998</v>
      </c>
      <c r="AD11" s="125">
        <v>1688.0650000000001</v>
      </c>
      <c r="AE11" s="125">
        <v>643.10699999999997</v>
      </c>
      <c r="AF11" s="125">
        <v>3385.1880000000001</v>
      </c>
      <c r="AG11" s="125">
        <v>2422.1219999999998</v>
      </c>
      <c r="AH11" s="126">
        <v>2052.17</v>
      </c>
      <c r="AI11" s="173">
        <v>4652.4679999999998</v>
      </c>
      <c r="AJ11" s="173">
        <v>64.834999999999994</v>
      </c>
      <c r="AK11" s="173">
        <v>1078.415</v>
      </c>
      <c r="AL11" s="173">
        <v>2344.0360000000001</v>
      </c>
      <c r="AM11" s="173">
        <v>1900.001</v>
      </c>
      <c r="AN11" s="173"/>
      <c r="AO11" s="173"/>
      <c r="AP11" s="173"/>
      <c r="AQ11" s="173"/>
      <c r="AR11" s="173"/>
      <c r="AS11" s="173"/>
      <c r="AT11" s="173"/>
      <c r="AU11" s="173"/>
      <c r="AV11" s="173"/>
      <c r="AW11" s="173"/>
      <c r="AX11" s="173"/>
      <c r="AY11" s="173"/>
    </row>
    <row r="12" spans="1:54" ht="15" x14ac:dyDescent="0.25">
      <c r="A12" s="185">
        <v>44378</v>
      </c>
      <c r="B12" s="163"/>
      <c r="C12" s="163"/>
      <c r="D12" s="166">
        <v>700</v>
      </c>
      <c r="E12" s="124">
        <v>287.846</v>
      </c>
      <c r="F12" s="124">
        <v>1789.1089999999999</v>
      </c>
      <c r="G12" s="124">
        <v>2747.8119999999999</v>
      </c>
      <c r="H12" s="125">
        <v>2444.931</v>
      </c>
      <c r="I12" s="125">
        <v>700</v>
      </c>
      <c r="J12" s="125">
        <v>1483.076</v>
      </c>
      <c r="K12" s="125">
        <v>281.601</v>
      </c>
      <c r="L12" s="125">
        <v>546.86500000000001</v>
      </c>
      <c r="M12" s="125">
        <v>539.49599999999998</v>
      </c>
      <c r="N12" s="125">
        <v>646.59500000000003</v>
      </c>
      <c r="O12" s="125">
        <v>872.82</v>
      </c>
      <c r="P12" s="125">
        <v>305.791</v>
      </c>
      <c r="Q12" s="125">
        <v>1700.123</v>
      </c>
      <c r="R12" s="125">
        <v>227.16200000000001</v>
      </c>
      <c r="S12" s="125">
        <v>3773.41</v>
      </c>
      <c r="T12" s="125">
        <v>1056.7639999999999</v>
      </c>
      <c r="U12" s="125">
        <v>1408.386</v>
      </c>
      <c r="V12" s="125">
        <v>1118.731</v>
      </c>
      <c r="W12" s="125">
        <v>1494.02</v>
      </c>
      <c r="X12" s="125">
        <v>297.07100000000003</v>
      </c>
      <c r="Y12" s="125">
        <v>259.738</v>
      </c>
      <c r="Z12" s="125">
        <v>35.298999999999999</v>
      </c>
      <c r="AA12" s="125">
        <v>486.92399999999998</v>
      </c>
      <c r="AB12" s="125">
        <v>436.98399999999998</v>
      </c>
      <c r="AC12" s="125">
        <v>1043.0070000000001</v>
      </c>
      <c r="AD12" s="125">
        <v>433.82499999999999</v>
      </c>
      <c r="AE12" s="125">
        <v>182.691</v>
      </c>
      <c r="AF12" s="125">
        <v>1832.037</v>
      </c>
      <c r="AG12" s="125">
        <v>1435.692</v>
      </c>
      <c r="AH12" s="126">
        <v>693.62900000000002</v>
      </c>
      <c r="AI12" s="173">
        <v>3370.3879999999999</v>
      </c>
      <c r="AJ12" s="173">
        <v>32.125</v>
      </c>
      <c r="AK12" s="173">
        <v>288.27999999999997</v>
      </c>
      <c r="AL12" s="173">
        <v>794.024</v>
      </c>
      <c r="AM12" s="173">
        <v>765.38900000000001</v>
      </c>
      <c r="AN12" s="173"/>
      <c r="AO12" s="173"/>
      <c r="AP12" s="173"/>
      <c r="AQ12" s="173"/>
      <c r="AR12" s="173"/>
      <c r="AS12" s="173"/>
      <c r="AT12" s="173"/>
      <c r="AU12" s="173"/>
      <c r="AV12" s="173"/>
      <c r="AW12" s="173"/>
      <c r="AX12" s="173"/>
      <c r="AY12" s="173"/>
    </row>
    <row r="13" spans="1:54" ht="15" x14ac:dyDescent="0.25">
      <c r="A13" s="185">
        <v>44409</v>
      </c>
      <c r="B13" s="163"/>
      <c r="C13" s="163"/>
      <c r="D13" s="166">
        <v>365</v>
      </c>
      <c r="E13" s="124">
        <v>200.35</v>
      </c>
      <c r="F13" s="124">
        <v>809.85199999999998</v>
      </c>
      <c r="G13" s="124">
        <v>938.77200000000005</v>
      </c>
      <c r="H13" s="125">
        <v>983.82899999999995</v>
      </c>
      <c r="I13" s="125">
        <v>362.70800000000003</v>
      </c>
      <c r="J13" s="125">
        <v>525.05399999999997</v>
      </c>
      <c r="K13" s="125">
        <v>289.90899999999999</v>
      </c>
      <c r="L13" s="125">
        <v>293.54500000000002</v>
      </c>
      <c r="M13" s="125">
        <v>391.12</v>
      </c>
      <c r="N13" s="125">
        <v>301.71699999999998</v>
      </c>
      <c r="O13" s="125">
        <v>391.79399999999998</v>
      </c>
      <c r="P13" s="125">
        <v>265.64800000000002</v>
      </c>
      <c r="Q13" s="125">
        <v>715.42899999999997</v>
      </c>
      <c r="R13" s="125">
        <v>171.95599999999999</v>
      </c>
      <c r="S13" s="125">
        <v>1127.5329999999999</v>
      </c>
      <c r="T13" s="125">
        <v>365</v>
      </c>
      <c r="U13" s="125">
        <v>823.19200000000001</v>
      </c>
      <c r="V13" s="125">
        <v>490.09</v>
      </c>
      <c r="W13" s="125">
        <v>742.96400000000006</v>
      </c>
      <c r="X13" s="125">
        <v>200.66200000000001</v>
      </c>
      <c r="Y13" s="125">
        <v>269.13799999999998</v>
      </c>
      <c r="Z13" s="125">
        <v>95.575000000000003</v>
      </c>
      <c r="AA13" s="125">
        <v>263.76</v>
      </c>
      <c r="AB13" s="125">
        <v>264.04300000000001</v>
      </c>
      <c r="AC13" s="125">
        <v>456.01499999999999</v>
      </c>
      <c r="AD13" s="125">
        <v>322.97500000000002</v>
      </c>
      <c r="AE13" s="125">
        <v>257.37799999999999</v>
      </c>
      <c r="AF13" s="125">
        <v>595.34799999999996</v>
      </c>
      <c r="AG13" s="125">
        <v>486.57</v>
      </c>
      <c r="AH13" s="126">
        <v>414.52</v>
      </c>
      <c r="AI13" s="173">
        <v>876.02599999999995</v>
      </c>
      <c r="AJ13" s="173">
        <v>123.41800000000001</v>
      </c>
      <c r="AK13" s="173">
        <v>327.90699999999998</v>
      </c>
      <c r="AL13" s="173">
        <v>400.45299999999997</v>
      </c>
      <c r="AM13" s="173">
        <v>330.6</v>
      </c>
      <c r="AN13" s="173"/>
      <c r="AO13" s="173"/>
      <c r="AP13" s="173"/>
      <c r="AQ13" s="173"/>
      <c r="AR13" s="173"/>
      <c r="AS13" s="173"/>
      <c r="AT13" s="173"/>
      <c r="AU13" s="173"/>
      <c r="AV13" s="173"/>
      <c r="AW13" s="173"/>
      <c r="AX13" s="173"/>
      <c r="AY13" s="173"/>
    </row>
    <row r="14" spans="1:54" ht="15" x14ac:dyDescent="0.25">
      <c r="A14" s="185">
        <v>44440</v>
      </c>
      <c r="B14" s="163"/>
      <c r="C14" s="163"/>
      <c r="D14" s="166">
        <v>315</v>
      </c>
      <c r="E14" s="124">
        <v>239.06700000000001</v>
      </c>
      <c r="F14" s="124">
        <v>625.14499999999998</v>
      </c>
      <c r="G14" s="124">
        <v>473.05</v>
      </c>
      <c r="H14" s="125">
        <v>575.15</v>
      </c>
      <c r="I14" s="125">
        <v>390.81599999999997</v>
      </c>
      <c r="J14" s="125">
        <v>529.26099999999997</v>
      </c>
      <c r="K14" s="125">
        <v>257.77699999999999</v>
      </c>
      <c r="L14" s="125">
        <v>313.56400000000002</v>
      </c>
      <c r="M14" s="125">
        <v>247.131</v>
      </c>
      <c r="N14" s="125">
        <v>235.44399999999999</v>
      </c>
      <c r="O14" s="125">
        <v>393.54500000000002</v>
      </c>
      <c r="P14" s="125">
        <v>280.92200000000003</v>
      </c>
      <c r="Q14" s="125">
        <v>599.24400000000003</v>
      </c>
      <c r="R14" s="125">
        <v>237.898</v>
      </c>
      <c r="S14" s="125">
        <v>532.17999999999995</v>
      </c>
      <c r="T14" s="125">
        <v>328.83600000000001</v>
      </c>
      <c r="U14" s="125">
        <v>668.27300000000002</v>
      </c>
      <c r="V14" s="125">
        <v>325</v>
      </c>
      <c r="W14" s="125">
        <v>467.95100000000002</v>
      </c>
      <c r="X14" s="125">
        <v>243.94499999999999</v>
      </c>
      <c r="Y14" s="125">
        <v>208.626</v>
      </c>
      <c r="Z14" s="125">
        <v>244.39</v>
      </c>
      <c r="AA14" s="125">
        <v>417.78300000000002</v>
      </c>
      <c r="AB14" s="125">
        <v>312.23399999999998</v>
      </c>
      <c r="AC14" s="125">
        <v>330.298</v>
      </c>
      <c r="AD14" s="125">
        <v>306.92099999999999</v>
      </c>
      <c r="AE14" s="125">
        <v>268.31700000000001</v>
      </c>
      <c r="AF14" s="125">
        <v>413.42200000000003</v>
      </c>
      <c r="AG14" s="125">
        <v>298.50299999999999</v>
      </c>
      <c r="AH14" s="126">
        <v>263.87599999999998</v>
      </c>
      <c r="AI14" s="173">
        <v>489.68400000000003</v>
      </c>
      <c r="AJ14" s="173">
        <v>135.29599999999999</v>
      </c>
      <c r="AK14" s="173">
        <v>475.78</v>
      </c>
      <c r="AL14" s="173">
        <v>362.72899999999998</v>
      </c>
      <c r="AM14" s="173">
        <v>267.83100000000002</v>
      </c>
      <c r="AN14" s="173"/>
      <c r="AO14" s="173"/>
      <c r="AP14" s="173"/>
      <c r="AQ14" s="173"/>
      <c r="AR14" s="173"/>
      <c r="AS14" s="173"/>
      <c r="AT14" s="173"/>
      <c r="AU14" s="173"/>
      <c r="AV14" s="173"/>
      <c r="AW14" s="173"/>
      <c r="AX14" s="173"/>
      <c r="AY14" s="173"/>
    </row>
    <row r="15" spans="1:54" ht="15" x14ac:dyDescent="0.25">
      <c r="A15" s="185">
        <v>44470</v>
      </c>
      <c r="B15" s="163"/>
      <c r="C15" s="163"/>
      <c r="D15" s="166">
        <v>415.92</v>
      </c>
      <c r="E15" s="124">
        <v>413.80799999999999</v>
      </c>
      <c r="F15" s="124">
        <v>698.42899999999997</v>
      </c>
      <c r="G15" s="124">
        <v>591.33699999999999</v>
      </c>
      <c r="H15" s="125">
        <v>707.88400000000001</v>
      </c>
      <c r="I15" s="125">
        <v>718.73099999999999</v>
      </c>
      <c r="J15" s="125">
        <v>784.33799999999997</v>
      </c>
      <c r="K15" s="125">
        <v>266.34699999999998</v>
      </c>
      <c r="L15" s="125">
        <v>318.61399999999998</v>
      </c>
      <c r="M15" s="125">
        <v>323.63200000000001</v>
      </c>
      <c r="N15" s="125">
        <v>379.44400000000002</v>
      </c>
      <c r="O15" s="125">
        <v>312.88</v>
      </c>
      <c r="P15" s="125">
        <v>240.15799999999999</v>
      </c>
      <c r="Q15" s="125">
        <v>572.78499999999997</v>
      </c>
      <c r="R15" s="125">
        <v>352.012</v>
      </c>
      <c r="S15" s="125">
        <v>590.35299999999995</v>
      </c>
      <c r="T15" s="125">
        <v>476.57799999999997</v>
      </c>
      <c r="U15" s="125">
        <v>851.69399999999996</v>
      </c>
      <c r="V15" s="125">
        <v>430.82900000000001</v>
      </c>
      <c r="W15" s="125">
        <v>364.77699999999999</v>
      </c>
      <c r="X15" s="125">
        <v>391.17099999999999</v>
      </c>
      <c r="Y15" s="125">
        <v>234.18</v>
      </c>
      <c r="Z15" s="125">
        <v>298.80900000000003</v>
      </c>
      <c r="AA15" s="125">
        <v>313.863</v>
      </c>
      <c r="AB15" s="125">
        <v>450.827</v>
      </c>
      <c r="AC15" s="125">
        <v>542.88</v>
      </c>
      <c r="AD15" s="125">
        <v>1020.81</v>
      </c>
      <c r="AE15" s="125">
        <v>437.20699999999999</v>
      </c>
      <c r="AF15" s="125">
        <v>416.721</v>
      </c>
      <c r="AG15" s="125">
        <v>361.23200000000003</v>
      </c>
      <c r="AH15" s="126">
        <v>415.18900000000002</v>
      </c>
      <c r="AI15" s="173">
        <v>580.16</v>
      </c>
      <c r="AJ15" s="173">
        <v>175.161</v>
      </c>
      <c r="AK15" s="173">
        <v>571.43399999999997</v>
      </c>
      <c r="AL15" s="173">
        <v>585.84900000000005</v>
      </c>
      <c r="AM15" s="173">
        <v>275.44900000000001</v>
      </c>
      <c r="AN15" s="173"/>
      <c r="AO15" s="173"/>
      <c r="AP15" s="173"/>
      <c r="AQ15" s="173"/>
      <c r="AR15" s="173"/>
      <c r="AS15" s="173"/>
      <c r="AT15" s="173"/>
      <c r="AU15" s="173"/>
      <c r="AV15" s="173"/>
      <c r="AW15" s="173"/>
      <c r="AX15" s="173"/>
      <c r="AY15" s="173"/>
    </row>
    <row r="16" spans="1:54" ht="15" x14ac:dyDescent="0.25">
      <c r="A16" s="185">
        <v>44501</v>
      </c>
      <c r="B16" s="163"/>
      <c r="C16" s="163"/>
      <c r="D16" s="166">
        <v>432.89</v>
      </c>
      <c r="E16" s="124">
        <v>410.89600000000002</v>
      </c>
      <c r="F16" s="124">
        <v>546.03399999999999</v>
      </c>
      <c r="G16" s="124">
        <v>546.98099999999999</v>
      </c>
      <c r="H16" s="125">
        <v>603.82399999999996</v>
      </c>
      <c r="I16" s="125">
        <v>577.76900000000001</v>
      </c>
      <c r="J16" s="125">
        <v>731.94100000000003</v>
      </c>
      <c r="K16" s="125">
        <v>462.8</v>
      </c>
      <c r="L16" s="125">
        <v>329.93099999999998</v>
      </c>
      <c r="M16" s="125">
        <v>328.12</v>
      </c>
      <c r="N16" s="125">
        <v>449.22699999999998</v>
      </c>
      <c r="O16" s="125">
        <v>414.99700000000001</v>
      </c>
      <c r="P16" s="125">
        <v>308.20299999999997</v>
      </c>
      <c r="Q16" s="125">
        <v>562.73400000000004</v>
      </c>
      <c r="R16" s="125">
        <v>395.31099999999998</v>
      </c>
      <c r="S16" s="125">
        <v>537.21</v>
      </c>
      <c r="T16" s="125">
        <v>489.35300000000001</v>
      </c>
      <c r="U16" s="125">
        <v>586.00400000000002</v>
      </c>
      <c r="V16" s="125">
        <v>538.35400000000004</v>
      </c>
      <c r="W16" s="125">
        <v>358.18599999999998</v>
      </c>
      <c r="X16" s="125">
        <v>376.4</v>
      </c>
      <c r="Y16" s="125">
        <v>315.935</v>
      </c>
      <c r="Z16" s="125">
        <v>297.99200000000002</v>
      </c>
      <c r="AA16" s="125">
        <v>343.512</v>
      </c>
      <c r="AB16" s="125">
        <v>609.71600000000001</v>
      </c>
      <c r="AC16" s="125">
        <v>509.67899999999997</v>
      </c>
      <c r="AD16" s="125">
        <v>569.15300000000002</v>
      </c>
      <c r="AE16" s="125">
        <v>404.017</v>
      </c>
      <c r="AF16" s="125">
        <v>440.73599999999999</v>
      </c>
      <c r="AG16" s="125">
        <v>431.971</v>
      </c>
      <c r="AH16" s="126">
        <v>438.07900000000001</v>
      </c>
      <c r="AI16" s="173">
        <v>569.16499999999996</v>
      </c>
      <c r="AJ16" s="173">
        <v>230.078</v>
      </c>
      <c r="AK16" s="173">
        <v>490.49099999999999</v>
      </c>
      <c r="AL16" s="173">
        <v>449.72899999999998</v>
      </c>
      <c r="AM16" s="173">
        <v>338.505</v>
      </c>
      <c r="AN16" s="173"/>
      <c r="AO16" s="173"/>
      <c r="AP16" s="173"/>
      <c r="AQ16" s="173"/>
      <c r="AR16" s="173"/>
      <c r="AS16" s="173"/>
      <c r="AT16" s="173"/>
      <c r="AU16" s="173"/>
      <c r="AV16" s="173"/>
      <c r="AW16" s="173"/>
      <c r="AX16" s="173"/>
      <c r="AY16" s="173"/>
    </row>
    <row r="17" spans="1:51" ht="15" x14ac:dyDescent="0.25">
      <c r="A17" s="185">
        <v>44531</v>
      </c>
      <c r="B17" s="163"/>
      <c r="C17" s="163"/>
      <c r="D17" s="166">
        <v>364</v>
      </c>
      <c r="E17" s="124">
        <v>325.45499999999998</v>
      </c>
      <c r="F17" s="124">
        <v>478.38</v>
      </c>
      <c r="G17" s="124">
        <v>491.66899999999998</v>
      </c>
      <c r="H17" s="125">
        <v>548.64099999999996</v>
      </c>
      <c r="I17" s="125">
        <v>445.98700000000002</v>
      </c>
      <c r="J17" s="125">
        <v>547.16600000000005</v>
      </c>
      <c r="K17" s="125">
        <v>322.22399999999999</v>
      </c>
      <c r="L17" s="125">
        <v>307.83199999999999</v>
      </c>
      <c r="M17" s="125">
        <v>309.78100000000001</v>
      </c>
      <c r="N17" s="125">
        <v>357.31900000000002</v>
      </c>
      <c r="O17" s="125">
        <v>363.875</v>
      </c>
      <c r="P17" s="125">
        <v>281.78300000000002</v>
      </c>
      <c r="Q17" s="125">
        <v>473.23399999999998</v>
      </c>
      <c r="R17" s="125">
        <v>334.60399999999998</v>
      </c>
      <c r="S17" s="125">
        <v>532.66399999999999</v>
      </c>
      <c r="T17" s="125">
        <v>533.476</v>
      </c>
      <c r="U17" s="125">
        <v>480.43299999999999</v>
      </c>
      <c r="V17" s="125">
        <v>445.04899999999998</v>
      </c>
      <c r="W17" s="125">
        <v>347.26499999999999</v>
      </c>
      <c r="X17" s="125">
        <v>300.00700000000001</v>
      </c>
      <c r="Y17" s="125">
        <v>303.29300000000001</v>
      </c>
      <c r="Z17" s="125">
        <v>245.898</v>
      </c>
      <c r="AA17" s="125">
        <v>334.39600000000002</v>
      </c>
      <c r="AB17" s="125">
        <v>394.32</v>
      </c>
      <c r="AC17" s="125">
        <v>410.334</v>
      </c>
      <c r="AD17" s="125">
        <v>419.69099999999997</v>
      </c>
      <c r="AE17" s="125">
        <v>383.512</v>
      </c>
      <c r="AF17" s="125">
        <v>442.34100000000001</v>
      </c>
      <c r="AG17" s="125">
        <v>391.738</v>
      </c>
      <c r="AH17" s="126">
        <v>420.92399999999998</v>
      </c>
      <c r="AI17" s="173">
        <v>496.952</v>
      </c>
      <c r="AJ17" s="173">
        <v>230.18100000000001</v>
      </c>
      <c r="AK17" s="173">
        <v>361.45699999999999</v>
      </c>
      <c r="AL17" s="173">
        <v>371.49299999999999</v>
      </c>
      <c r="AM17" s="173">
        <v>318.274</v>
      </c>
      <c r="AN17" s="173"/>
      <c r="AO17" s="173"/>
      <c r="AP17" s="173"/>
      <c r="AQ17" s="173"/>
      <c r="AR17" s="173"/>
      <c r="AS17" s="173"/>
      <c r="AT17" s="173"/>
      <c r="AU17" s="173"/>
      <c r="AV17" s="173"/>
      <c r="AW17" s="173"/>
      <c r="AX17" s="173"/>
      <c r="AY17" s="173"/>
    </row>
    <row r="18" spans="1:51" ht="15" x14ac:dyDescent="0.25">
      <c r="A18" s="185">
        <v>44562</v>
      </c>
      <c r="B18" s="163"/>
      <c r="C18" s="163"/>
      <c r="D18" s="166">
        <v>355.1</v>
      </c>
      <c r="E18" s="124">
        <v>310.28100000000001</v>
      </c>
      <c r="F18" s="124">
        <v>402.25400000000002</v>
      </c>
      <c r="G18" s="124">
        <v>443.92</v>
      </c>
      <c r="H18" s="125">
        <v>525.88699999999994</v>
      </c>
      <c r="I18" s="125">
        <v>368.29700000000003</v>
      </c>
      <c r="J18" s="125">
        <v>429.49200000000002</v>
      </c>
      <c r="K18" s="125">
        <v>279.971</v>
      </c>
      <c r="L18" s="125">
        <v>285.404</v>
      </c>
      <c r="M18" s="125">
        <v>294.26900000000001</v>
      </c>
      <c r="N18" s="125">
        <v>286.577</v>
      </c>
      <c r="O18" s="125">
        <v>317.16800000000001</v>
      </c>
      <c r="P18" s="125">
        <v>407.72500000000002</v>
      </c>
      <c r="Q18" s="125">
        <v>428.16199999999998</v>
      </c>
      <c r="R18" s="125">
        <v>315.66800000000001</v>
      </c>
      <c r="S18" s="125">
        <v>458.12400000000002</v>
      </c>
      <c r="T18" s="125">
        <v>454.85599999999999</v>
      </c>
      <c r="U18" s="125">
        <v>429.67599999999999</v>
      </c>
      <c r="V18" s="125">
        <v>348.63299999999998</v>
      </c>
      <c r="W18" s="125">
        <v>331.93299999999999</v>
      </c>
      <c r="X18" s="125">
        <v>286.947</v>
      </c>
      <c r="Y18" s="125">
        <v>271.339</v>
      </c>
      <c r="Z18" s="125">
        <v>216.07300000000001</v>
      </c>
      <c r="AA18" s="125">
        <v>300.27499999999998</v>
      </c>
      <c r="AB18" s="125">
        <v>585.63099999999997</v>
      </c>
      <c r="AC18" s="125">
        <v>376.98899999999998</v>
      </c>
      <c r="AD18" s="125">
        <v>359.20499999999998</v>
      </c>
      <c r="AE18" s="125">
        <v>310.74799999999999</v>
      </c>
      <c r="AF18" s="125">
        <v>418.70299999999997</v>
      </c>
      <c r="AG18" s="125">
        <v>362.09399999999999</v>
      </c>
      <c r="AH18" s="126">
        <v>378.5</v>
      </c>
      <c r="AI18" s="173">
        <v>454.05599999999998</v>
      </c>
      <c r="AJ18" s="173">
        <v>215.43299999999999</v>
      </c>
      <c r="AK18" s="173">
        <v>290.51100000000002</v>
      </c>
      <c r="AL18" s="173">
        <v>332.78300000000002</v>
      </c>
      <c r="AM18" s="173">
        <v>317.58600000000001</v>
      </c>
      <c r="AN18" s="173"/>
      <c r="AO18" s="173"/>
      <c r="AP18" s="173"/>
      <c r="AQ18" s="173"/>
      <c r="AR18" s="173"/>
      <c r="AS18" s="173"/>
      <c r="AT18" s="173"/>
      <c r="AU18" s="173"/>
      <c r="AV18" s="173"/>
      <c r="AW18" s="173"/>
      <c r="AX18" s="173"/>
      <c r="AY18" s="173"/>
    </row>
    <row r="19" spans="1:51" ht="15" x14ac:dyDescent="0.25">
      <c r="A19" s="185">
        <v>44593</v>
      </c>
      <c r="B19" s="163"/>
      <c r="C19" s="163"/>
      <c r="D19" s="166">
        <v>399.3</v>
      </c>
      <c r="E19" s="124">
        <v>259.35899999999998</v>
      </c>
      <c r="F19" s="124">
        <v>363.94400000000002</v>
      </c>
      <c r="G19" s="124">
        <v>366.40499999999997</v>
      </c>
      <c r="H19" s="125">
        <v>410.58600000000001</v>
      </c>
      <c r="I19" s="125">
        <v>444.899</v>
      </c>
      <c r="J19" s="125">
        <v>440.077</v>
      </c>
      <c r="K19" s="125">
        <v>266.48500000000001</v>
      </c>
      <c r="L19" s="125">
        <v>275.88099999999997</v>
      </c>
      <c r="M19" s="125">
        <v>256.577</v>
      </c>
      <c r="N19" s="125">
        <v>263.50299999999999</v>
      </c>
      <c r="O19" s="125">
        <v>327.10300000000001</v>
      </c>
      <c r="P19" s="125">
        <v>493.07799999999997</v>
      </c>
      <c r="Q19" s="125">
        <v>377.98399999999998</v>
      </c>
      <c r="R19" s="125">
        <v>324.745</v>
      </c>
      <c r="S19" s="125">
        <v>426.67200000000003</v>
      </c>
      <c r="T19" s="125">
        <v>398.08800000000002</v>
      </c>
      <c r="U19" s="125">
        <v>404.66399999999999</v>
      </c>
      <c r="V19" s="125">
        <v>337.49700000000001</v>
      </c>
      <c r="W19" s="125">
        <v>340.26799999999997</v>
      </c>
      <c r="X19" s="125">
        <v>263.983</v>
      </c>
      <c r="Y19" s="125">
        <v>217.958</v>
      </c>
      <c r="Z19" s="125">
        <v>232.80799999999999</v>
      </c>
      <c r="AA19" s="125">
        <v>261.63</v>
      </c>
      <c r="AB19" s="125">
        <v>551.63499999999999</v>
      </c>
      <c r="AC19" s="125">
        <v>312.10399999999998</v>
      </c>
      <c r="AD19" s="125">
        <v>350.84399999999999</v>
      </c>
      <c r="AE19" s="125">
        <v>283.608</v>
      </c>
      <c r="AF19" s="125">
        <v>388.24599999999998</v>
      </c>
      <c r="AG19" s="125">
        <v>379.726</v>
      </c>
      <c r="AH19" s="126">
        <v>329.72399999999999</v>
      </c>
      <c r="AI19" s="173">
        <v>389.21899999999999</v>
      </c>
      <c r="AJ19" s="173">
        <v>223.16900000000001</v>
      </c>
      <c r="AK19" s="173">
        <v>270.93700000000001</v>
      </c>
      <c r="AL19" s="173">
        <v>386.17500000000001</v>
      </c>
      <c r="AM19" s="173">
        <v>251.59800000000001</v>
      </c>
      <c r="AN19" s="173"/>
      <c r="AO19" s="173"/>
      <c r="AP19" s="173"/>
      <c r="AQ19" s="173"/>
      <c r="AR19" s="173"/>
      <c r="AS19" s="173"/>
      <c r="AT19" s="173"/>
      <c r="AU19" s="173"/>
      <c r="AV19" s="173"/>
      <c r="AW19" s="173"/>
      <c r="AX19" s="173"/>
      <c r="AY19" s="173"/>
    </row>
    <row r="20" spans="1:51" ht="15" x14ac:dyDescent="0.25">
      <c r="A20" s="185">
        <v>44621</v>
      </c>
      <c r="B20" s="163"/>
      <c r="C20" s="163"/>
      <c r="D20" s="166">
        <v>652.70000000000005</v>
      </c>
      <c r="E20" s="124">
        <v>496.80200000000002</v>
      </c>
      <c r="F20" s="124">
        <v>720.25900000000001</v>
      </c>
      <c r="G20" s="124">
        <v>446.82400000000001</v>
      </c>
      <c r="H20" s="125">
        <v>711.88900000000001</v>
      </c>
      <c r="I20" s="125">
        <v>1150.479</v>
      </c>
      <c r="J20" s="125">
        <v>672.98699999999997</v>
      </c>
      <c r="K20" s="125">
        <v>371.64499999999998</v>
      </c>
      <c r="L20" s="125">
        <v>595.00199999999995</v>
      </c>
      <c r="M20" s="125">
        <v>377.97699999999998</v>
      </c>
      <c r="N20" s="125">
        <v>410.46499999999997</v>
      </c>
      <c r="O20" s="125">
        <v>551.87599999999998</v>
      </c>
      <c r="P20" s="125">
        <v>585.84100000000001</v>
      </c>
      <c r="Q20" s="125">
        <v>620.31500000000005</v>
      </c>
      <c r="R20" s="125">
        <v>971.58699999999999</v>
      </c>
      <c r="S20" s="125">
        <v>615.44899999999996</v>
      </c>
      <c r="T20" s="125">
        <v>781.56</v>
      </c>
      <c r="U20" s="125">
        <v>524.19399999999996</v>
      </c>
      <c r="V20" s="125">
        <v>462.09699999999998</v>
      </c>
      <c r="W20" s="125">
        <v>458.209</v>
      </c>
      <c r="X20" s="125">
        <v>450.51299999999998</v>
      </c>
      <c r="Y20" s="125">
        <v>252.58</v>
      </c>
      <c r="Z20" s="125">
        <v>409.50799999999998</v>
      </c>
      <c r="AA20" s="125">
        <v>583.096</v>
      </c>
      <c r="AB20" s="125">
        <v>763.63300000000004</v>
      </c>
      <c r="AC20" s="125">
        <v>421.584</v>
      </c>
      <c r="AD20" s="125">
        <v>783.85199999999998</v>
      </c>
      <c r="AE20" s="125">
        <v>379.52300000000002</v>
      </c>
      <c r="AF20" s="125">
        <v>643.25300000000004</v>
      </c>
      <c r="AG20" s="125">
        <v>517.50199999999995</v>
      </c>
      <c r="AH20" s="126">
        <v>503.08300000000003</v>
      </c>
      <c r="AI20" s="173">
        <v>560.279</v>
      </c>
      <c r="AJ20" s="173">
        <v>289.82</v>
      </c>
      <c r="AK20" s="173">
        <v>430.80099999999999</v>
      </c>
      <c r="AL20" s="173">
        <v>590.01800000000003</v>
      </c>
      <c r="AM20" s="173">
        <v>375.26400000000001</v>
      </c>
      <c r="AN20" s="173"/>
      <c r="AO20" s="173"/>
      <c r="AP20" s="173"/>
      <c r="AQ20" s="173"/>
      <c r="AR20" s="173"/>
      <c r="AS20" s="173"/>
      <c r="AT20" s="173"/>
      <c r="AU20" s="173"/>
      <c r="AV20" s="173"/>
      <c r="AW20" s="173"/>
      <c r="AX20" s="173"/>
      <c r="AY20" s="173"/>
    </row>
    <row r="21" spans="1:51" ht="15" x14ac:dyDescent="0.25">
      <c r="A21" s="185">
        <v>44652</v>
      </c>
      <c r="B21" s="163"/>
      <c r="C21" s="163"/>
      <c r="D21" s="166">
        <v>945.3</v>
      </c>
      <c r="E21" s="124">
        <v>539.11</v>
      </c>
      <c r="F21" s="124">
        <v>724.88199999999995</v>
      </c>
      <c r="G21" s="124">
        <v>819.32100000000003</v>
      </c>
      <c r="H21" s="125">
        <v>1727.943</v>
      </c>
      <c r="I21" s="125">
        <v>2191.4119999999998</v>
      </c>
      <c r="J21" s="125">
        <v>1023.7859999999999</v>
      </c>
      <c r="K21" s="125">
        <v>647.66800000000001</v>
      </c>
      <c r="L21" s="125">
        <v>1080.3520000000001</v>
      </c>
      <c r="M21" s="125">
        <v>679.48400000000004</v>
      </c>
      <c r="N21" s="125">
        <v>518.58299999999997</v>
      </c>
      <c r="O21" s="125">
        <v>982.56100000000004</v>
      </c>
      <c r="P21" s="125">
        <v>1433.02</v>
      </c>
      <c r="Q21" s="125">
        <v>902.68700000000001</v>
      </c>
      <c r="R21" s="125">
        <v>783.39400000000001</v>
      </c>
      <c r="S21" s="125">
        <v>989.86699999999996</v>
      </c>
      <c r="T21" s="125">
        <v>1394.855</v>
      </c>
      <c r="U21" s="125">
        <v>1030.902</v>
      </c>
      <c r="V21" s="125">
        <v>564.58199999999999</v>
      </c>
      <c r="W21" s="125">
        <v>704.16200000000003</v>
      </c>
      <c r="X21" s="125">
        <v>713.3</v>
      </c>
      <c r="Y21" s="125">
        <v>446.39699999999999</v>
      </c>
      <c r="Z21" s="125">
        <v>521.70399999999995</v>
      </c>
      <c r="AA21" s="125">
        <v>1330.5450000000001</v>
      </c>
      <c r="AB21" s="125">
        <v>1316.799</v>
      </c>
      <c r="AC21" s="125">
        <v>1042.5260000000001</v>
      </c>
      <c r="AD21" s="125">
        <v>1038.3340000000001</v>
      </c>
      <c r="AE21" s="125">
        <v>702.91499999999996</v>
      </c>
      <c r="AF21" s="125">
        <v>789.09</v>
      </c>
      <c r="AG21" s="125">
        <v>751.85299999999995</v>
      </c>
      <c r="AH21" s="126">
        <v>1093.5</v>
      </c>
      <c r="AI21" s="173">
        <v>1015.245</v>
      </c>
      <c r="AJ21" s="173">
        <v>324.17700000000002</v>
      </c>
      <c r="AK21" s="173">
        <v>611.46500000000003</v>
      </c>
      <c r="AL21" s="173">
        <v>597.75800000000004</v>
      </c>
      <c r="AM21" s="173">
        <v>431.56700000000001</v>
      </c>
      <c r="AN21" s="173"/>
      <c r="AO21" s="173"/>
      <c r="AP21" s="173"/>
      <c r="AQ21" s="173"/>
      <c r="AR21" s="173"/>
      <c r="AS21" s="173"/>
      <c r="AT21" s="173"/>
      <c r="AU21" s="173"/>
      <c r="AV21" s="173"/>
      <c r="AW21" s="173"/>
      <c r="AX21" s="173"/>
      <c r="AY21" s="173"/>
    </row>
    <row r="22" spans="1:51" ht="15" x14ac:dyDescent="0.25">
      <c r="A22" s="185">
        <v>44682</v>
      </c>
      <c r="B22" s="163"/>
      <c r="C22" s="163"/>
      <c r="D22" s="166">
        <v>2213.1999999999998</v>
      </c>
      <c r="E22" s="124">
        <v>1729.731</v>
      </c>
      <c r="F22" s="124">
        <v>2143.1469999999999</v>
      </c>
      <c r="G22" s="124">
        <v>3954.3209999999999</v>
      </c>
      <c r="H22" s="125">
        <v>4023.442</v>
      </c>
      <c r="I22" s="125">
        <v>3349.636</v>
      </c>
      <c r="J22" s="125">
        <v>2783.5569999999998</v>
      </c>
      <c r="K22" s="125">
        <v>1093.442</v>
      </c>
      <c r="L22" s="125">
        <v>1438.0329999999999</v>
      </c>
      <c r="M22" s="125">
        <v>746.64700000000005</v>
      </c>
      <c r="N22" s="125">
        <v>1140.9269999999999</v>
      </c>
      <c r="O22" s="125">
        <v>1804.373</v>
      </c>
      <c r="P22" s="125">
        <v>3293.3989999999999</v>
      </c>
      <c r="Q22" s="125">
        <v>1945.4739999999999</v>
      </c>
      <c r="R22" s="125">
        <v>2209.8760000000002</v>
      </c>
      <c r="S22" s="125">
        <v>2980.6509999999998</v>
      </c>
      <c r="T22" s="125">
        <v>3825.4940000000001</v>
      </c>
      <c r="U22" s="125">
        <v>2569.739</v>
      </c>
      <c r="V22" s="125">
        <v>1833.498</v>
      </c>
      <c r="W22" s="125">
        <v>1780.7629999999999</v>
      </c>
      <c r="X22" s="125">
        <v>2091.9499999999998</v>
      </c>
      <c r="Y22" s="125">
        <v>210.38800000000001</v>
      </c>
      <c r="Z22" s="125">
        <v>1230.6030000000001</v>
      </c>
      <c r="AA22" s="125">
        <v>1643.326</v>
      </c>
      <c r="AB22" s="125">
        <v>2761.8679999999999</v>
      </c>
      <c r="AC22" s="125">
        <v>2264.1350000000002</v>
      </c>
      <c r="AD22" s="125">
        <v>1977.7560000000001</v>
      </c>
      <c r="AE22" s="125">
        <v>2074.9290000000001</v>
      </c>
      <c r="AF22" s="125">
        <v>2531.4119999999998</v>
      </c>
      <c r="AG22" s="125">
        <v>922.60799999999995</v>
      </c>
      <c r="AH22" s="126">
        <v>2267.92</v>
      </c>
      <c r="AI22" s="173">
        <v>1178.144</v>
      </c>
      <c r="AJ22" s="173">
        <v>617.68700000000001</v>
      </c>
      <c r="AK22" s="173">
        <v>1711.027</v>
      </c>
      <c r="AL22" s="173">
        <v>1181.0329999999999</v>
      </c>
      <c r="AM22" s="173">
        <v>768.60299999999995</v>
      </c>
      <c r="AN22" s="173"/>
      <c r="AO22" s="173"/>
      <c r="AP22" s="173"/>
      <c r="AQ22" s="173"/>
      <c r="AR22" s="173"/>
      <c r="AS22" s="173"/>
      <c r="AT22" s="173"/>
      <c r="AU22" s="173"/>
      <c r="AV22" s="173"/>
      <c r="AW22" s="173"/>
      <c r="AX22" s="173"/>
      <c r="AY22" s="173"/>
    </row>
    <row r="23" spans="1:51" ht="15" x14ac:dyDescent="0.25">
      <c r="A23" s="185">
        <v>44713</v>
      </c>
      <c r="B23" s="163"/>
      <c r="C23" s="163"/>
      <c r="D23" s="166">
        <v>2594.5</v>
      </c>
      <c r="E23" s="124">
        <v>3263.973</v>
      </c>
      <c r="F23" s="124">
        <v>6059.7359999999999</v>
      </c>
      <c r="G23" s="124">
        <v>6249.6440000000002</v>
      </c>
      <c r="H23" s="125">
        <v>3802.5859999999998</v>
      </c>
      <c r="I23" s="125">
        <v>4524.3490000000002</v>
      </c>
      <c r="J23" s="125">
        <v>1894.441</v>
      </c>
      <c r="K23" s="125">
        <v>1887.5350000000001</v>
      </c>
      <c r="L23" s="125">
        <v>1226.1790000000001</v>
      </c>
      <c r="M23" s="125">
        <v>1591.982</v>
      </c>
      <c r="N23" s="125">
        <v>2692.433</v>
      </c>
      <c r="O23" s="125">
        <v>1273.6310000000001</v>
      </c>
      <c r="P23" s="125">
        <v>4792.5389999999998</v>
      </c>
      <c r="Q23" s="125">
        <v>1678.789</v>
      </c>
      <c r="R23" s="125">
        <v>4962.4750000000004</v>
      </c>
      <c r="S23" s="125">
        <v>2994.355</v>
      </c>
      <c r="T23" s="125">
        <v>5197.5389999999998</v>
      </c>
      <c r="U23" s="125">
        <v>2668.9929999999999</v>
      </c>
      <c r="V23" s="125">
        <v>3436.74</v>
      </c>
      <c r="W23" s="125">
        <v>1475.7860000000001</v>
      </c>
      <c r="X23" s="125">
        <v>1639.6410000000001</v>
      </c>
      <c r="Y23" s="125">
        <v>326.11</v>
      </c>
      <c r="Z23" s="125">
        <v>2374.8739999999998</v>
      </c>
      <c r="AA23" s="125">
        <v>1059.453</v>
      </c>
      <c r="AB23" s="125">
        <v>3857.78</v>
      </c>
      <c r="AC23" s="125">
        <v>2054.777</v>
      </c>
      <c r="AD23" s="125">
        <v>1331.7460000000001</v>
      </c>
      <c r="AE23" s="125">
        <v>3978.998</v>
      </c>
      <c r="AF23" s="125">
        <v>2747.123</v>
      </c>
      <c r="AG23" s="125">
        <v>2668.5990000000002</v>
      </c>
      <c r="AH23" s="126">
        <v>5411.4160000000002</v>
      </c>
      <c r="AI23" s="173">
        <v>414.57799999999997</v>
      </c>
      <c r="AJ23" s="173">
        <v>1080.049</v>
      </c>
      <c r="AK23" s="173">
        <v>3239.28</v>
      </c>
      <c r="AL23" s="173">
        <v>2357.1469999999999</v>
      </c>
      <c r="AM23" s="173">
        <v>1169.454</v>
      </c>
      <c r="AN23" s="173"/>
      <c r="AO23" s="173"/>
      <c r="AP23" s="173"/>
      <c r="AQ23" s="173"/>
      <c r="AR23" s="173"/>
      <c r="AS23" s="173"/>
      <c r="AT23" s="173"/>
      <c r="AU23" s="173"/>
      <c r="AV23" s="173"/>
      <c r="AW23" s="173"/>
      <c r="AX23" s="173"/>
      <c r="AY23" s="173"/>
    </row>
    <row r="24" spans="1:51" ht="15" x14ac:dyDescent="0.25">
      <c r="A24" s="185">
        <v>44743</v>
      </c>
      <c r="B24" s="163"/>
      <c r="C24" s="163"/>
      <c r="D24" s="166">
        <v>897.8</v>
      </c>
      <c r="E24" s="124">
        <v>2191.2629999999999</v>
      </c>
      <c r="F24" s="124">
        <v>3536.6819999999998</v>
      </c>
      <c r="G24" s="124">
        <v>2605.0479999999998</v>
      </c>
      <c r="H24" s="125">
        <v>1215.1769999999999</v>
      </c>
      <c r="I24" s="125">
        <v>1831.471</v>
      </c>
      <c r="J24" s="125">
        <v>633.40300000000002</v>
      </c>
      <c r="K24" s="125">
        <v>624.30899999999997</v>
      </c>
      <c r="L24" s="125">
        <v>559.09900000000005</v>
      </c>
      <c r="M24" s="125">
        <v>753.55700000000002</v>
      </c>
      <c r="N24" s="125">
        <v>1127.5170000000001</v>
      </c>
      <c r="O24" s="125">
        <v>484.73200000000003</v>
      </c>
      <c r="P24" s="125">
        <v>2094.2190000000001</v>
      </c>
      <c r="Q24" s="125">
        <v>420.28699999999998</v>
      </c>
      <c r="R24" s="125">
        <v>4213.4570000000003</v>
      </c>
      <c r="S24" s="125">
        <v>1272.6969999999999</v>
      </c>
      <c r="T24" s="125">
        <v>1948.4780000000001</v>
      </c>
      <c r="U24" s="125">
        <v>1523.98</v>
      </c>
      <c r="V24" s="125">
        <v>1957.347</v>
      </c>
      <c r="W24" s="125">
        <v>340.39699999999999</v>
      </c>
      <c r="X24" s="125">
        <v>405.14800000000002</v>
      </c>
      <c r="Y24" s="125">
        <v>78.822999999999993</v>
      </c>
      <c r="Z24" s="125">
        <v>625.6</v>
      </c>
      <c r="AA24" s="125">
        <v>485.59</v>
      </c>
      <c r="AB24" s="125">
        <v>1726.2139999999999</v>
      </c>
      <c r="AC24" s="125">
        <v>553.88300000000004</v>
      </c>
      <c r="AD24" s="125">
        <v>429.596</v>
      </c>
      <c r="AE24" s="125">
        <v>2036.6310000000001</v>
      </c>
      <c r="AF24" s="125">
        <v>1639.856</v>
      </c>
      <c r="AG24" s="125">
        <v>959.23299999999995</v>
      </c>
      <c r="AH24" s="126">
        <v>3897.43</v>
      </c>
      <c r="AI24" s="173">
        <v>158.61799999999999</v>
      </c>
      <c r="AJ24" s="173">
        <v>302.89100000000002</v>
      </c>
      <c r="AK24" s="173">
        <v>1049.19</v>
      </c>
      <c r="AL24" s="173">
        <v>880.07</v>
      </c>
      <c r="AM24" s="173">
        <v>392.28399999999999</v>
      </c>
      <c r="AN24" s="173"/>
      <c r="AO24" s="173"/>
      <c r="AP24" s="173"/>
      <c r="AQ24" s="173"/>
      <c r="AR24" s="173"/>
      <c r="AS24" s="173"/>
      <c r="AT24" s="173"/>
      <c r="AU24" s="173"/>
      <c r="AV24" s="173"/>
      <c r="AW24" s="173"/>
      <c r="AX24" s="173"/>
      <c r="AY24" s="173"/>
    </row>
    <row r="25" spans="1:51" ht="15" x14ac:dyDescent="0.25">
      <c r="A25" s="185">
        <v>44774</v>
      </c>
      <c r="B25" s="163"/>
      <c r="C25" s="163"/>
      <c r="D25" s="166">
        <v>445.1</v>
      </c>
      <c r="E25" s="124">
        <v>906.42200000000003</v>
      </c>
      <c r="F25" s="124">
        <v>1101.6110000000001</v>
      </c>
      <c r="G25" s="124">
        <v>1032.53</v>
      </c>
      <c r="H25" s="125">
        <v>542.26300000000003</v>
      </c>
      <c r="I25" s="125">
        <v>608.56700000000001</v>
      </c>
      <c r="J25" s="125">
        <v>437.94900000000001</v>
      </c>
      <c r="K25" s="125">
        <v>316.02699999999999</v>
      </c>
      <c r="L25" s="125">
        <v>407.851</v>
      </c>
      <c r="M25" s="125">
        <v>329.81</v>
      </c>
      <c r="N25" s="125">
        <v>457.59199999999998</v>
      </c>
      <c r="O25" s="125">
        <v>346.19299999999998</v>
      </c>
      <c r="P25" s="125">
        <v>793.17200000000003</v>
      </c>
      <c r="Q25" s="125">
        <v>272.77600000000001</v>
      </c>
      <c r="R25" s="125">
        <v>1202.7729999999999</v>
      </c>
      <c r="S25" s="125">
        <v>451.04500000000002</v>
      </c>
      <c r="T25" s="125">
        <v>968.09799999999996</v>
      </c>
      <c r="U25" s="125">
        <v>633.14599999999996</v>
      </c>
      <c r="V25" s="125">
        <v>855.49300000000005</v>
      </c>
      <c r="W25" s="125">
        <v>222.642</v>
      </c>
      <c r="X25" s="125">
        <v>317.935</v>
      </c>
      <c r="Y25" s="125">
        <v>104.81699999999999</v>
      </c>
      <c r="Z25" s="125">
        <v>291.68599999999998</v>
      </c>
      <c r="AA25" s="125">
        <v>278.654</v>
      </c>
      <c r="AB25" s="125">
        <v>610.05399999999997</v>
      </c>
      <c r="AC25" s="125">
        <v>390.35500000000002</v>
      </c>
      <c r="AD25" s="125">
        <v>367.41300000000001</v>
      </c>
      <c r="AE25" s="125">
        <v>629.59</v>
      </c>
      <c r="AF25" s="125">
        <v>552.87</v>
      </c>
      <c r="AG25" s="125">
        <v>494.26100000000002</v>
      </c>
      <c r="AH25" s="126">
        <v>973.66899999999998</v>
      </c>
      <c r="AI25" s="173">
        <v>200.99199999999999</v>
      </c>
      <c r="AJ25" s="173">
        <v>307.20499999999998</v>
      </c>
      <c r="AK25" s="173">
        <v>493.69499999999999</v>
      </c>
      <c r="AL25" s="173">
        <v>364.74799999999999</v>
      </c>
      <c r="AM25" s="173">
        <v>232.41399999999999</v>
      </c>
      <c r="AN25" s="173"/>
      <c r="AO25" s="173"/>
      <c r="AP25" s="173"/>
      <c r="AQ25" s="173"/>
      <c r="AR25" s="173"/>
      <c r="AS25" s="173"/>
      <c r="AT25" s="173"/>
      <c r="AU25" s="173"/>
      <c r="AV25" s="173"/>
      <c r="AW25" s="173"/>
      <c r="AX25" s="173"/>
      <c r="AY25" s="173"/>
    </row>
    <row r="26" spans="1:51" ht="15" x14ac:dyDescent="0.25">
      <c r="A26" s="185">
        <v>44805</v>
      </c>
      <c r="B26" s="163"/>
      <c r="C26" s="163"/>
      <c r="D26" s="166">
        <v>385.8</v>
      </c>
      <c r="E26" s="124">
        <v>736.79100000000005</v>
      </c>
      <c r="F26" s="124">
        <v>607.71500000000003</v>
      </c>
      <c r="G26" s="124">
        <v>675.32299999999998</v>
      </c>
      <c r="H26" s="125">
        <v>550.66800000000001</v>
      </c>
      <c r="I26" s="125">
        <v>643.03700000000003</v>
      </c>
      <c r="J26" s="125">
        <v>390.00099999999998</v>
      </c>
      <c r="K26" s="125">
        <v>367.959</v>
      </c>
      <c r="L26" s="125">
        <v>285.976</v>
      </c>
      <c r="M26" s="125">
        <v>284.06599999999997</v>
      </c>
      <c r="N26" s="125">
        <v>474.65600000000001</v>
      </c>
      <c r="O26" s="125">
        <v>369.62099999999998</v>
      </c>
      <c r="P26" s="125">
        <v>709.18700000000001</v>
      </c>
      <c r="Q26" s="125">
        <v>354.18299999999999</v>
      </c>
      <c r="R26" s="125">
        <v>610.46799999999996</v>
      </c>
      <c r="S26" s="125">
        <v>428.99299999999999</v>
      </c>
      <c r="T26" s="125">
        <v>812.10699999999997</v>
      </c>
      <c r="U26" s="125">
        <v>463.255</v>
      </c>
      <c r="V26" s="125">
        <v>587.14599999999996</v>
      </c>
      <c r="W26" s="125">
        <v>289.363</v>
      </c>
      <c r="X26" s="125">
        <v>272.55799999999999</v>
      </c>
      <c r="Y26" s="125">
        <v>274.90899999999999</v>
      </c>
      <c r="Z26" s="125">
        <v>481.43900000000002</v>
      </c>
      <c r="AA26" s="125">
        <v>363.38900000000001</v>
      </c>
      <c r="AB26" s="125">
        <v>448.00599999999997</v>
      </c>
      <c r="AC26" s="125">
        <v>399.21</v>
      </c>
      <c r="AD26" s="125">
        <v>386.14699999999999</v>
      </c>
      <c r="AE26" s="125">
        <v>475.45600000000002</v>
      </c>
      <c r="AF26" s="125">
        <v>377.36200000000002</v>
      </c>
      <c r="AG26" s="125">
        <v>332.22899999999998</v>
      </c>
      <c r="AH26" s="126">
        <v>598.51099999999997</v>
      </c>
      <c r="AI26" s="173">
        <v>214.37100000000001</v>
      </c>
      <c r="AJ26" s="173">
        <v>496.63099999999997</v>
      </c>
      <c r="AK26" s="173">
        <v>471.08600000000001</v>
      </c>
      <c r="AL26" s="173">
        <v>326.17200000000003</v>
      </c>
      <c r="AM26" s="173">
        <v>276.64600000000002</v>
      </c>
      <c r="AN26" s="173"/>
      <c r="AO26" s="173"/>
      <c r="AP26" s="173"/>
      <c r="AQ26" s="173"/>
      <c r="AR26" s="173"/>
      <c r="AS26" s="173"/>
      <c r="AT26" s="173"/>
      <c r="AU26" s="173"/>
      <c r="AV26" s="173"/>
      <c r="AW26" s="173"/>
      <c r="AX26" s="173"/>
      <c r="AY26" s="173"/>
    </row>
    <row r="27" spans="1:51" ht="15" x14ac:dyDescent="0.25">
      <c r="A27" s="185">
        <v>44835</v>
      </c>
      <c r="B27" s="163"/>
      <c r="C27" s="163"/>
      <c r="D27" s="166">
        <v>473.9</v>
      </c>
      <c r="E27" s="124">
        <v>745.66399999999999</v>
      </c>
      <c r="F27" s="124">
        <v>678.11500000000001</v>
      </c>
      <c r="G27" s="124">
        <v>759.42399999999998</v>
      </c>
      <c r="H27" s="125">
        <v>862.78599999999994</v>
      </c>
      <c r="I27" s="125">
        <v>851.51199999999994</v>
      </c>
      <c r="J27" s="125">
        <v>364.80799999999999</v>
      </c>
      <c r="K27" s="125">
        <v>340.642</v>
      </c>
      <c r="L27" s="125">
        <v>339.82900000000001</v>
      </c>
      <c r="M27" s="125">
        <v>403.92500000000001</v>
      </c>
      <c r="N27" s="125">
        <v>345.62200000000001</v>
      </c>
      <c r="O27" s="125">
        <v>293.26299999999998</v>
      </c>
      <c r="P27" s="125">
        <v>612.15099999999995</v>
      </c>
      <c r="Q27" s="125">
        <v>446.95</v>
      </c>
      <c r="R27" s="125">
        <v>611.76499999999999</v>
      </c>
      <c r="S27" s="125">
        <v>548.95699999999999</v>
      </c>
      <c r="T27" s="125">
        <v>970.94899999999996</v>
      </c>
      <c r="U27" s="125">
        <v>538.82500000000005</v>
      </c>
      <c r="V27" s="125">
        <v>413.19600000000003</v>
      </c>
      <c r="W27" s="125">
        <v>418.69900000000001</v>
      </c>
      <c r="X27" s="125">
        <v>275.75400000000002</v>
      </c>
      <c r="Y27" s="125">
        <v>307.61900000000003</v>
      </c>
      <c r="Z27" s="125">
        <v>330.99099999999999</v>
      </c>
      <c r="AA27" s="125">
        <v>477.923</v>
      </c>
      <c r="AB27" s="125">
        <v>623.58799999999997</v>
      </c>
      <c r="AC27" s="125">
        <v>1098.7360000000001</v>
      </c>
      <c r="AD27" s="125">
        <v>534.34199999999998</v>
      </c>
      <c r="AE27" s="125">
        <v>436.565</v>
      </c>
      <c r="AF27" s="125">
        <v>399.74599999999998</v>
      </c>
      <c r="AG27" s="125">
        <v>454.15600000000001</v>
      </c>
      <c r="AH27" s="126">
        <v>642.00599999999997</v>
      </c>
      <c r="AI27" s="173">
        <v>250.75700000000001</v>
      </c>
      <c r="AJ27" s="173">
        <v>565.01199999999994</v>
      </c>
      <c r="AK27" s="173">
        <v>657.28700000000003</v>
      </c>
      <c r="AL27" s="173">
        <v>308.24599999999998</v>
      </c>
      <c r="AM27" s="173">
        <v>432.31700000000001</v>
      </c>
      <c r="AN27" s="173"/>
      <c r="AO27" s="173"/>
      <c r="AP27" s="173"/>
      <c r="AQ27" s="173"/>
      <c r="AR27" s="173"/>
      <c r="AS27" s="173"/>
      <c r="AT27" s="173"/>
      <c r="AU27" s="173"/>
      <c r="AV27" s="173"/>
      <c r="AW27" s="173"/>
      <c r="AX27" s="173"/>
      <c r="AY27" s="173"/>
    </row>
    <row r="28" spans="1:51" ht="15" x14ac:dyDescent="0.25">
      <c r="A28" s="185">
        <v>44866</v>
      </c>
      <c r="B28" s="163"/>
      <c r="C28" s="163"/>
      <c r="D28" s="166">
        <v>461.1</v>
      </c>
      <c r="E28" s="124">
        <v>579.26099999999997</v>
      </c>
      <c r="F28" s="124">
        <v>621.85299999999995</v>
      </c>
      <c r="G28" s="124">
        <v>650.80100000000004</v>
      </c>
      <c r="H28" s="125">
        <v>700.99300000000005</v>
      </c>
      <c r="I28" s="125">
        <v>788.15499999999997</v>
      </c>
      <c r="J28" s="125">
        <v>564.92700000000002</v>
      </c>
      <c r="K28" s="125">
        <v>344.447</v>
      </c>
      <c r="L28" s="125">
        <v>338.67500000000001</v>
      </c>
      <c r="M28" s="125">
        <v>469.67099999999999</v>
      </c>
      <c r="N28" s="125">
        <v>443.84300000000002</v>
      </c>
      <c r="O28" s="125">
        <v>355.36</v>
      </c>
      <c r="P28" s="125">
        <v>604.81700000000001</v>
      </c>
      <c r="Q28" s="125">
        <v>481.851</v>
      </c>
      <c r="R28" s="125">
        <v>553.84500000000003</v>
      </c>
      <c r="S28" s="125">
        <v>556.32399999999996</v>
      </c>
      <c r="T28" s="125">
        <v>664.49</v>
      </c>
      <c r="U28" s="125">
        <v>638.95100000000002</v>
      </c>
      <c r="V28" s="125">
        <v>403.50799999999998</v>
      </c>
      <c r="W28" s="125">
        <v>401.17599999999999</v>
      </c>
      <c r="X28" s="125">
        <v>352.928</v>
      </c>
      <c r="Y28" s="125">
        <v>304.99900000000002</v>
      </c>
      <c r="Z28" s="125">
        <v>357.99299999999999</v>
      </c>
      <c r="AA28" s="125">
        <v>628.38900000000001</v>
      </c>
      <c r="AB28" s="125">
        <v>595.01400000000001</v>
      </c>
      <c r="AC28" s="125">
        <v>619.72299999999996</v>
      </c>
      <c r="AD28" s="125">
        <v>482.03199999999998</v>
      </c>
      <c r="AE28" s="125">
        <v>458.74700000000001</v>
      </c>
      <c r="AF28" s="125">
        <v>471.08</v>
      </c>
      <c r="AG28" s="125">
        <v>475.60199999999998</v>
      </c>
      <c r="AH28" s="126">
        <v>617.221</v>
      </c>
      <c r="AI28" s="173">
        <v>306.95600000000002</v>
      </c>
      <c r="AJ28" s="173">
        <v>478.75900000000001</v>
      </c>
      <c r="AK28" s="173">
        <v>498.35500000000002</v>
      </c>
      <c r="AL28" s="173">
        <v>366.48700000000002</v>
      </c>
      <c r="AM28" s="173">
        <v>433.54899999999998</v>
      </c>
      <c r="AN28" s="173"/>
      <c r="AO28" s="173"/>
      <c r="AP28" s="173"/>
      <c r="AQ28" s="173"/>
      <c r="AR28" s="173"/>
      <c r="AS28" s="173"/>
      <c r="AT28" s="173"/>
      <c r="AU28" s="173"/>
      <c r="AV28" s="173"/>
      <c r="AW28" s="173"/>
      <c r="AX28" s="173"/>
      <c r="AY28" s="173"/>
    </row>
    <row r="29" spans="1:51" ht="15" x14ac:dyDescent="0.25">
      <c r="A29" s="185">
        <v>44896</v>
      </c>
      <c r="B29" s="163"/>
      <c r="C29" s="163"/>
      <c r="D29" s="166">
        <v>364</v>
      </c>
      <c r="E29" s="124">
        <v>507.464</v>
      </c>
      <c r="F29" s="124">
        <v>560.13199999999995</v>
      </c>
      <c r="G29" s="124">
        <v>591.72299999999996</v>
      </c>
      <c r="H29" s="125">
        <v>555.18100000000004</v>
      </c>
      <c r="I29" s="125">
        <v>594.06100000000004</v>
      </c>
      <c r="J29" s="125">
        <v>414.29</v>
      </c>
      <c r="K29" s="125">
        <v>323.50099999999998</v>
      </c>
      <c r="L29" s="125">
        <v>319.71300000000002</v>
      </c>
      <c r="M29" s="125">
        <v>373.05399999999997</v>
      </c>
      <c r="N29" s="125">
        <v>389.91500000000002</v>
      </c>
      <c r="O29" s="125">
        <v>326.81299999999999</v>
      </c>
      <c r="P29" s="125">
        <v>507.91800000000001</v>
      </c>
      <c r="Q29" s="125">
        <v>413.79199999999997</v>
      </c>
      <c r="R29" s="125">
        <v>547.89700000000005</v>
      </c>
      <c r="S29" s="125">
        <v>597.97900000000004</v>
      </c>
      <c r="T29" s="125">
        <v>545.67399999999998</v>
      </c>
      <c r="U29" s="125">
        <v>538.77300000000002</v>
      </c>
      <c r="V29" s="125">
        <v>391.642</v>
      </c>
      <c r="W29" s="125">
        <v>321.53300000000002</v>
      </c>
      <c r="X29" s="125">
        <v>340.99299999999999</v>
      </c>
      <c r="Y29" s="125">
        <v>252.34299999999999</v>
      </c>
      <c r="Z29" s="125">
        <v>347.90899999999999</v>
      </c>
      <c r="AA29" s="125">
        <v>408.214</v>
      </c>
      <c r="AB29" s="125">
        <v>481.24299999999999</v>
      </c>
      <c r="AC29" s="125">
        <v>462.416</v>
      </c>
      <c r="AD29" s="125">
        <v>451.04599999999999</v>
      </c>
      <c r="AE29" s="125">
        <v>458.572</v>
      </c>
      <c r="AF29" s="125">
        <v>427.89100000000002</v>
      </c>
      <c r="AG29" s="125">
        <v>456.12700000000001</v>
      </c>
      <c r="AH29" s="126">
        <v>542.81799999999998</v>
      </c>
      <c r="AI29" s="173">
        <v>303.04000000000002</v>
      </c>
      <c r="AJ29" s="173">
        <v>352.20600000000002</v>
      </c>
      <c r="AK29" s="173">
        <v>415.82100000000003</v>
      </c>
      <c r="AL29" s="173">
        <v>344.495</v>
      </c>
      <c r="AM29" s="173">
        <v>342.81</v>
      </c>
      <c r="AN29" s="173"/>
      <c r="AO29" s="173"/>
      <c r="AP29" s="173"/>
      <c r="AQ29" s="173"/>
      <c r="AR29" s="173"/>
      <c r="AS29" s="173"/>
      <c r="AT29" s="173"/>
      <c r="AU29" s="173"/>
      <c r="AV29" s="173"/>
      <c r="AW29" s="173"/>
      <c r="AX29" s="173"/>
      <c r="AY29" s="173"/>
    </row>
    <row r="30" spans="1:51" ht="15" x14ac:dyDescent="0.25">
      <c r="A30" s="185">
        <v>44927</v>
      </c>
      <c r="B30" s="149"/>
      <c r="C30" s="149"/>
      <c r="D30" s="166">
        <v>355.1</v>
      </c>
      <c r="E30" s="124">
        <v>429.95</v>
      </c>
      <c r="F30" s="124">
        <v>505.36500000000001</v>
      </c>
      <c r="G30" s="124">
        <v>566.71199999999999</v>
      </c>
      <c r="H30" s="125">
        <v>461.69099999999997</v>
      </c>
      <c r="I30" s="125">
        <v>470.029</v>
      </c>
      <c r="J30" s="125">
        <v>359.75799999999998</v>
      </c>
      <c r="K30" s="125">
        <v>297.48</v>
      </c>
      <c r="L30" s="125">
        <v>300.71699999999998</v>
      </c>
      <c r="M30" s="125">
        <v>299.15199999999999</v>
      </c>
      <c r="N30" s="125">
        <v>340.11099999999999</v>
      </c>
      <c r="O30" s="125">
        <v>447.762</v>
      </c>
      <c r="P30" s="125">
        <v>458.36599999999999</v>
      </c>
      <c r="Q30" s="125">
        <v>385.83300000000003</v>
      </c>
      <c r="R30" s="125">
        <v>473.69099999999997</v>
      </c>
      <c r="S30" s="125">
        <v>511.84</v>
      </c>
      <c r="T30" s="125">
        <v>486.84300000000002</v>
      </c>
      <c r="U30" s="125">
        <v>427.66300000000001</v>
      </c>
      <c r="V30" s="125">
        <v>372.98899999999998</v>
      </c>
      <c r="W30" s="125">
        <v>306.51799999999997</v>
      </c>
      <c r="X30" s="125">
        <v>302.53500000000003</v>
      </c>
      <c r="Y30" s="125">
        <v>221.858</v>
      </c>
      <c r="Z30" s="125">
        <v>312.17500000000001</v>
      </c>
      <c r="AA30" s="125">
        <v>598.65200000000004</v>
      </c>
      <c r="AB30" s="125">
        <v>439.61599999999999</v>
      </c>
      <c r="AC30" s="125">
        <v>397.78899999999999</v>
      </c>
      <c r="AD30" s="125">
        <v>368.55</v>
      </c>
      <c r="AE30" s="125">
        <v>433.43700000000001</v>
      </c>
      <c r="AF30" s="125">
        <v>392.63900000000001</v>
      </c>
      <c r="AG30" s="125">
        <v>411.58100000000002</v>
      </c>
      <c r="AH30" s="126">
        <v>494.23500000000001</v>
      </c>
      <c r="AI30" s="173">
        <v>281.315</v>
      </c>
      <c r="AJ30" s="173">
        <v>276.75299999999999</v>
      </c>
      <c r="AK30" s="173">
        <v>371.47300000000001</v>
      </c>
      <c r="AL30" s="173">
        <v>340.26100000000002</v>
      </c>
      <c r="AM30" s="173">
        <v>323.29899999999998</v>
      </c>
      <c r="AN30" s="173"/>
      <c r="AO30" s="173"/>
      <c r="AP30" s="173"/>
      <c r="AQ30" s="173"/>
      <c r="AR30" s="173"/>
      <c r="AS30" s="173"/>
      <c r="AT30" s="173"/>
      <c r="AU30" s="173"/>
      <c r="AV30" s="173"/>
      <c r="AW30" s="173"/>
      <c r="AX30" s="173"/>
      <c r="AY30" s="173"/>
    </row>
    <row r="31" spans="1:51" ht="15" x14ac:dyDescent="0.25">
      <c r="A31" s="185">
        <v>44958</v>
      </c>
      <c r="B31" s="149"/>
      <c r="C31" s="149"/>
      <c r="D31" s="166">
        <v>399.3</v>
      </c>
      <c r="E31" s="124">
        <v>386.72</v>
      </c>
      <c r="F31" s="124">
        <v>415.64800000000002</v>
      </c>
      <c r="G31" s="124">
        <v>443.99299999999999</v>
      </c>
      <c r="H31" s="125">
        <v>514.22299999999996</v>
      </c>
      <c r="I31" s="125">
        <v>476.87400000000002</v>
      </c>
      <c r="J31" s="125">
        <v>331.34</v>
      </c>
      <c r="K31" s="125">
        <v>286.09699999999998</v>
      </c>
      <c r="L31" s="125">
        <v>261.404</v>
      </c>
      <c r="M31" s="125">
        <v>274.23700000000002</v>
      </c>
      <c r="N31" s="125">
        <v>346.05200000000002</v>
      </c>
      <c r="O31" s="125">
        <v>526.78700000000003</v>
      </c>
      <c r="P31" s="125">
        <v>403.61599999999999</v>
      </c>
      <c r="Q31" s="125">
        <v>387.27</v>
      </c>
      <c r="R31" s="125">
        <v>439.36099999999999</v>
      </c>
      <c r="S31" s="125">
        <v>445.19499999999999</v>
      </c>
      <c r="T31" s="125">
        <v>449.36599999999999</v>
      </c>
      <c r="U31" s="125">
        <v>403.642</v>
      </c>
      <c r="V31" s="125">
        <v>374.16899999999998</v>
      </c>
      <c r="W31" s="125">
        <v>280.17700000000002</v>
      </c>
      <c r="X31" s="125">
        <v>243.584</v>
      </c>
      <c r="Y31" s="125">
        <v>237.38499999999999</v>
      </c>
      <c r="Z31" s="125">
        <v>271.53100000000001</v>
      </c>
      <c r="AA31" s="125">
        <v>562.56700000000001</v>
      </c>
      <c r="AB31" s="125">
        <v>364.27699999999999</v>
      </c>
      <c r="AC31" s="125">
        <v>385.77699999999999</v>
      </c>
      <c r="AD31" s="125">
        <v>330.25799999999998</v>
      </c>
      <c r="AE31" s="125">
        <v>400.54500000000002</v>
      </c>
      <c r="AF31" s="125">
        <v>405.755</v>
      </c>
      <c r="AG31" s="125">
        <v>356.673</v>
      </c>
      <c r="AH31" s="126">
        <v>422.49400000000003</v>
      </c>
      <c r="AI31" s="173">
        <v>277.65199999999999</v>
      </c>
      <c r="AJ31" s="173">
        <v>256.48899999999998</v>
      </c>
      <c r="AK31" s="173">
        <v>419.97399999999999</v>
      </c>
      <c r="AL31" s="173">
        <v>268.77</v>
      </c>
      <c r="AM31" s="173">
        <v>267.88600000000002</v>
      </c>
      <c r="AN31" s="173"/>
      <c r="AO31" s="173"/>
      <c r="AP31" s="173"/>
      <c r="AQ31" s="173"/>
      <c r="AR31" s="173"/>
      <c r="AS31" s="173"/>
      <c r="AT31" s="173"/>
      <c r="AU31" s="173"/>
      <c r="AV31" s="173"/>
      <c r="AW31" s="173"/>
      <c r="AX31" s="173"/>
      <c r="AY31" s="173"/>
    </row>
    <row r="32" spans="1:51" ht="15" x14ac:dyDescent="0.25">
      <c r="A32" s="185">
        <v>44986</v>
      </c>
      <c r="B32" s="149"/>
      <c r="C32" s="149"/>
      <c r="D32" s="166">
        <v>652.70000000000005</v>
      </c>
      <c r="E32" s="124">
        <v>746.89300000000003</v>
      </c>
      <c r="F32" s="124">
        <v>501.87</v>
      </c>
      <c r="G32" s="124">
        <v>754.91</v>
      </c>
      <c r="H32" s="125">
        <v>1256.702</v>
      </c>
      <c r="I32" s="125">
        <v>720.04200000000003</v>
      </c>
      <c r="J32" s="125">
        <v>447.63299999999998</v>
      </c>
      <c r="K32" s="125">
        <v>610.72799999999995</v>
      </c>
      <c r="L32" s="125">
        <v>375.58699999999999</v>
      </c>
      <c r="M32" s="125">
        <v>424.03</v>
      </c>
      <c r="N32" s="125">
        <v>575.471</v>
      </c>
      <c r="O32" s="125">
        <v>633</v>
      </c>
      <c r="P32" s="125">
        <v>641.51400000000001</v>
      </c>
      <c r="Q32" s="125">
        <v>1063.2270000000001</v>
      </c>
      <c r="R32" s="125">
        <v>628.11099999999999</v>
      </c>
      <c r="S32" s="125">
        <v>850.49199999999996</v>
      </c>
      <c r="T32" s="125">
        <v>552.12699999999995</v>
      </c>
      <c r="U32" s="125">
        <v>541.15499999999997</v>
      </c>
      <c r="V32" s="125">
        <v>494.85</v>
      </c>
      <c r="W32" s="125">
        <v>468.81200000000001</v>
      </c>
      <c r="X32" s="125">
        <v>277.12299999999999</v>
      </c>
      <c r="Y32" s="125">
        <v>414.786</v>
      </c>
      <c r="Z32" s="125">
        <v>597.22199999999998</v>
      </c>
      <c r="AA32" s="125">
        <v>776.14700000000005</v>
      </c>
      <c r="AB32" s="125">
        <v>471.19900000000001</v>
      </c>
      <c r="AC32" s="125">
        <v>836.97400000000005</v>
      </c>
      <c r="AD32" s="125">
        <v>434.63299999999998</v>
      </c>
      <c r="AE32" s="125">
        <v>658.98599999999999</v>
      </c>
      <c r="AF32" s="125">
        <v>540.95799999999997</v>
      </c>
      <c r="AG32" s="125">
        <v>530.21699999999998</v>
      </c>
      <c r="AH32" s="126">
        <v>599.93200000000002</v>
      </c>
      <c r="AI32" s="173">
        <v>349.12200000000001</v>
      </c>
      <c r="AJ32" s="173">
        <v>415.27</v>
      </c>
      <c r="AK32" s="173">
        <v>633.28200000000004</v>
      </c>
      <c r="AL32" s="173">
        <v>393.351</v>
      </c>
      <c r="AM32" s="173">
        <v>499.35899999999998</v>
      </c>
      <c r="AN32" s="173"/>
      <c r="AO32" s="173"/>
      <c r="AP32" s="173"/>
      <c r="AQ32" s="173"/>
      <c r="AR32" s="173"/>
      <c r="AS32" s="173"/>
      <c r="AT32" s="173"/>
      <c r="AU32" s="173"/>
      <c r="AV32" s="173"/>
      <c r="AW32" s="173"/>
      <c r="AX32" s="173"/>
      <c r="AY32" s="173"/>
    </row>
    <row r="33" spans="1:51" ht="15" x14ac:dyDescent="0.25">
      <c r="A33" s="185">
        <v>45017</v>
      </c>
      <c r="B33" s="152"/>
      <c r="C33" s="152"/>
      <c r="D33" s="153">
        <v>945.3</v>
      </c>
      <c r="E33" s="124">
        <v>753.06600000000003</v>
      </c>
      <c r="F33" s="124">
        <v>887.54</v>
      </c>
      <c r="G33" s="124">
        <v>1785.777</v>
      </c>
      <c r="H33" s="125">
        <v>2294.4050000000002</v>
      </c>
      <c r="I33" s="125">
        <v>1088.0360000000001</v>
      </c>
      <c r="J33" s="125">
        <v>744.83500000000004</v>
      </c>
      <c r="K33" s="125">
        <v>1101.433</v>
      </c>
      <c r="L33" s="125">
        <v>659.07</v>
      </c>
      <c r="M33" s="125">
        <v>532.44899999999996</v>
      </c>
      <c r="N33" s="125">
        <v>1018.899</v>
      </c>
      <c r="O33" s="125">
        <v>1489.876</v>
      </c>
      <c r="P33" s="125">
        <v>898.13400000000001</v>
      </c>
      <c r="Q33" s="125">
        <v>855.93200000000002</v>
      </c>
      <c r="R33" s="125">
        <v>1003.751</v>
      </c>
      <c r="S33" s="125">
        <v>1469.9069999999999</v>
      </c>
      <c r="T33" s="125">
        <v>1081.4110000000001</v>
      </c>
      <c r="U33" s="125">
        <v>646.97</v>
      </c>
      <c r="V33" s="125">
        <v>758.74400000000003</v>
      </c>
      <c r="W33" s="125">
        <v>735.72199999999998</v>
      </c>
      <c r="X33" s="125">
        <v>466.77600000000001</v>
      </c>
      <c r="Y33" s="125">
        <v>526.74800000000005</v>
      </c>
      <c r="Z33" s="125">
        <v>1356.258</v>
      </c>
      <c r="AA33" s="125">
        <v>1334.107</v>
      </c>
      <c r="AB33" s="125">
        <v>1078.056</v>
      </c>
      <c r="AC33" s="125">
        <v>1086.4860000000001</v>
      </c>
      <c r="AD33" s="125">
        <v>768.745</v>
      </c>
      <c r="AE33" s="125">
        <v>804.78499999999997</v>
      </c>
      <c r="AF33" s="125">
        <v>763.50400000000002</v>
      </c>
      <c r="AG33" s="125">
        <v>1127.2080000000001</v>
      </c>
      <c r="AH33" s="126">
        <v>1061.02</v>
      </c>
      <c r="AI33" s="173">
        <v>387.82400000000001</v>
      </c>
      <c r="AJ33" s="173">
        <v>558.79700000000003</v>
      </c>
      <c r="AK33" s="173">
        <v>642.62900000000002</v>
      </c>
      <c r="AL33" s="173">
        <v>454.03</v>
      </c>
      <c r="AM33" s="173">
        <v>540.51499999999999</v>
      </c>
      <c r="AN33" s="173"/>
      <c r="AO33" s="173"/>
      <c r="AP33" s="173"/>
      <c r="AQ33" s="173"/>
      <c r="AR33" s="173"/>
      <c r="AS33" s="173"/>
      <c r="AT33" s="173"/>
      <c r="AU33" s="173"/>
      <c r="AV33" s="173"/>
      <c r="AW33" s="173"/>
      <c r="AX33" s="173"/>
      <c r="AY33" s="173"/>
    </row>
    <row r="34" spans="1:51" ht="15" x14ac:dyDescent="0.25">
      <c r="A34" s="185">
        <v>45047</v>
      </c>
      <c r="B34" s="149"/>
      <c r="C34" s="149"/>
      <c r="D34" s="153">
        <v>2213.1999999999998</v>
      </c>
      <c r="E34" s="124">
        <v>2190.181</v>
      </c>
      <c r="F34" s="124">
        <v>4100.7089999999998</v>
      </c>
      <c r="G34" s="124">
        <v>4109.1880000000001</v>
      </c>
      <c r="H34" s="125">
        <v>3492.5390000000002</v>
      </c>
      <c r="I34" s="125">
        <v>2858.2779999999998</v>
      </c>
      <c r="J34" s="125">
        <v>1230.9369999999999</v>
      </c>
      <c r="K34" s="125">
        <v>1457.9390000000001</v>
      </c>
      <c r="L34" s="125">
        <v>729.923</v>
      </c>
      <c r="M34" s="125">
        <v>1165.6859999999999</v>
      </c>
      <c r="N34" s="125">
        <v>1884.0250000000001</v>
      </c>
      <c r="O34" s="125">
        <v>3399.893</v>
      </c>
      <c r="P34" s="125">
        <v>1979.7719999999999</v>
      </c>
      <c r="Q34" s="125">
        <v>2326.578</v>
      </c>
      <c r="R34" s="125">
        <v>3008.953</v>
      </c>
      <c r="S34" s="125">
        <v>3960.2089999999998</v>
      </c>
      <c r="T34" s="125">
        <v>2665.2930000000001</v>
      </c>
      <c r="U34" s="125">
        <v>1962.2739999999999</v>
      </c>
      <c r="V34" s="125">
        <v>1873.9169999999999</v>
      </c>
      <c r="W34" s="125">
        <v>2138.2710000000002</v>
      </c>
      <c r="X34" s="125">
        <v>230.89599999999999</v>
      </c>
      <c r="Y34" s="125">
        <v>1245.6949999999999</v>
      </c>
      <c r="Z34" s="125">
        <v>1685.085</v>
      </c>
      <c r="AA34" s="125">
        <v>2795.5740000000001</v>
      </c>
      <c r="AB34" s="125">
        <v>2301.192</v>
      </c>
      <c r="AC34" s="125">
        <v>2041.308</v>
      </c>
      <c r="AD34" s="125">
        <v>2201.4029999999998</v>
      </c>
      <c r="AE34" s="125">
        <v>2565.212</v>
      </c>
      <c r="AF34" s="125">
        <v>925.86</v>
      </c>
      <c r="AG34" s="125">
        <v>2318.1480000000001</v>
      </c>
      <c r="AH34" s="126">
        <v>1221.915</v>
      </c>
      <c r="AI34" s="173">
        <v>720.63599999999997</v>
      </c>
      <c r="AJ34" s="173">
        <v>1607.347</v>
      </c>
      <c r="AK34" s="173">
        <v>1258.31</v>
      </c>
      <c r="AL34" s="173">
        <v>800.46900000000005</v>
      </c>
      <c r="AM34" s="173">
        <v>1668.318</v>
      </c>
      <c r="AN34" s="173"/>
      <c r="AO34" s="173"/>
      <c r="AP34" s="173"/>
      <c r="AQ34" s="173"/>
      <c r="AR34" s="173"/>
      <c r="AS34" s="173"/>
      <c r="AT34" s="173"/>
      <c r="AU34" s="173"/>
      <c r="AV34" s="173"/>
      <c r="AW34" s="173"/>
      <c r="AX34" s="173"/>
      <c r="AY34" s="173"/>
    </row>
    <row r="35" spans="1:51" ht="15" x14ac:dyDescent="0.25">
      <c r="A35" s="185">
        <v>45078</v>
      </c>
      <c r="B35" s="149"/>
      <c r="C35" s="149"/>
      <c r="D35" s="153">
        <v>2594.5</v>
      </c>
      <c r="E35" s="124">
        <v>6217.83</v>
      </c>
      <c r="F35" s="124">
        <v>6372.1469999999999</v>
      </c>
      <c r="G35" s="124">
        <v>3840.3670000000002</v>
      </c>
      <c r="H35" s="125">
        <v>4654.6660000000002</v>
      </c>
      <c r="I35" s="125">
        <v>1929.79</v>
      </c>
      <c r="J35" s="125">
        <v>2013.751</v>
      </c>
      <c r="K35" s="125">
        <v>1256.184</v>
      </c>
      <c r="L35" s="125">
        <v>1599.0070000000001</v>
      </c>
      <c r="M35" s="125">
        <v>2743.6469999999999</v>
      </c>
      <c r="N35" s="125">
        <v>1321.3040000000001</v>
      </c>
      <c r="O35" s="125">
        <v>4910.3469999999998</v>
      </c>
      <c r="P35" s="125">
        <v>1755.357</v>
      </c>
      <c r="Q35" s="125">
        <v>5108.0990000000002</v>
      </c>
      <c r="R35" s="125">
        <v>3013.683</v>
      </c>
      <c r="S35" s="125">
        <v>5287.7740000000003</v>
      </c>
      <c r="T35" s="125">
        <v>2755.7449999999999</v>
      </c>
      <c r="U35" s="125">
        <v>3568.2330000000002</v>
      </c>
      <c r="V35" s="125">
        <v>1520.45</v>
      </c>
      <c r="W35" s="125">
        <v>1665.586</v>
      </c>
      <c r="X35" s="125">
        <v>356.68200000000002</v>
      </c>
      <c r="Y35" s="125">
        <v>2396.1570000000002</v>
      </c>
      <c r="Z35" s="125">
        <v>1082.422</v>
      </c>
      <c r="AA35" s="125">
        <v>3887.4929999999999</v>
      </c>
      <c r="AB35" s="125">
        <v>2239.8020000000001</v>
      </c>
      <c r="AC35" s="125">
        <v>1372.645</v>
      </c>
      <c r="AD35" s="125">
        <v>4124.585</v>
      </c>
      <c r="AE35" s="125">
        <v>2786.779</v>
      </c>
      <c r="AF35" s="125">
        <v>2701.402</v>
      </c>
      <c r="AG35" s="125">
        <v>5502.4870000000001</v>
      </c>
      <c r="AH35" s="126">
        <v>437.33199999999999</v>
      </c>
      <c r="AI35" s="173">
        <v>1160.788</v>
      </c>
      <c r="AJ35" s="173">
        <v>3272.098</v>
      </c>
      <c r="AK35" s="173">
        <v>2423.203</v>
      </c>
      <c r="AL35" s="173">
        <v>1198.2049999999999</v>
      </c>
      <c r="AM35" s="173">
        <v>3296.364</v>
      </c>
      <c r="AN35" s="173"/>
      <c r="AO35" s="173"/>
      <c r="AP35" s="173"/>
      <c r="AQ35" s="173"/>
      <c r="AR35" s="173"/>
      <c r="AS35" s="173"/>
      <c r="AT35" s="173"/>
      <c r="AU35" s="173"/>
      <c r="AV35" s="173"/>
      <c r="AW35" s="173"/>
      <c r="AX35" s="173"/>
      <c r="AY35" s="173"/>
    </row>
    <row r="36" spans="1:51" ht="15" x14ac:dyDescent="0.25">
      <c r="A36" s="185">
        <v>45108</v>
      </c>
      <c r="B36" s="150"/>
      <c r="C36" s="150"/>
      <c r="D36" s="151">
        <v>897.8</v>
      </c>
      <c r="E36" s="125">
        <v>3564.703</v>
      </c>
      <c r="F36" s="125">
        <v>2637.2359999999999</v>
      </c>
      <c r="G36" s="125">
        <v>1231.75</v>
      </c>
      <c r="H36" s="125">
        <v>1956.6320000000001</v>
      </c>
      <c r="I36" s="125">
        <v>651.024</v>
      </c>
      <c r="J36" s="125">
        <v>661.74599999999998</v>
      </c>
      <c r="K36" s="125">
        <v>563.226</v>
      </c>
      <c r="L36" s="125">
        <v>790.46900000000005</v>
      </c>
      <c r="M36" s="125">
        <v>1146.5999999999999</v>
      </c>
      <c r="N36" s="125">
        <v>493.71899999999999</v>
      </c>
      <c r="O36" s="125">
        <v>2121.0479999999998</v>
      </c>
      <c r="P36" s="125">
        <v>462.82</v>
      </c>
      <c r="Q36" s="125">
        <v>4283.3540000000003</v>
      </c>
      <c r="R36" s="125">
        <v>1279.7750000000001</v>
      </c>
      <c r="S36" s="125">
        <v>1972.7650000000001</v>
      </c>
      <c r="T36" s="125">
        <v>1595.9870000000001</v>
      </c>
      <c r="U36" s="125">
        <v>2003.4349999999999</v>
      </c>
      <c r="V36" s="125">
        <v>354.5</v>
      </c>
      <c r="W36" s="125">
        <v>412.18900000000002</v>
      </c>
      <c r="X36" s="125">
        <v>97.962000000000003</v>
      </c>
      <c r="Y36" s="125">
        <v>630.26499999999999</v>
      </c>
      <c r="Z36" s="125">
        <v>491.62599999999998</v>
      </c>
      <c r="AA36" s="125">
        <v>1736.172</v>
      </c>
      <c r="AB36" s="125">
        <v>606.07299999999998</v>
      </c>
      <c r="AC36" s="125">
        <v>444.37599999999998</v>
      </c>
      <c r="AD36" s="125">
        <v>2084.6190000000001</v>
      </c>
      <c r="AE36" s="126">
        <v>1650.6610000000001</v>
      </c>
      <c r="AF36" s="125">
        <v>1024.8489999999999</v>
      </c>
      <c r="AG36" s="125">
        <v>3942.8960000000002</v>
      </c>
      <c r="AH36" s="125">
        <v>174.446</v>
      </c>
      <c r="AI36" s="173">
        <v>331.12</v>
      </c>
      <c r="AJ36" s="173">
        <v>1084.1020000000001</v>
      </c>
      <c r="AK36" s="173">
        <v>899.16899999999998</v>
      </c>
      <c r="AL36" s="173">
        <v>402.74200000000002</v>
      </c>
      <c r="AM36" s="173">
        <v>2288.8049999999998</v>
      </c>
      <c r="AN36" s="173"/>
      <c r="AO36" s="173"/>
      <c r="AP36" s="173"/>
      <c r="AQ36" s="173"/>
      <c r="AR36" s="173"/>
      <c r="AS36" s="173"/>
      <c r="AT36" s="173"/>
      <c r="AU36" s="173"/>
      <c r="AV36" s="173"/>
      <c r="AW36" s="173"/>
      <c r="AX36" s="173"/>
      <c r="AY36" s="173"/>
    </row>
    <row r="37" spans="1:51" ht="15" x14ac:dyDescent="0.25">
      <c r="A37" s="185">
        <v>45139</v>
      </c>
      <c r="B37" s="151"/>
      <c r="C37" s="151"/>
      <c r="D37" s="151">
        <v>445.1</v>
      </c>
      <c r="E37" s="125">
        <v>1109.597</v>
      </c>
      <c r="F37" s="125">
        <v>1051.519</v>
      </c>
      <c r="G37" s="125">
        <v>554.14300000000003</v>
      </c>
      <c r="H37" s="125">
        <v>646.24199999999996</v>
      </c>
      <c r="I37" s="125">
        <v>452.65899999999999</v>
      </c>
      <c r="J37" s="125">
        <v>341.15699999999998</v>
      </c>
      <c r="K37" s="125">
        <v>411.34800000000001</v>
      </c>
      <c r="L37" s="125">
        <v>337.834</v>
      </c>
      <c r="M37" s="125">
        <v>461.55200000000002</v>
      </c>
      <c r="N37" s="125">
        <v>352.15699999999998</v>
      </c>
      <c r="O37" s="125">
        <v>803.98099999999999</v>
      </c>
      <c r="P37" s="125">
        <v>287.50099999999998</v>
      </c>
      <c r="Q37" s="125">
        <v>1224.692</v>
      </c>
      <c r="R37" s="125">
        <v>457.565</v>
      </c>
      <c r="S37" s="125">
        <v>984.29899999999998</v>
      </c>
      <c r="T37" s="125">
        <v>678.87</v>
      </c>
      <c r="U37" s="125">
        <v>884.75900000000001</v>
      </c>
      <c r="V37" s="125">
        <v>237.40100000000001</v>
      </c>
      <c r="W37" s="125">
        <v>323.108</v>
      </c>
      <c r="X37" s="125">
        <v>114.974</v>
      </c>
      <c r="Y37" s="125">
        <v>294.13299999999998</v>
      </c>
      <c r="Z37" s="125">
        <v>281.02499999999998</v>
      </c>
      <c r="AA37" s="125">
        <v>614.14800000000002</v>
      </c>
      <c r="AB37" s="125">
        <v>416.13299999999998</v>
      </c>
      <c r="AC37" s="125">
        <v>380.416</v>
      </c>
      <c r="AD37" s="125">
        <v>646.56700000000001</v>
      </c>
      <c r="AE37" s="126">
        <v>557.13400000000001</v>
      </c>
      <c r="AF37" s="125">
        <v>516.25900000000001</v>
      </c>
      <c r="AG37" s="125">
        <v>982.63400000000001</v>
      </c>
      <c r="AH37" s="125">
        <v>215.25700000000001</v>
      </c>
      <c r="AI37" s="173">
        <v>330.22500000000002</v>
      </c>
      <c r="AJ37" s="173">
        <v>498.125</v>
      </c>
      <c r="AK37" s="173">
        <v>376.75400000000002</v>
      </c>
      <c r="AL37" s="173">
        <v>238.82499999999999</v>
      </c>
      <c r="AM37" s="173">
        <v>920.60199999999998</v>
      </c>
      <c r="AN37" s="173"/>
      <c r="AO37" s="173"/>
      <c r="AP37" s="173"/>
      <c r="AQ37" s="173"/>
      <c r="AR37" s="173"/>
      <c r="AS37" s="173"/>
      <c r="AT37" s="173"/>
      <c r="AU37" s="173"/>
      <c r="AV37" s="173"/>
      <c r="AW37" s="173"/>
      <c r="AX37" s="173"/>
      <c r="AY37" s="173"/>
    </row>
    <row r="38" spans="1:51" ht="15" x14ac:dyDescent="0.25">
      <c r="A38" s="185">
        <v>45170</v>
      </c>
      <c r="B38" s="151"/>
      <c r="C38" s="151"/>
      <c r="D38" s="151">
        <v>385.8</v>
      </c>
      <c r="E38" s="125">
        <v>613.24300000000005</v>
      </c>
      <c r="F38" s="125">
        <v>690.99699999999996</v>
      </c>
      <c r="G38" s="125">
        <v>562.11199999999997</v>
      </c>
      <c r="H38" s="125">
        <v>657.64200000000005</v>
      </c>
      <c r="I38" s="125">
        <v>402.46800000000002</v>
      </c>
      <c r="J38" s="125">
        <v>392.87400000000002</v>
      </c>
      <c r="K38" s="125">
        <v>288.68299999999999</v>
      </c>
      <c r="L38" s="125">
        <v>284.875</v>
      </c>
      <c r="M38" s="125">
        <v>478.53199999999998</v>
      </c>
      <c r="N38" s="125">
        <v>374.58</v>
      </c>
      <c r="O38" s="125">
        <v>717.61099999999999</v>
      </c>
      <c r="P38" s="125">
        <v>366.67099999999999</v>
      </c>
      <c r="Q38" s="125">
        <v>627.90300000000002</v>
      </c>
      <c r="R38" s="125">
        <v>436.41199999999998</v>
      </c>
      <c r="S38" s="125">
        <v>828.44600000000003</v>
      </c>
      <c r="T38" s="125">
        <v>485.46600000000001</v>
      </c>
      <c r="U38" s="125">
        <v>612.59299999999996</v>
      </c>
      <c r="V38" s="125">
        <v>308.90899999999999</v>
      </c>
      <c r="W38" s="125">
        <v>276.93799999999999</v>
      </c>
      <c r="X38" s="125">
        <v>282.77600000000001</v>
      </c>
      <c r="Y38" s="125">
        <v>484.03100000000001</v>
      </c>
      <c r="Z38" s="125">
        <v>365.88099999999997</v>
      </c>
      <c r="AA38" s="125">
        <v>451.40699999999998</v>
      </c>
      <c r="AB38" s="125">
        <v>420.85199999999998</v>
      </c>
      <c r="AC38" s="125">
        <v>399.44200000000001</v>
      </c>
      <c r="AD38" s="125">
        <v>489.91899999999998</v>
      </c>
      <c r="AE38" s="126">
        <v>380.673</v>
      </c>
      <c r="AF38" s="125">
        <v>347.11099999999999</v>
      </c>
      <c r="AG38" s="125">
        <v>604.41499999999996</v>
      </c>
      <c r="AH38" s="125">
        <v>228.14400000000001</v>
      </c>
      <c r="AI38" s="173">
        <v>523.32000000000005</v>
      </c>
      <c r="AJ38" s="173">
        <v>464.43700000000001</v>
      </c>
      <c r="AK38" s="173">
        <v>336.87900000000002</v>
      </c>
      <c r="AL38" s="173">
        <v>281.32100000000003</v>
      </c>
      <c r="AM38" s="173">
        <v>744.58199999999999</v>
      </c>
      <c r="AN38" s="173"/>
      <c r="AO38" s="173"/>
      <c r="AP38" s="173"/>
      <c r="AQ38" s="173"/>
      <c r="AR38" s="173"/>
      <c r="AS38" s="173"/>
      <c r="AT38" s="173"/>
      <c r="AU38" s="173"/>
      <c r="AV38" s="173"/>
      <c r="AW38" s="173"/>
      <c r="AX38" s="173"/>
      <c r="AY38" s="173"/>
    </row>
    <row r="39" spans="1:51" ht="15" x14ac:dyDescent="0.25">
      <c r="A39" s="185">
        <v>45200</v>
      </c>
      <c r="B39" s="151"/>
      <c r="C39" s="151"/>
      <c r="D39" s="151">
        <v>473.9</v>
      </c>
      <c r="E39" s="125">
        <v>684.48099999999999</v>
      </c>
      <c r="F39" s="125">
        <v>776.33600000000001</v>
      </c>
      <c r="G39" s="125">
        <v>875.26700000000005</v>
      </c>
      <c r="H39" s="125">
        <v>895.49099999999999</v>
      </c>
      <c r="I39" s="125">
        <v>376.78800000000001</v>
      </c>
      <c r="J39" s="125">
        <v>365.20699999999999</v>
      </c>
      <c r="K39" s="125">
        <v>343.17</v>
      </c>
      <c r="L39" s="125">
        <v>406.54</v>
      </c>
      <c r="M39" s="125">
        <v>348.678</v>
      </c>
      <c r="N39" s="125">
        <v>298.14800000000002</v>
      </c>
      <c r="O39" s="125">
        <v>619.77599999999995</v>
      </c>
      <c r="P39" s="125">
        <v>457.56400000000002</v>
      </c>
      <c r="Q39" s="125">
        <v>628.87599999999998</v>
      </c>
      <c r="R39" s="125">
        <v>553.64599999999996</v>
      </c>
      <c r="S39" s="125">
        <v>986.20399999999995</v>
      </c>
      <c r="T39" s="125">
        <v>530.21799999999996</v>
      </c>
      <c r="U39" s="125">
        <v>436.19</v>
      </c>
      <c r="V39" s="125">
        <v>432.92700000000002</v>
      </c>
      <c r="W39" s="125">
        <v>280.19200000000001</v>
      </c>
      <c r="X39" s="125">
        <v>319.24900000000002</v>
      </c>
      <c r="Y39" s="125">
        <v>332.32</v>
      </c>
      <c r="Z39" s="125">
        <v>480.67700000000002</v>
      </c>
      <c r="AA39" s="125">
        <v>627.28599999999994</v>
      </c>
      <c r="AB39" s="125">
        <v>1130.0239999999999</v>
      </c>
      <c r="AC39" s="125">
        <v>547.70000000000005</v>
      </c>
      <c r="AD39" s="125">
        <v>449.93599999999998</v>
      </c>
      <c r="AE39" s="126">
        <v>405.66</v>
      </c>
      <c r="AF39" s="125">
        <v>463.47399999999999</v>
      </c>
      <c r="AG39" s="125">
        <v>647.92600000000004</v>
      </c>
      <c r="AH39" s="125">
        <v>265.04300000000001</v>
      </c>
      <c r="AI39" s="173">
        <v>593.31700000000001</v>
      </c>
      <c r="AJ39" s="173">
        <v>655.97299999999996</v>
      </c>
      <c r="AK39" s="173">
        <v>320.83600000000001</v>
      </c>
      <c r="AL39" s="173">
        <v>437.79199999999997</v>
      </c>
      <c r="AM39" s="173">
        <v>762.25199999999995</v>
      </c>
      <c r="AN39" s="173"/>
      <c r="AO39" s="173"/>
      <c r="AP39" s="173"/>
      <c r="AQ39" s="173"/>
      <c r="AR39" s="173"/>
      <c r="AS39" s="173"/>
      <c r="AT39" s="173"/>
      <c r="AU39" s="173"/>
      <c r="AV39" s="173"/>
      <c r="AW39" s="173"/>
      <c r="AX39" s="173"/>
      <c r="AY39" s="173"/>
    </row>
    <row r="40" spans="1:51" ht="15" x14ac:dyDescent="0.25">
      <c r="A40" s="185">
        <v>45231</v>
      </c>
      <c r="B40" s="151"/>
      <c r="C40" s="151"/>
      <c r="D40" s="151">
        <v>461.1</v>
      </c>
      <c r="E40" s="125">
        <v>627.553</v>
      </c>
      <c r="F40" s="125">
        <v>666.74300000000005</v>
      </c>
      <c r="G40" s="125">
        <v>712.79899999999998</v>
      </c>
      <c r="H40" s="125">
        <v>822.13900000000001</v>
      </c>
      <c r="I40" s="125">
        <v>578.46100000000001</v>
      </c>
      <c r="J40" s="125">
        <v>368.24599999999998</v>
      </c>
      <c r="K40" s="125">
        <v>342.01</v>
      </c>
      <c r="L40" s="125">
        <v>474.90100000000001</v>
      </c>
      <c r="M40" s="125">
        <v>446.85700000000003</v>
      </c>
      <c r="N40" s="125">
        <v>359.95100000000002</v>
      </c>
      <c r="O40" s="125">
        <v>612.76700000000005</v>
      </c>
      <c r="P40" s="125">
        <v>497.27600000000001</v>
      </c>
      <c r="Q40" s="125">
        <v>569.84500000000003</v>
      </c>
      <c r="R40" s="125">
        <v>561.15800000000002</v>
      </c>
      <c r="S40" s="125">
        <v>677.245</v>
      </c>
      <c r="T40" s="125">
        <v>687.96199999999999</v>
      </c>
      <c r="U40" s="125">
        <v>425.77</v>
      </c>
      <c r="V40" s="125">
        <v>415.74200000000002</v>
      </c>
      <c r="W40" s="125">
        <v>357.488</v>
      </c>
      <c r="X40" s="125">
        <v>321.166</v>
      </c>
      <c r="Y40" s="125">
        <v>359.66</v>
      </c>
      <c r="Z40" s="125">
        <v>630.73299999999995</v>
      </c>
      <c r="AA40" s="125">
        <v>598.27300000000002</v>
      </c>
      <c r="AB40" s="125">
        <v>653.65499999999997</v>
      </c>
      <c r="AC40" s="125">
        <v>494.31200000000001</v>
      </c>
      <c r="AD40" s="125">
        <v>471.69200000000001</v>
      </c>
      <c r="AE40" s="126">
        <v>474.214</v>
      </c>
      <c r="AF40" s="125">
        <v>490.08300000000003</v>
      </c>
      <c r="AG40" s="125">
        <v>622.60599999999999</v>
      </c>
      <c r="AH40" s="125">
        <v>321.54599999999999</v>
      </c>
      <c r="AI40" s="173">
        <v>503.36399999999998</v>
      </c>
      <c r="AJ40" s="173">
        <v>503.57799999999997</v>
      </c>
      <c r="AK40" s="173">
        <v>380.70299999999997</v>
      </c>
      <c r="AL40" s="173">
        <v>438.73899999999998</v>
      </c>
      <c r="AM40" s="173">
        <v>588.20699999999999</v>
      </c>
      <c r="AN40" s="173"/>
      <c r="AO40" s="173"/>
      <c r="AP40" s="173"/>
      <c r="AQ40" s="173"/>
      <c r="AR40" s="173"/>
      <c r="AS40" s="173"/>
      <c r="AT40" s="173"/>
      <c r="AU40" s="173"/>
      <c r="AV40" s="173"/>
      <c r="AW40" s="173"/>
      <c r="AX40" s="173"/>
      <c r="AY40" s="173"/>
    </row>
    <row r="41" spans="1:51" ht="15" x14ac:dyDescent="0.25">
      <c r="A41" s="185">
        <v>45261</v>
      </c>
      <c r="B41" s="151"/>
      <c r="C41" s="151"/>
      <c r="D41" s="151">
        <v>364</v>
      </c>
      <c r="E41" s="125">
        <v>565.55700000000002</v>
      </c>
      <c r="F41" s="125">
        <v>606.54499999999996</v>
      </c>
      <c r="G41" s="125">
        <v>566.40099999999995</v>
      </c>
      <c r="H41" s="125">
        <v>624.71100000000001</v>
      </c>
      <c r="I41" s="125">
        <v>426.613</v>
      </c>
      <c r="J41" s="125">
        <v>349.29899999999998</v>
      </c>
      <c r="K41" s="125">
        <v>323.245</v>
      </c>
      <c r="L41" s="125">
        <v>378.267</v>
      </c>
      <c r="M41" s="125">
        <v>392.63799999999998</v>
      </c>
      <c r="N41" s="125">
        <v>331.505</v>
      </c>
      <c r="O41" s="125">
        <v>515.57399999999996</v>
      </c>
      <c r="P41" s="125">
        <v>427.709</v>
      </c>
      <c r="Q41" s="125">
        <v>563.83600000000001</v>
      </c>
      <c r="R41" s="125">
        <v>602.31200000000001</v>
      </c>
      <c r="S41" s="125">
        <v>557.899</v>
      </c>
      <c r="T41" s="125">
        <v>560.44100000000003</v>
      </c>
      <c r="U41" s="125">
        <v>413.822</v>
      </c>
      <c r="V41" s="125">
        <v>335.21600000000001</v>
      </c>
      <c r="W41" s="125">
        <v>345.702</v>
      </c>
      <c r="X41" s="125">
        <v>264.447</v>
      </c>
      <c r="Y41" s="125">
        <v>349.51400000000001</v>
      </c>
      <c r="Z41" s="125">
        <v>409.935</v>
      </c>
      <c r="AA41" s="125">
        <v>484.15</v>
      </c>
      <c r="AB41" s="125">
        <v>486.05900000000003</v>
      </c>
      <c r="AC41" s="125">
        <v>464.69600000000003</v>
      </c>
      <c r="AD41" s="125">
        <v>471.66300000000001</v>
      </c>
      <c r="AE41" s="126">
        <v>430.959</v>
      </c>
      <c r="AF41" s="125">
        <v>464.96100000000001</v>
      </c>
      <c r="AG41" s="125">
        <v>548.53800000000001</v>
      </c>
      <c r="AH41" s="125">
        <v>318.97699999999998</v>
      </c>
      <c r="AI41" s="173">
        <v>375.09399999999999</v>
      </c>
      <c r="AJ41" s="173">
        <v>413.44799999999998</v>
      </c>
      <c r="AK41" s="173">
        <v>357.86900000000003</v>
      </c>
      <c r="AL41" s="173">
        <v>347.65499999999997</v>
      </c>
      <c r="AM41" s="173">
        <v>513.23599999999999</v>
      </c>
      <c r="AN41" s="173"/>
      <c r="AO41" s="173"/>
      <c r="AP41" s="173"/>
      <c r="AQ41" s="173"/>
      <c r="AR41" s="173"/>
      <c r="AS41" s="173"/>
      <c r="AT41" s="173"/>
      <c r="AU41" s="173"/>
      <c r="AV41" s="173"/>
      <c r="AW41" s="173"/>
      <c r="AX41" s="173"/>
      <c r="AY41" s="173"/>
    </row>
    <row r="42" spans="1:51" ht="15" x14ac:dyDescent="0.25">
      <c r="A42" s="185">
        <v>45292</v>
      </c>
      <c r="B42" s="151"/>
      <c r="C42" s="151"/>
      <c r="D42" s="151">
        <v>355.1</v>
      </c>
      <c r="E42" s="125">
        <v>510.41500000000002</v>
      </c>
      <c r="F42" s="125">
        <v>580.80200000000002</v>
      </c>
      <c r="G42" s="125">
        <v>472.14699999999999</v>
      </c>
      <c r="H42" s="125">
        <v>491.18799999999999</v>
      </c>
      <c r="I42" s="125">
        <v>370.91300000000001</v>
      </c>
      <c r="J42" s="125">
        <v>319.94099999999997</v>
      </c>
      <c r="K42" s="125">
        <v>304.048</v>
      </c>
      <c r="L42" s="125">
        <v>301.89100000000002</v>
      </c>
      <c r="M42" s="125">
        <v>342.59500000000003</v>
      </c>
      <c r="N42" s="125">
        <v>452.19799999999998</v>
      </c>
      <c r="O42" s="125">
        <v>465.44299999999998</v>
      </c>
      <c r="P42" s="125">
        <v>394.8</v>
      </c>
      <c r="Q42" s="125">
        <v>488.39299999999997</v>
      </c>
      <c r="R42" s="125">
        <v>516.01499999999999</v>
      </c>
      <c r="S42" s="125">
        <v>498.17599999999999</v>
      </c>
      <c r="T42" s="125">
        <v>444.95499999999998</v>
      </c>
      <c r="U42" s="125">
        <v>393.88299999999998</v>
      </c>
      <c r="V42" s="125">
        <v>319.14400000000001</v>
      </c>
      <c r="W42" s="125">
        <v>306.988</v>
      </c>
      <c r="X42" s="125">
        <v>232.14099999999999</v>
      </c>
      <c r="Y42" s="125">
        <v>313.65499999999997</v>
      </c>
      <c r="Z42" s="125">
        <v>600.48400000000004</v>
      </c>
      <c r="AA42" s="125">
        <v>442.30200000000002</v>
      </c>
      <c r="AB42" s="125">
        <v>418.23500000000001</v>
      </c>
      <c r="AC42" s="125">
        <v>380.59399999999999</v>
      </c>
      <c r="AD42" s="125">
        <v>445.64600000000002</v>
      </c>
      <c r="AE42" s="126">
        <v>395.49</v>
      </c>
      <c r="AF42" s="125">
        <v>426.11799999999999</v>
      </c>
      <c r="AG42" s="125">
        <v>499.69900000000001</v>
      </c>
      <c r="AH42" s="125">
        <v>295.154</v>
      </c>
      <c r="AI42" s="173">
        <v>297.66699999999997</v>
      </c>
      <c r="AJ42" s="173">
        <v>368.55599999999998</v>
      </c>
      <c r="AK42" s="173">
        <v>350.97300000000001</v>
      </c>
      <c r="AL42" s="173">
        <v>327.55599999999998</v>
      </c>
      <c r="AM42" s="173">
        <v>432.202</v>
      </c>
      <c r="AN42" s="173"/>
      <c r="AO42" s="173"/>
      <c r="AP42" s="173"/>
      <c r="AQ42" s="173"/>
      <c r="AR42" s="173"/>
      <c r="AS42" s="173"/>
      <c r="AT42" s="173"/>
      <c r="AU42" s="173"/>
      <c r="AV42" s="173"/>
      <c r="AW42" s="173"/>
      <c r="AX42" s="173"/>
      <c r="AY42" s="173"/>
    </row>
    <row r="43" spans="1:51" ht="15" x14ac:dyDescent="0.25">
      <c r="A43" s="185">
        <v>45323</v>
      </c>
      <c r="B43" s="151"/>
      <c r="C43" s="151"/>
      <c r="D43" s="151">
        <v>399.3</v>
      </c>
      <c r="E43" s="125">
        <v>434.17599999999999</v>
      </c>
      <c r="F43" s="125">
        <v>472.97399999999999</v>
      </c>
      <c r="G43" s="125">
        <v>556.21100000000001</v>
      </c>
      <c r="H43" s="125">
        <v>512.69799999999998</v>
      </c>
      <c r="I43" s="125">
        <v>352.68599999999998</v>
      </c>
      <c r="J43" s="125">
        <v>315.92899999999997</v>
      </c>
      <c r="K43" s="125">
        <v>273.14</v>
      </c>
      <c r="L43" s="125">
        <v>285.05500000000001</v>
      </c>
      <c r="M43" s="125">
        <v>359.89</v>
      </c>
      <c r="N43" s="125">
        <v>547.77</v>
      </c>
      <c r="O43" s="125">
        <v>423.40199999999999</v>
      </c>
      <c r="P43" s="125">
        <v>412.28899999999999</v>
      </c>
      <c r="Q43" s="125">
        <v>473.39499999999998</v>
      </c>
      <c r="R43" s="125">
        <v>463.96</v>
      </c>
      <c r="S43" s="125">
        <v>474.96699999999998</v>
      </c>
      <c r="T43" s="125">
        <v>432.10199999999998</v>
      </c>
      <c r="U43" s="125">
        <v>407.83600000000001</v>
      </c>
      <c r="V43" s="125">
        <v>303.32</v>
      </c>
      <c r="W43" s="125">
        <v>255.81200000000001</v>
      </c>
      <c r="X43" s="125">
        <v>253.48699999999999</v>
      </c>
      <c r="Y43" s="125">
        <v>286.21899999999999</v>
      </c>
      <c r="Z43" s="125">
        <v>593.61099999999999</v>
      </c>
      <c r="AA43" s="125">
        <v>378.71699999999998</v>
      </c>
      <c r="AB43" s="125">
        <v>415.65</v>
      </c>
      <c r="AC43" s="125">
        <v>355.91699999999997</v>
      </c>
      <c r="AD43" s="125">
        <v>425.57799999999997</v>
      </c>
      <c r="AE43" s="126">
        <v>421.38299999999998</v>
      </c>
      <c r="AF43" s="125">
        <v>377.08199999999999</v>
      </c>
      <c r="AG43" s="125">
        <v>441.41899999999998</v>
      </c>
      <c r="AH43" s="125">
        <v>298.48399999999998</v>
      </c>
      <c r="AI43" s="173">
        <v>286.13499999999999</v>
      </c>
      <c r="AJ43" s="173">
        <v>429.07100000000003</v>
      </c>
      <c r="AK43" s="173">
        <v>287.72199999999998</v>
      </c>
      <c r="AL43" s="173">
        <v>282.67899999999997</v>
      </c>
      <c r="AM43" s="173">
        <v>402.98200000000003</v>
      </c>
      <c r="AN43" s="173"/>
      <c r="AO43" s="173"/>
      <c r="AP43" s="173"/>
      <c r="AQ43" s="173"/>
      <c r="AR43" s="173"/>
      <c r="AS43" s="173"/>
      <c r="AT43" s="173"/>
      <c r="AU43" s="173"/>
      <c r="AV43" s="173"/>
      <c r="AW43" s="173"/>
      <c r="AX43" s="173"/>
      <c r="AY43" s="173"/>
    </row>
    <row r="44" spans="1:51" ht="15" x14ac:dyDescent="0.25">
      <c r="A44" s="185">
        <v>45352</v>
      </c>
      <c r="B44" s="151"/>
      <c r="C44" s="151"/>
      <c r="D44" s="151">
        <v>652.70000000000005</v>
      </c>
      <c r="E44" s="125">
        <v>514.55100000000004</v>
      </c>
      <c r="F44" s="125">
        <v>791.21400000000006</v>
      </c>
      <c r="G44" s="125">
        <v>1289.451</v>
      </c>
      <c r="H44" s="125">
        <v>744.47</v>
      </c>
      <c r="I44" s="125">
        <v>466.11</v>
      </c>
      <c r="J44" s="125">
        <v>652.38800000000003</v>
      </c>
      <c r="K44" s="125">
        <v>388.38099999999997</v>
      </c>
      <c r="L44" s="125">
        <v>426.19</v>
      </c>
      <c r="M44" s="125">
        <v>591.21900000000005</v>
      </c>
      <c r="N44" s="125">
        <v>669.42899999999997</v>
      </c>
      <c r="O44" s="125">
        <v>659.40800000000002</v>
      </c>
      <c r="P44" s="125">
        <v>1081.9849999999999</v>
      </c>
      <c r="Q44" s="125">
        <v>643.32299999999998</v>
      </c>
      <c r="R44" s="125">
        <v>888.25</v>
      </c>
      <c r="S44" s="125">
        <v>592.84400000000005</v>
      </c>
      <c r="T44" s="125">
        <v>556.923</v>
      </c>
      <c r="U44" s="125">
        <v>519.46100000000001</v>
      </c>
      <c r="V44" s="125">
        <v>494.23599999999999</v>
      </c>
      <c r="W44" s="125">
        <v>285.00299999999999</v>
      </c>
      <c r="X44" s="125">
        <v>424.05500000000001</v>
      </c>
      <c r="Y44" s="125">
        <v>630.82299999999998</v>
      </c>
      <c r="Z44" s="125">
        <v>775.22500000000002</v>
      </c>
      <c r="AA44" s="125">
        <v>479.911</v>
      </c>
      <c r="AB44" s="125">
        <v>862.46699999999998</v>
      </c>
      <c r="AC44" s="125">
        <v>451.89499999999998</v>
      </c>
      <c r="AD44" s="125">
        <v>683.48</v>
      </c>
      <c r="AE44" s="126">
        <v>548.65300000000002</v>
      </c>
      <c r="AF44" s="125">
        <v>539.70500000000004</v>
      </c>
      <c r="AG44" s="125">
        <v>627.76800000000003</v>
      </c>
      <c r="AH44" s="125">
        <v>367.69900000000001</v>
      </c>
      <c r="AI44" s="173">
        <v>437.44600000000003</v>
      </c>
      <c r="AJ44" s="173">
        <v>630.29899999999998</v>
      </c>
      <c r="AK44" s="173">
        <v>407.32</v>
      </c>
      <c r="AL44" s="173">
        <v>510.69799999999998</v>
      </c>
      <c r="AM44" s="173">
        <v>750.45100000000002</v>
      </c>
      <c r="AN44" s="173"/>
      <c r="AO44" s="173"/>
      <c r="AP44" s="173"/>
      <c r="AQ44" s="173"/>
      <c r="AR44" s="173"/>
      <c r="AS44" s="173"/>
      <c r="AT44" s="173"/>
      <c r="AU44" s="173"/>
      <c r="AV44" s="173"/>
      <c r="AW44" s="173"/>
      <c r="AX44" s="173"/>
      <c r="AY44" s="173"/>
    </row>
    <row r="45" spans="1:51" ht="15" x14ac:dyDescent="0.25">
      <c r="A45" s="185">
        <v>45383</v>
      </c>
      <c r="B45" s="151"/>
      <c r="C45" s="151"/>
      <c r="D45" s="151">
        <v>945.3</v>
      </c>
      <c r="E45" s="125">
        <v>938.27499999999998</v>
      </c>
      <c r="F45" s="125">
        <v>1865.4259999999999</v>
      </c>
      <c r="G45" s="125">
        <v>2368.0659999999998</v>
      </c>
      <c r="H45" s="125">
        <v>1113.944</v>
      </c>
      <c r="I45" s="125">
        <v>780.03899999999999</v>
      </c>
      <c r="J45" s="125">
        <v>1180.413</v>
      </c>
      <c r="K45" s="125">
        <v>688.75699999999995</v>
      </c>
      <c r="L45" s="125">
        <v>534.91800000000001</v>
      </c>
      <c r="M45" s="125">
        <v>1043.1489999999999</v>
      </c>
      <c r="N45" s="125">
        <v>1520.327</v>
      </c>
      <c r="O45" s="125">
        <v>951.38300000000004</v>
      </c>
      <c r="P45" s="125">
        <v>866.29600000000005</v>
      </c>
      <c r="Q45" s="125">
        <v>1058.2929999999999</v>
      </c>
      <c r="R45" s="125">
        <v>1495.3630000000001</v>
      </c>
      <c r="S45" s="125">
        <v>1125.607</v>
      </c>
      <c r="T45" s="125">
        <v>660.95899999999995</v>
      </c>
      <c r="U45" s="125">
        <v>809.15899999999999</v>
      </c>
      <c r="V45" s="125">
        <v>774.46199999999999</v>
      </c>
      <c r="W45" s="125">
        <v>482.24200000000002</v>
      </c>
      <c r="X45" s="125">
        <v>535.01700000000005</v>
      </c>
      <c r="Y45" s="125">
        <v>1352.1569999999999</v>
      </c>
      <c r="Z45" s="125">
        <v>1390.1379999999999</v>
      </c>
      <c r="AA45" s="125">
        <v>1124.646</v>
      </c>
      <c r="AB45" s="125">
        <v>1106.577</v>
      </c>
      <c r="AC45" s="125">
        <v>813.23699999999997</v>
      </c>
      <c r="AD45" s="125">
        <v>863.08799999999997</v>
      </c>
      <c r="AE45" s="126">
        <v>798.21100000000001</v>
      </c>
      <c r="AF45" s="125">
        <v>1140.5709999999999</v>
      </c>
      <c r="AG45" s="125">
        <v>1096.6199999999999</v>
      </c>
      <c r="AH45" s="125">
        <v>403.47</v>
      </c>
      <c r="AI45" s="173">
        <v>618.03599999999994</v>
      </c>
      <c r="AJ45" s="173">
        <v>640.726</v>
      </c>
      <c r="AK45" s="173">
        <v>489.46</v>
      </c>
      <c r="AL45" s="173">
        <v>555.47</v>
      </c>
      <c r="AM45" s="173">
        <v>756.52300000000002</v>
      </c>
      <c r="AN45" s="173"/>
      <c r="AO45" s="173"/>
      <c r="AP45" s="173"/>
      <c r="AQ45" s="173"/>
      <c r="AR45" s="173"/>
      <c r="AS45" s="173"/>
      <c r="AT45" s="173"/>
      <c r="AU45" s="173"/>
      <c r="AV45" s="173"/>
      <c r="AW45" s="173"/>
      <c r="AX45" s="173"/>
      <c r="AY45" s="173"/>
    </row>
    <row r="46" spans="1:51" ht="15" x14ac:dyDescent="0.25">
      <c r="A46" s="185">
        <v>45413</v>
      </c>
      <c r="B46" s="151"/>
      <c r="C46" s="151"/>
      <c r="D46" s="151">
        <v>2213.1999999999998</v>
      </c>
      <c r="E46" s="125">
        <v>4352.6049999999996</v>
      </c>
      <c r="F46" s="125">
        <v>4218.3599999999997</v>
      </c>
      <c r="G46" s="125">
        <v>3563.6680000000001</v>
      </c>
      <c r="H46" s="125">
        <v>2889.2730000000001</v>
      </c>
      <c r="I46" s="125">
        <v>1297.8689999999999</v>
      </c>
      <c r="J46" s="125">
        <v>1506.222</v>
      </c>
      <c r="K46" s="125">
        <v>757.50800000000004</v>
      </c>
      <c r="L46" s="125">
        <v>1171.241</v>
      </c>
      <c r="M46" s="125">
        <v>1953.182</v>
      </c>
      <c r="N46" s="125">
        <v>3576.1970000000001</v>
      </c>
      <c r="O46" s="125">
        <v>2014.9359999999999</v>
      </c>
      <c r="P46" s="125">
        <v>2341.473</v>
      </c>
      <c r="Q46" s="125">
        <v>3090.3040000000001</v>
      </c>
      <c r="R46" s="125">
        <v>4086.73</v>
      </c>
      <c r="S46" s="125">
        <v>2736.683</v>
      </c>
      <c r="T46" s="125">
        <v>1988.3440000000001</v>
      </c>
      <c r="U46" s="125">
        <v>1948.029</v>
      </c>
      <c r="V46" s="125">
        <v>2218.9879999999998</v>
      </c>
      <c r="W46" s="125">
        <v>244.398</v>
      </c>
      <c r="X46" s="125">
        <v>1260.6569999999999</v>
      </c>
      <c r="Y46" s="125">
        <v>1716.2809999999999</v>
      </c>
      <c r="Z46" s="125">
        <v>2950.45</v>
      </c>
      <c r="AA46" s="125">
        <v>2400.201</v>
      </c>
      <c r="AB46" s="125">
        <v>2067.703</v>
      </c>
      <c r="AC46" s="125">
        <v>2315.5239999999999</v>
      </c>
      <c r="AD46" s="125">
        <v>2658.7939999999999</v>
      </c>
      <c r="AE46" s="126">
        <v>966.74900000000002</v>
      </c>
      <c r="AF46" s="125">
        <v>2334.5100000000002</v>
      </c>
      <c r="AG46" s="125">
        <v>1219.7650000000001</v>
      </c>
      <c r="AH46" s="125">
        <v>796.71100000000001</v>
      </c>
      <c r="AI46" s="173">
        <v>1721.6479999999999</v>
      </c>
      <c r="AJ46" s="173">
        <v>1258.0609999999999</v>
      </c>
      <c r="AK46" s="173">
        <v>835.61099999999999</v>
      </c>
      <c r="AL46" s="173">
        <v>1777.096</v>
      </c>
      <c r="AM46" s="173">
        <v>2199.174</v>
      </c>
      <c r="AN46" s="173"/>
      <c r="AO46" s="173"/>
      <c r="AP46" s="173"/>
      <c r="AQ46" s="173"/>
      <c r="AR46" s="173"/>
      <c r="AS46" s="173"/>
      <c r="AT46" s="173"/>
      <c r="AU46" s="173"/>
      <c r="AV46" s="173"/>
      <c r="AW46" s="173"/>
      <c r="AX46" s="173"/>
      <c r="AY46" s="173"/>
    </row>
    <row r="47" spans="1:51" ht="15" x14ac:dyDescent="0.25">
      <c r="A47" s="185">
        <v>45444</v>
      </c>
      <c r="B47" s="151"/>
      <c r="C47" s="151"/>
      <c r="D47" s="151">
        <v>2594.5</v>
      </c>
      <c r="E47" s="125">
        <v>6292.1589999999997</v>
      </c>
      <c r="F47" s="125">
        <v>3804.4749999999999</v>
      </c>
      <c r="G47" s="125">
        <v>4672.5540000000001</v>
      </c>
      <c r="H47" s="125">
        <v>1950.2660000000001</v>
      </c>
      <c r="I47" s="125">
        <v>2012.34</v>
      </c>
      <c r="J47" s="125">
        <v>1267.3489999999999</v>
      </c>
      <c r="K47" s="125">
        <v>1609.8720000000001</v>
      </c>
      <c r="L47" s="125">
        <v>2759.03</v>
      </c>
      <c r="M47" s="125">
        <v>1287.9159999999999</v>
      </c>
      <c r="N47" s="125">
        <v>4872.7489999999998</v>
      </c>
      <c r="O47" s="125">
        <v>1734.836</v>
      </c>
      <c r="P47" s="125">
        <v>5130.6620000000003</v>
      </c>
      <c r="Q47" s="125">
        <v>3029.51</v>
      </c>
      <c r="R47" s="125">
        <v>5298.4430000000002</v>
      </c>
      <c r="S47" s="125">
        <v>2765.1309999999999</v>
      </c>
      <c r="T47" s="125">
        <v>3596.2820000000002</v>
      </c>
      <c r="U47" s="125">
        <v>1493.443</v>
      </c>
      <c r="V47" s="125">
        <v>1636.096</v>
      </c>
      <c r="W47" s="125">
        <v>358.00799999999998</v>
      </c>
      <c r="X47" s="125">
        <v>2413.2330000000002</v>
      </c>
      <c r="Y47" s="125">
        <v>1076.846</v>
      </c>
      <c r="Z47" s="125">
        <v>3841.4090000000001</v>
      </c>
      <c r="AA47" s="125">
        <v>2159.39</v>
      </c>
      <c r="AB47" s="125">
        <v>1388.8630000000001</v>
      </c>
      <c r="AC47" s="125">
        <v>4170.7569999999996</v>
      </c>
      <c r="AD47" s="125">
        <v>2798.8110000000001</v>
      </c>
      <c r="AE47" s="126">
        <v>2723.049</v>
      </c>
      <c r="AF47" s="125">
        <v>5529.7650000000003</v>
      </c>
      <c r="AG47" s="125">
        <v>417.714</v>
      </c>
      <c r="AH47" s="125">
        <v>1142.212</v>
      </c>
      <c r="AI47" s="173">
        <v>3258.9740000000002</v>
      </c>
      <c r="AJ47" s="173">
        <v>2425.299</v>
      </c>
      <c r="AK47" s="173">
        <v>1193.123</v>
      </c>
      <c r="AL47" s="173">
        <v>3336.2060000000001</v>
      </c>
      <c r="AM47" s="173">
        <v>6245.7730000000001</v>
      </c>
      <c r="AN47" s="173"/>
      <c r="AO47" s="173"/>
      <c r="AP47" s="173"/>
      <c r="AQ47" s="173"/>
      <c r="AR47" s="173"/>
      <c r="AS47" s="173"/>
      <c r="AT47" s="173"/>
      <c r="AU47" s="173"/>
      <c r="AV47" s="173"/>
      <c r="AW47" s="173"/>
      <c r="AX47" s="173"/>
      <c r="AY47" s="173"/>
    </row>
    <row r="48" spans="1:51" ht="15" x14ac:dyDescent="0.25">
      <c r="A48" s="185">
        <v>45474</v>
      </c>
      <c r="B48" s="151"/>
      <c r="C48" s="151"/>
      <c r="D48" s="151">
        <v>897.8</v>
      </c>
      <c r="E48" s="125">
        <v>2537.194</v>
      </c>
      <c r="F48" s="125">
        <v>1188.6279999999999</v>
      </c>
      <c r="G48" s="125">
        <v>1885.6110000000001</v>
      </c>
      <c r="H48" s="125">
        <v>667.80200000000002</v>
      </c>
      <c r="I48" s="125">
        <v>631.25300000000004</v>
      </c>
      <c r="J48" s="125">
        <v>560.34400000000005</v>
      </c>
      <c r="K48" s="125">
        <v>763.97</v>
      </c>
      <c r="L48" s="125">
        <v>1149.3869999999999</v>
      </c>
      <c r="M48" s="125">
        <v>486.01499999999999</v>
      </c>
      <c r="N48" s="125">
        <v>2045.287</v>
      </c>
      <c r="O48" s="125">
        <v>441.69799999999998</v>
      </c>
      <c r="P48" s="125">
        <v>4299.7330000000002</v>
      </c>
      <c r="Q48" s="125">
        <v>1230.644</v>
      </c>
      <c r="R48" s="125">
        <v>1883.521</v>
      </c>
      <c r="S48" s="125">
        <v>1570.45</v>
      </c>
      <c r="T48" s="125">
        <v>2021.471</v>
      </c>
      <c r="U48" s="125">
        <v>348.714</v>
      </c>
      <c r="V48" s="125">
        <v>398.34100000000001</v>
      </c>
      <c r="W48" s="125">
        <v>93.573999999999998</v>
      </c>
      <c r="X48" s="125">
        <v>639.995</v>
      </c>
      <c r="Y48" s="125">
        <v>484.52499999999998</v>
      </c>
      <c r="Z48" s="125">
        <v>1656.818</v>
      </c>
      <c r="AA48" s="125">
        <v>589.25800000000004</v>
      </c>
      <c r="AB48" s="125">
        <v>457.24900000000002</v>
      </c>
      <c r="AC48" s="125">
        <v>1996.153</v>
      </c>
      <c r="AD48" s="125">
        <v>1594.615</v>
      </c>
      <c r="AE48" s="126">
        <v>986.92100000000005</v>
      </c>
      <c r="AF48" s="125">
        <v>3962.7849999999999</v>
      </c>
      <c r="AG48" s="125">
        <v>174.416</v>
      </c>
      <c r="AH48" s="125">
        <v>324.67599999999999</v>
      </c>
      <c r="AI48" s="173">
        <v>1059.182</v>
      </c>
      <c r="AJ48" s="173">
        <v>903.69299999999998</v>
      </c>
      <c r="AK48" s="173">
        <v>402.14400000000001</v>
      </c>
      <c r="AL48" s="173">
        <v>2222.3409999999999</v>
      </c>
      <c r="AM48" s="173">
        <v>3580.741</v>
      </c>
      <c r="AN48" s="173"/>
      <c r="AO48" s="173"/>
      <c r="AP48" s="173"/>
      <c r="AQ48" s="173"/>
      <c r="AR48" s="173"/>
      <c r="AS48" s="173"/>
      <c r="AT48" s="173"/>
      <c r="AU48" s="173"/>
      <c r="AV48" s="173"/>
      <c r="AW48" s="173"/>
      <c r="AX48" s="173"/>
      <c r="AY48" s="173"/>
    </row>
    <row r="49" spans="1:1005" ht="15" x14ac:dyDescent="0.25">
      <c r="A49" s="185">
        <v>45505</v>
      </c>
      <c r="B49" s="151"/>
      <c r="C49" s="151"/>
      <c r="D49" s="151">
        <v>445.1</v>
      </c>
      <c r="E49" s="125">
        <v>1043.856</v>
      </c>
      <c r="F49" s="125">
        <v>549.32100000000003</v>
      </c>
      <c r="G49" s="125">
        <v>641.85900000000004</v>
      </c>
      <c r="H49" s="125">
        <v>465.27199999999999</v>
      </c>
      <c r="I49" s="125">
        <v>346.17</v>
      </c>
      <c r="J49" s="125">
        <v>412.32</v>
      </c>
      <c r="K49" s="125">
        <v>336.202</v>
      </c>
      <c r="L49" s="125">
        <v>466.137</v>
      </c>
      <c r="M49" s="125">
        <v>354.142</v>
      </c>
      <c r="N49" s="125">
        <v>799.649</v>
      </c>
      <c r="O49" s="125">
        <v>289.55399999999997</v>
      </c>
      <c r="P49" s="125">
        <v>1233.24</v>
      </c>
      <c r="Q49" s="125">
        <v>458.63799999999998</v>
      </c>
      <c r="R49" s="125">
        <v>977.56700000000001</v>
      </c>
      <c r="S49" s="125">
        <v>661.33</v>
      </c>
      <c r="T49" s="125">
        <v>895.09900000000005</v>
      </c>
      <c r="U49" s="125">
        <v>246.16900000000001</v>
      </c>
      <c r="V49" s="125">
        <v>328.20400000000001</v>
      </c>
      <c r="W49" s="125">
        <v>115.04900000000001</v>
      </c>
      <c r="X49" s="125">
        <v>299.88799999999998</v>
      </c>
      <c r="Y49" s="125">
        <v>277.12099999999998</v>
      </c>
      <c r="Z49" s="125">
        <v>601.25</v>
      </c>
      <c r="AA49" s="125">
        <v>418.262</v>
      </c>
      <c r="AB49" s="125">
        <v>390.25200000000001</v>
      </c>
      <c r="AC49" s="125">
        <v>636.28200000000004</v>
      </c>
      <c r="AD49" s="125">
        <v>551.11599999999999</v>
      </c>
      <c r="AE49" s="126">
        <v>512.75699999999995</v>
      </c>
      <c r="AF49" s="125">
        <v>990.83900000000006</v>
      </c>
      <c r="AG49" s="125">
        <v>217.13399999999999</v>
      </c>
      <c r="AH49" s="125">
        <v>340.2</v>
      </c>
      <c r="AI49" s="173">
        <v>498.25299999999999</v>
      </c>
      <c r="AJ49" s="173">
        <v>378.346</v>
      </c>
      <c r="AK49" s="173">
        <v>238.09</v>
      </c>
      <c r="AL49" s="173">
        <v>915.45899999999995</v>
      </c>
      <c r="AM49" s="173">
        <v>1115.28</v>
      </c>
      <c r="AN49" s="173"/>
      <c r="AO49" s="173"/>
      <c r="AP49" s="173"/>
      <c r="AQ49" s="173"/>
      <c r="AR49" s="173"/>
      <c r="AS49" s="173"/>
      <c r="AT49" s="173"/>
      <c r="AU49" s="173"/>
      <c r="AV49" s="173"/>
      <c r="AW49" s="173"/>
      <c r="AX49" s="173"/>
      <c r="AY49" s="173"/>
    </row>
    <row r="50" spans="1:1005" ht="15" x14ac:dyDescent="0.25">
      <c r="A50" s="185">
        <v>45536</v>
      </c>
      <c r="B50" s="151"/>
      <c r="C50" s="151"/>
      <c r="D50" s="151">
        <v>385.8</v>
      </c>
      <c r="E50" s="125">
        <v>681.04499999999996</v>
      </c>
      <c r="F50" s="125">
        <v>575.44399999999996</v>
      </c>
      <c r="G50" s="125">
        <v>673.66700000000003</v>
      </c>
      <c r="H50" s="125">
        <v>411.584</v>
      </c>
      <c r="I50" s="125">
        <v>400.262</v>
      </c>
      <c r="J50" s="125">
        <v>297.06900000000002</v>
      </c>
      <c r="K50" s="125">
        <v>288.62200000000001</v>
      </c>
      <c r="L50" s="125">
        <v>481.23</v>
      </c>
      <c r="M50" s="125">
        <v>365.19499999999999</v>
      </c>
      <c r="N50" s="125">
        <v>713.75400000000002</v>
      </c>
      <c r="O50" s="125">
        <v>370.12799999999999</v>
      </c>
      <c r="P50" s="125">
        <v>632.93399999999997</v>
      </c>
      <c r="Q50" s="125">
        <v>445.392</v>
      </c>
      <c r="R50" s="125">
        <v>849.46500000000003</v>
      </c>
      <c r="S50" s="125">
        <v>487.39600000000002</v>
      </c>
      <c r="T50" s="125">
        <v>620.72299999999996</v>
      </c>
      <c r="U50" s="125">
        <v>319.09399999999999</v>
      </c>
      <c r="V50" s="125">
        <v>279.762</v>
      </c>
      <c r="W50" s="125">
        <v>288.11700000000002</v>
      </c>
      <c r="X50" s="125">
        <v>489.00400000000002</v>
      </c>
      <c r="Y50" s="125">
        <v>372.04500000000002</v>
      </c>
      <c r="Z50" s="125">
        <v>452.23599999999999</v>
      </c>
      <c r="AA50" s="125">
        <v>424.39600000000002</v>
      </c>
      <c r="AB50" s="125">
        <v>408.07799999999997</v>
      </c>
      <c r="AC50" s="125">
        <v>493</v>
      </c>
      <c r="AD50" s="125">
        <v>383.96800000000002</v>
      </c>
      <c r="AE50" s="126">
        <v>345.72500000000002</v>
      </c>
      <c r="AF50" s="125">
        <v>609.72400000000005</v>
      </c>
      <c r="AG50" s="125">
        <v>230.226</v>
      </c>
      <c r="AH50" s="125">
        <v>534.62800000000004</v>
      </c>
      <c r="AI50" s="173">
        <v>474.46600000000001</v>
      </c>
      <c r="AJ50" s="173">
        <v>336.59199999999998</v>
      </c>
      <c r="AK50" s="173">
        <v>285.69099999999997</v>
      </c>
      <c r="AL50" s="173">
        <v>742.33900000000006</v>
      </c>
      <c r="AM50" s="173">
        <v>615.84799999999996</v>
      </c>
      <c r="AN50" s="173"/>
      <c r="AO50" s="173"/>
      <c r="AP50" s="173"/>
      <c r="AQ50" s="173"/>
      <c r="AR50" s="173"/>
      <c r="AS50" s="173"/>
      <c r="AT50" s="173"/>
      <c r="AU50" s="173"/>
      <c r="AV50" s="173"/>
      <c r="AW50" s="173"/>
      <c r="AX50" s="173"/>
      <c r="AY50" s="173"/>
    </row>
    <row r="51" spans="1:1005" ht="15" x14ac:dyDescent="0.25">
      <c r="A51" s="185">
        <v>45566</v>
      </c>
      <c r="B51" s="151"/>
      <c r="C51" s="151"/>
      <c r="D51" s="151">
        <v>473.9</v>
      </c>
      <c r="E51" s="125">
        <v>776.16399999999999</v>
      </c>
      <c r="F51" s="125">
        <v>882.154</v>
      </c>
      <c r="G51" s="125">
        <v>885.34</v>
      </c>
      <c r="H51" s="125">
        <v>385.471</v>
      </c>
      <c r="I51" s="125">
        <v>365.70800000000003</v>
      </c>
      <c r="J51" s="125">
        <v>349.88200000000001</v>
      </c>
      <c r="K51" s="125">
        <v>408.524</v>
      </c>
      <c r="L51" s="125">
        <v>350.94799999999998</v>
      </c>
      <c r="M51" s="125">
        <v>299.29899999999998</v>
      </c>
      <c r="N51" s="125">
        <v>622.83900000000006</v>
      </c>
      <c r="O51" s="125">
        <v>462.78399999999999</v>
      </c>
      <c r="P51" s="125">
        <v>633.61900000000003</v>
      </c>
      <c r="Q51" s="125">
        <v>557.73800000000006</v>
      </c>
      <c r="R51" s="125">
        <v>960.88099999999997</v>
      </c>
      <c r="S51" s="125">
        <v>563.75199999999995</v>
      </c>
      <c r="T51" s="125">
        <v>443.416</v>
      </c>
      <c r="U51" s="125">
        <v>444.02100000000002</v>
      </c>
      <c r="V51" s="125">
        <v>285.495</v>
      </c>
      <c r="W51" s="125">
        <v>322.11099999999999</v>
      </c>
      <c r="X51" s="125">
        <v>337.34399999999999</v>
      </c>
      <c r="Y51" s="125">
        <v>482.89100000000002</v>
      </c>
      <c r="Z51" s="125">
        <v>634.18399999999997</v>
      </c>
      <c r="AA51" s="125">
        <v>1132.22</v>
      </c>
      <c r="AB51" s="125">
        <v>556.505</v>
      </c>
      <c r="AC51" s="125">
        <v>452.97800000000001</v>
      </c>
      <c r="AD51" s="125">
        <v>411.774</v>
      </c>
      <c r="AE51" s="126">
        <v>467.39600000000002</v>
      </c>
      <c r="AF51" s="125">
        <v>653.38599999999997</v>
      </c>
      <c r="AG51" s="125">
        <v>267.89699999999999</v>
      </c>
      <c r="AH51" s="125">
        <v>587.41899999999998</v>
      </c>
      <c r="AI51" s="173">
        <v>661.16800000000001</v>
      </c>
      <c r="AJ51" s="173">
        <v>320.30099999999999</v>
      </c>
      <c r="AK51" s="173">
        <v>446.23500000000001</v>
      </c>
      <c r="AL51" s="173">
        <v>750.62599999999998</v>
      </c>
      <c r="AM51" s="173">
        <v>687.35400000000004</v>
      </c>
      <c r="AN51" s="173"/>
      <c r="AO51" s="173"/>
      <c r="AP51" s="173"/>
      <c r="AQ51" s="173"/>
      <c r="AR51" s="173"/>
      <c r="AS51" s="173"/>
      <c r="AT51" s="173"/>
      <c r="AU51" s="173"/>
      <c r="AV51" s="173"/>
      <c r="AW51" s="173"/>
      <c r="AX51" s="173"/>
      <c r="AY51" s="173"/>
    </row>
    <row r="52" spans="1:1005" ht="15" x14ac:dyDescent="0.25">
      <c r="A52" s="185">
        <v>45597</v>
      </c>
      <c r="B52" s="151"/>
      <c r="C52" s="151"/>
      <c r="D52" s="151">
        <v>461.1</v>
      </c>
      <c r="E52" s="125">
        <v>666.76900000000001</v>
      </c>
      <c r="F52" s="125">
        <v>709.39400000000001</v>
      </c>
      <c r="G52" s="125">
        <v>818.97299999999996</v>
      </c>
      <c r="H52" s="125">
        <v>587.89800000000002</v>
      </c>
      <c r="I52" s="125">
        <v>372.14699999999999</v>
      </c>
      <c r="J52" s="125">
        <v>349.08199999999999</v>
      </c>
      <c r="K52" s="125">
        <v>473.86</v>
      </c>
      <c r="L52" s="125">
        <v>448.363</v>
      </c>
      <c r="M52" s="125">
        <v>360.803</v>
      </c>
      <c r="N52" s="125">
        <v>608.39400000000001</v>
      </c>
      <c r="O52" s="125">
        <v>497.07799999999997</v>
      </c>
      <c r="P52" s="125">
        <v>573.81899999999996</v>
      </c>
      <c r="Q52" s="125">
        <v>571.17399999999998</v>
      </c>
      <c r="R52" s="125">
        <v>669.13099999999997</v>
      </c>
      <c r="S52" s="125">
        <v>663.60799999999995</v>
      </c>
      <c r="T52" s="125">
        <v>432.45299999999997</v>
      </c>
      <c r="U52" s="125">
        <v>419.36599999999999</v>
      </c>
      <c r="V52" s="125">
        <v>363.64699999999999</v>
      </c>
      <c r="W52" s="125">
        <v>318.50799999999998</v>
      </c>
      <c r="X52" s="125">
        <v>364.14299999999997</v>
      </c>
      <c r="Y52" s="125">
        <v>626.05700000000002</v>
      </c>
      <c r="Z52" s="125">
        <v>589.15300000000002</v>
      </c>
      <c r="AA52" s="125">
        <v>643.43100000000004</v>
      </c>
      <c r="AB52" s="125">
        <v>502.428</v>
      </c>
      <c r="AC52" s="125">
        <v>478.96600000000001</v>
      </c>
      <c r="AD52" s="125">
        <v>476.80599999999998</v>
      </c>
      <c r="AE52" s="126">
        <v>488.85</v>
      </c>
      <c r="AF52" s="125">
        <v>626.75</v>
      </c>
      <c r="AG52" s="125">
        <v>323.71800000000002</v>
      </c>
      <c r="AH52" s="125">
        <v>504.35599999999999</v>
      </c>
      <c r="AI52" s="173">
        <v>501.14499999999998</v>
      </c>
      <c r="AJ52" s="173">
        <v>379.71800000000002</v>
      </c>
      <c r="AK52" s="173">
        <v>437.53300000000002</v>
      </c>
      <c r="AL52" s="173">
        <v>582.96299999999997</v>
      </c>
      <c r="AM52" s="173">
        <v>629.53300000000002</v>
      </c>
      <c r="AN52" s="173"/>
      <c r="AO52" s="173"/>
      <c r="AP52" s="173"/>
      <c r="AQ52" s="173"/>
      <c r="AR52" s="173"/>
      <c r="AS52" s="173"/>
      <c r="AT52" s="173"/>
      <c r="AU52" s="173"/>
      <c r="AV52" s="173"/>
      <c r="AW52" s="173"/>
      <c r="AX52" s="173"/>
      <c r="AY52" s="173"/>
    </row>
    <row r="53" spans="1:1005" ht="15" x14ac:dyDescent="0.25">
      <c r="A53" s="185">
        <v>45627</v>
      </c>
      <c r="B53" s="151"/>
      <c r="C53" s="151"/>
      <c r="D53" s="151">
        <v>364</v>
      </c>
      <c r="E53" s="125">
        <v>609.149</v>
      </c>
      <c r="F53" s="125">
        <v>564.36</v>
      </c>
      <c r="G53" s="125">
        <v>621.12099999999998</v>
      </c>
      <c r="H53" s="125">
        <v>434.87400000000002</v>
      </c>
      <c r="I53" s="125">
        <v>353.346</v>
      </c>
      <c r="J53" s="125">
        <v>330.78699999999998</v>
      </c>
      <c r="K53" s="125">
        <v>376.35</v>
      </c>
      <c r="L53" s="125">
        <v>393.714</v>
      </c>
      <c r="M53" s="125">
        <v>332.56299999999999</v>
      </c>
      <c r="N53" s="125">
        <v>515.75300000000004</v>
      </c>
      <c r="O53" s="125">
        <v>427.63799999999998</v>
      </c>
      <c r="P53" s="125">
        <v>567.548</v>
      </c>
      <c r="Q53" s="125">
        <v>601.923</v>
      </c>
      <c r="R53" s="125">
        <v>555.63699999999994</v>
      </c>
      <c r="S53" s="125">
        <v>561.34699999999998</v>
      </c>
      <c r="T53" s="125">
        <v>419.70499999999998</v>
      </c>
      <c r="U53" s="125">
        <v>342.89600000000002</v>
      </c>
      <c r="V53" s="125">
        <v>349.024</v>
      </c>
      <c r="W53" s="125">
        <v>264.91199999999998</v>
      </c>
      <c r="X53" s="125">
        <v>353.346</v>
      </c>
      <c r="Y53" s="125">
        <v>406.41199999999998</v>
      </c>
      <c r="Z53" s="125">
        <v>482.024</v>
      </c>
      <c r="AA53" s="125">
        <v>482.92399999999998</v>
      </c>
      <c r="AB53" s="125">
        <v>472.10500000000002</v>
      </c>
      <c r="AC53" s="125">
        <v>471.55500000000001</v>
      </c>
      <c r="AD53" s="125">
        <v>433.88600000000002</v>
      </c>
      <c r="AE53" s="126">
        <v>467.78899999999999</v>
      </c>
      <c r="AF53" s="125">
        <v>552.53200000000004</v>
      </c>
      <c r="AG53" s="125">
        <v>320.83999999999997</v>
      </c>
      <c r="AH53" s="125">
        <v>373.839</v>
      </c>
      <c r="AI53" s="173">
        <v>418.67500000000001</v>
      </c>
      <c r="AJ53" s="173">
        <v>356.33800000000002</v>
      </c>
      <c r="AK53" s="173">
        <v>348.15600000000001</v>
      </c>
      <c r="AL53" s="173">
        <v>511.077</v>
      </c>
      <c r="AM53" s="173">
        <v>566.68799999999999</v>
      </c>
      <c r="AN53" s="173"/>
      <c r="AO53" s="173"/>
      <c r="AP53" s="173"/>
      <c r="AQ53" s="173"/>
      <c r="AR53" s="173"/>
      <c r="AS53" s="173"/>
      <c r="AT53" s="173"/>
      <c r="AU53" s="173"/>
      <c r="AV53" s="173"/>
      <c r="AW53" s="173"/>
      <c r="AX53" s="173"/>
      <c r="AY53" s="173"/>
    </row>
    <row r="54" spans="1:1005" ht="15" x14ac:dyDescent="0.25">
      <c r="A54" s="185">
        <v>45658</v>
      </c>
      <c r="B54" s="151"/>
      <c r="C54" s="151"/>
      <c r="D54" s="151">
        <v>355.1</v>
      </c>
      <c r="E54" s="125">
        <v>577.13499999999999</v>
      </c>
      <c r="F54" s="125">
        <v>475.83199999999999</v>
      </c>
      <c r="G54" s="125">
        <v>493.92200000000003</v>
      </c>
      <c r="H54" s="125">
        <v>378.75099999999998</v>
      </c>
      <c r="I54" s="125">
        <v>324.71699999999998</v>
      </c>
      <c r="J54" s="125">
        <v>312.13900000000001</v>
      </c>
      <c r="K54" s="125">
        <v>302.327</v>
      </c>
      <c r="L54" s="125">
        <v>343.55500000000001</v>
      </c>
      <c r="M54" s="125">
        <v>455.52199999999999</v>
      </c>
      <c r="N54" s="125">
        <v>467.22800000000001</v>
      </c>
      <c r="O54" s="125">
        <v>398.63900000000001</v>
      </c>
      <c r="P54" s="125">
        <v>491.61200000000002</v>
      </c>
      <c r="Q54" s="125">
        <v>522.70699999999999</v>
      </c>
      <c r="R54" s="125">
        <v>498.34399999999999</v>
      </c>
      <c r="S54" s="125">
        <v>447.625</v>
      </c>
      <c r="T54" s="125">
        <v>399.48500000000001</v>
      </c>
      <c r="U54" s="125">
        <v>327.779</v>
      </c>
      <c r="V54" s="125">
        <v>311.39400000000001</v>
      </c>
      <c r="W54" s="125">
        <v>233.465</v>
      </c>
      <c r="X54" s="125">
        <v>317.24900000000002</v>
      </c>
      <c r="Y54" s="125">
        <v>609.99599999999998</v>
      </c>
      <c r="Z54" s="125">
        <v>442.488</v>
      </c>
      <c r="AA54" s="125">
        <v>416.76900000000001</v>
      </c>
      <c r="AB54" s="125">
        <v>387.404</v>
      </c>
      <c r="AC54" s="125">
        <v>451.93400000000003</v>
      </c>
      <c r="AD54" s="125">
        <v>400.98399999999998</v>
      </c>
      <c r="AE54" s="126">
        <v>422.51900000000001</v>
      </c>
      <c r="AF54" s="125">
        <v>503.07900000000001</v>
      </c>
      <c r="AG54" s="125">
        <v>306.48200000000003</v>
      </c>
      <c r="AH54" s="125">
        <v>301.88400000000001</v>
      </c>
      <c r="AI54" s="173">
        <v>374.23099999999999</v>
      </c>
      <c r="AJ54" s="173">
        <v>349.66399999999999</v>
      </c>
      <c r="AK54" s="173">
        <v>329.74</v>
      </c>
      <c r="AL54" s="173">
        <v>432.87</v>
      </c>
      <c r="AM54" s="173">
        <v>511.74</v>
      </c>
      <c r="AN54" s="173"/>
      <c r="AO54" s="173"/>
      <c r="AP54" s="173"/>
      <c r="AQ54" s="173"/>
      <c r="AR54" s="173"/>
      <c r="AS54" s="173"/>
      <c r="AT54" s="173"/>
      <c r="AU54" s="173"/>
      <c r="AV54" s="173"/>
      <c r="AW54" s="173"/>
      <c r="AX54" s="173"/>
      <c r="AY54" s="173"/>
    </row>
    <row r="55" spans="1:1005" ht="15" x14ac:dyDescent="0.25">
      <c r="A55" s="185">
        <v>45689</v>
      </c>
      <c r="B55" s="151"/>
      <c r="C55" s="151"/>
      <c r="D55" s="151">
        <v>399.3</v>
      </c>
      <c r="E55" s="125">
        <v>457.93900000000002</v>
      </c>
      <c r="F55" s="125">
        <v>543.94200000000001</v>
      </c>
      <c r="G55" s="125">
        <v>498.07499999999999</v>
      </c>
      <c r="H55" s="125">
        <v>346.93799999999999</v>
      </c>
      <c r="I55" s="125">
        <v>309.70699999999999</v>
      </c>
      <c r="J55" s="125">
        <v>271.34500000000003</v>
      </c>
      <c r="K55" s="125">
        <v>277.20600000000002</v>
      </c>
      <c r="L55" s="125">
        <v>349.23500000000001</v>
      </c>
      <c r="M55" s="125">
        <v>535.84799999999996</v>
      </c>
      <c r="N55" s="125">
        <v>409.92</v>
      </c>
      <c r="O55" s="125">
        <v>398.96300000000002</v>
      </c>
      <c r="P55" s="125">
        <v>454.76</v>
      </c>
      <c r="Q55" s="125">
        <v>450.20299999999997</v>
      </c>
      <c r="R55" s="125">
        <v>460.95400000000001</v>
      </c>
      <c r="S55" s="125">
        <v>421.29300000000001</v>
      </c>
      <c r="T55" s="125">
        <v>396.76100000000002</v>
      </c>
      <c r="U55" s="125">
        <v>300.15499999999997</v>
      </c>
      <c r="V55" s="125">
        <v>251.297</v>
      </c>
      <c r="W55" s="125">
        <v>247.07599999999999</v>
      </c>
      <c r="X55" s="125">
        <v>275.79500000000002</v>
      </c>
      <c r="Y55" s="125">
        <v>567.44299999999998</v>
      </c>
      <c r="Z55" s="125">
        <v>364.74700000000001</v>
      </c>
      <c r="AA55" s="125">
        <v>402.202</v>
      </c>
      <c r="AB55" s="125">
        <v>345.88099999999997</v>
      </c>
      <c r="AC55" s="125">
        <v>413.12900000000002</v>
      </c>
      <c r="AD55" s="125">
        <v>412.41199999999998</v>
      </c>
      <c r="AE55" s="126">
        <v>366.048</v>
      </c>
      <c r="AF55" s="125">
        <v>429.30700000000002</v>
      </c>
      <c r="AG55" s="125">
        <v>282.084</v>
      </c>
      <c r="AH55" s="125">
        <v>280.84500000000003</v>
      </c>
      <c r="AI55" s="173">
        <v>422.48500000000001</v>
      </c>
      <c r="AJ55" s="173">
        <v>275.93200000000002</v>
      </c>
      <c r="AK55" s="173">
        <v>275.75799999999998</v>
      </c>
      <c r="AL55" s="173">
        <v>389.21300000000002</v>
      </c>
      <c r="AM55" s="173">
        <v>420.86500000000001</v>
      </c>
      <c r="AN55" s="173"/>
      <c r="AO55" s="173"/>
      <c r="AP55" s="173"/>
      <c r="AQ55" s="173"/>
      <c r="AR55" s="173"/>
      <c r="AS55" s="173"/>
      <c r="AT55" s="173"/>
      <c r="AU55" s="173"/>
      <c r="AV55" s="173"/>
      <c r="AW55" s="173"/>
      <c r="AX55" s="173"/>
      <c r="AY55" s="173"/>
    </row>
    <row r="56" spans="1:1005" ht="15" x14ac:dyDescent="0.25">
      <c r="A56" s="185">
        <v>45717</v>
      </c>
      <c r="B56" s="151"/>
      <c r="C56" s="151"/>
      <c r="D56" s="151">
        <v>652.70000000000005</v>
      </c>
      <c r="E56" s="125">
        <v>791.74400000000003</v>
      </c>
      <c r="F56" s="125">
        <v>1287.2809999999999</v>
      </c>
      <c r="G56" s="125">
        <v>745.41499999999996</v>
      </c>
      <c r="H56" s="125">
        <v>466.08199999999999</v>
      </c>
      <c r="I56" s="125">
        <v>656.90599999999995</v>
      </c>
      <c r="J56" s="125">
        <v>396.68200000000002</v>
      </c>
      <c r="K56" s="125">
        <v>427.63200000000001</v>
      </c>
      <c r="L56" s="125">
        <v>579.17600000000004</v>
      </c>
      <c r="M56" s="125">
        <v>670.76700000000005</v>
      </c>
      <c r="N56" s="125">
        <v>660.05600000000004</v>
      </c>
      <c r="O56" s="125">
        <v>1079.971</v>
      </c>
      <c r="P56" s="125">
        <v>645.36599999999999</v>
      </c>
      <c r="Q56" s="125">
        <v>892.59</v>
      </c>
      <c r="R56" s="125">
        <v>593.66</v>
      </c>
      <c r="S56" s="125">
        <v>560.99900000000002</v>
      </c>
      <c r="T56" s="125">
        <v>520.05600000000004</v>
      </c>
      <c r="U56" s="125">
        <v>503.08199999999999</v>
      </c>
      <c r="V56" s="125">
        <v>289.84500000000003</v>
      </c>
      <c r="W56" s="125">
        <v>425.57499999999999</v>
      </c>
      <c r="X56" s="125">
        <v>603.15800000000002</v>
      </c>
      <c r="Y56" s="125">
        <v>771.64499999999998</v>
      </c>
      <c r="Z56" s="125">
        <v>480.08600000000001</v>
      </c>
      <c r="AA56" s="125">
        <v>858.20299999999997</v>
      </c>
      <c r="AB56" s="125">
        <v>453.57499999999999</v>
      </c>
      <c r="AC56" s="125">
        <v>687.76199999999994</v>
      </c>
      <c r="AD56" s="125">
        <v>554.58100000000002</v>
      </c>
      <c r="AE56" s="126">
        <v>541.13499999999999</v>
      </c>
      <c r="AF56" s="125">
        <v>610.35900000000004</v>
      </c>
      <c r="AG56" s="125">
        <v>370.19200000000001</v>
      </c>
      <c r="AH56" s="125">
        <v>441.52699999999999</v>
      </c>
      <c r="AI56" s="173">
        <v>636.16800000000001</v>
      </c>
      <c r="AJ56" s="173">
        <v>402.88799999999998</v>
      </c>
      <c r="AK56" s="173">
        <v>512.53</v>
      </c>
      <c r="AL56" s="173">
        <v>748.72400000000005</v>
      </c>
      <c r="AM56" s="173">
        <v>507.642</v>
      </c>
      <c r="AN56" s="173"/>
      <c r="AO56" s="173"/>
      <c r="AP56" s="173"/>
      <c r="AQ56" s="173"/>
      <c r="AR56" s="173"/>
      <c r="AS56" s="173"/>
      <c r="AT56" s="173"/>
      <c r="AU56" s="173"/>
      <c r="AV56" s="173"/>
      <c r="AW56" s="173"/>
      <c r="AX56" s="173"/>
      <c r="AY56" s="173"/>
    </row>
    <row r="57" spans="1:1005" ht="15" x14ac:dyDescent="0.25">
      <c r="A57" s="185">
        <v>45748</v>
      </c>
      <c r="B57" s="151"/>
      <c r="C57" s="151"/>
      <c r="D57" s="151">
        <v>945.3</v>
      </c>
      <c r="E57" s="125">
        <v>1862.405</v>
      </c>
      <c r="F57" s="125">
        <v>2366.9780000000001</v>
      </c>
      <c r="G57" s="125">
        <v>1115.0029999999999</v>
      </c>
      <c r="H57" s="125">
        <v>765.46699999999998</v>
      </c>
      <c r="I57" s="125">
        <v>1186.385</v>
      </c>
      <c r="J57" s="125">
        <v>700.08500000000004</v>
      </c>
      <c r="K57" s="125">
        <v>535.505</v>
      </c>
      <c r="L57" s="125">
        <v>1023.492</v>
      </c>
      <c r="M57" s="125">
        <v>1521.329</v>
      </c>
      <c r="N57" s="125">
        <v>953.077</v>
      </c>
      <c r="O57" s="125">
        <v>868.39400000000001</v>
      </c>
      <c r="P57" s="125">
        <v>1022.6079999999999</v>
      </c>
      <c r="Q57" s="125">
        <v>1499.7</v>
      </c>
      <c r="R57" s="125">
        <v>1120.8820000000001</v>
      </c>
      <c r="S57" s="125">
        <v>665.79100000000005</v>
      </c>
      <c r="T57" s="125">
        <v>789.15499999999997</v>
      </c>
      <c r="U57" s="125">
        <v>785.71199999999999</v>
      </c>
      <c r="V57" s="125">
        <v>489.452</v>
      </c>
      <c r="W57" s="125">
        <v>537.37099999999998</v>
      </c>
      <c r="X57" s="125">
        <v>1362.1659999999999</v>
      </c>
      <c r="Y57" s="125">
        <v>1387.375</v>
      </c>
      <c r="Z57" s="125">
        <v>1122.809</v>
      </c>
      <c r="AA57" s="125">
        <v>1105.241</v>
      </c>
      <c r="AB57" s="125">
        <v>791.76599999999996</v>
      </c>
      <c r="AC57" s="125">
        <v>868.471</v>
      </c>
      <c r="AD57" s="125">
        <v>804.88199999999995</v>
      </c>
      <c r="AE57" s="126">
        <v>1139.7729999999999</v>
      </c>
      <c r="AF57" s="125">
        <v>1069.605</v>
      </c>
      <c r="AG57" s="125">
        <v>407.88099999999997</v>
      </c>
      <c r="AH57" s="125">
        <v>620.99800000000005</v>
      </c>
      <c r="AI57" s="173">
        <v>645.28099999999995</v>
      </c>
      <c r="AJ57" s="173">
        <v>462.84199999999998</v>
      </c>
      <c r="AK57" s="173">
        <v>556.88099999999997</v>
      </c>
      <c r="AL57" s="173">
        <v>754.48800000000006</v>
      </c>
      <c r="AM57" s="173">
        <v>892.70399999999995</v>
      </c>
      <c r="AN57" s="173"/>
      <c r="AO57" s="173"/>
      <c r="AP57" s="173"/>
      <c r="AQ57" s="173"/>
      <c r="AR57" s="173"/>
      <c r="AS57" s="173"/>
      <c r="AT57" s="173"/>
      <c r="AU57" s="173"/>
      <c r="AV57" s="173"/>
      <c r="AW57" s="173"/>
      <c r="AX57" s="173"/>
      <c r="AY57" s="173"/>
    </row>
    <row r="58" spans="1:1005" ht="15" x14ac:dyDescent="0.25">
      <c r="A58" s="185">
        <v>45778</v>
      </c>
      <c r="B58" s="151"/>
      <c r="C58" s="151"/>
      <c r="D58" s="151">
        <v>2213.1999999999998</v>
      </c>
      <c r="E58" s="125">
        <v>4209.116</v>
      </c>
      <c r="F58" s="125">
        <v>3567.8789999999999</v>
      </c>
      <c r="G58" s="125">
        <v>2887.529</v>
      </c>
      <c r="H58" s="125">
        <v>1250.627</v>
      </c>
      <c r="I58" s="125">
        <v>1510.548</v>
      </c>
      <c r="J58" s="125">
        <v>765.92499999999995</v>
      </c>
      <c r="K58" s="125">
        <v>1169.7149999999999</v>
      </c>
      <c r="L58" s="125">
        <v>1892.6389999999999</v>
      </c>
      <c r="M58" s="125">
        <v>3576.6329999999998</v>
      </c>
      <c r="N58" s="125">
        <v>2011.9639999999999</v>
      </c>
      <c r="O58" s="125">
        <v>2342.5569999999998</v>
      </c>
      <c r="P58" s="125">
        <v>3029.1089999999999</v>
      </c>
      <c r="Q58" s="125">
        <v>4087.0749999999998</v>
      </c>
      <c r="R58" s="125">
        <v>2726.9319999999998</v>
      </c>
      <c r="S58" s="125">
        <v>1987.617</v>
      </c>
      <c r="T58" s="125">
        <v>1904.816</v>
      </c>
      <c r="U58" s="125">
        <v>2227.3910000000001</v>
      </c>
      <c r="V58" s="125">
        <v>249.55799999999999</v>
      </c>
      <c r="W58" s="125">
        <v>1261.049</v>
      </c>
      <c r="X58" s="125">
        <v>1691.46</v>
      </c>
      <c r="Y58" s="125">
        <v>2946.7840000000001</v>
      </c>
      <c r="Z58" s="125">
        <v>2395.7669999999998</v>
      </c>
      <c r="AA58" s="125">
        <v>2067.4229999999998</v>
      </c>
      <c r="AB58" s="125">
        <v>2224.88</v>
      </c>
      <c r="AC58" s="125">
        <v>2658.346</v>
      </c>
      <c r="AD58" s="125">
        <v>970.48099999999999</v>
      </c>
      <c r="AE58" s="126">
        <v>2332.7710000000002</v>
      </c>
      <c r="AF58" s="125">
        <v>1229.2449999999999</v>
      </c>
      <c r="AG58" s="125">
        <v>801.06399999999996</v>
      </c>
      <c r="AH58" s="125">
        <v>1720.585</v>
      </c>
      <c r="AI58" s="173">
        <v>1260.5550000000001</v>
      </c>
      <c r="AJ58" s="173">
        <v>809.25400000000002</v>
      </c>
      <c r="AK58" s="173">
        <v>1777.104</v>
      </c>
      <c r="AL58" s="173">
        <v>2192.6799999999998</v>
      </c>
      <c r="AM58" s="173">
        <v>4110.598</v>
      </c>
      <c r="AN58" s="173"/>
      <c r="AO58" s="173"/>
      <c r="AP58" s="173"/>
      <c r="AQ58" s="173"/>
      <c r="AR58" s="173"/>
      <c r="AS58" s="173"/>
      <c r="AT58" s="173"/>
      <c r="AU58" s="173"/>
      <c r="AV58" s="173"/>
      <c r="AW58" s="173"/>
      <c r="AX58" s="173"/>
      <c r="AY58" s="173"/>
    </row>
    <row r="59" spans="1:1005" ht="15" x14ac:dyDescent="0.25">
      <c r="A59" s="185">
        <v>45809</v>
      </c>
      <c r="B59" s="151"/>
      <c r="C59" s="151"/>
      <c r="D59" s="151">
        <v>2594.5</v>
      </c>
      <c r="E59" s="125">
        <v>3797.9549999999999</v>
      </c>
      <c r="F59" s="125">
        <v>4669.9390000000003</v>
      </c>
      <c r="G59" s="125">
        <v>1945.4010000000001</v>
      </c>
      <c r="H59" s="125">
        <v>2028.03</v>
      </c>
      <c r="I59" s="125">
        <v>1266.8119999999999</v>
      </c>
      <c r="J59" s="125">
        <v>1609.2339999999999</v>
      </c>
      <c r="K59" s="125">
        <v>2751.0709999999999</v>
      </c>
      <c r="L59" s="125">
        <v>1325.191</v>
      </c>
      <c r="M59" s="125">
        <v>4868.3630000000003</v>
      </c>
      <c r="N59" s="125">
        <v>1731.0309999999999</v>
      </c>
      <c r="O59" s="125">
        <v>5126.7129999999997</v>
      </c>
      <c r="P59" s="125">
        <v>3027.0709999999999</v>
      </c>
      <c r="Q59" s="125">
        <v>5293.143</v>
      </c>
      <c r="R59" s="125">
        <v>2757.5189999999998</v>
      </c>
      <c r="S59" s="125">
        <v>3587.904</v>
      </c>
      <c r="T59" s="125">
        <v>1536.4970000000001</v>
      </c>
      <c r="U59" s="125">
        <v>1637.1849999999999</v>
      </c>
      <c r="V59" s="125">
        <v>356.61</v>
      </c>
      <c r="W59" s="125">
        <v>2409.0569999999998</v>
      </c>
      <c r="X59" s="125">
        <v>1086.5640000000001</v>
      </c>
      <c r="Y59" s="125">
        <v>3834.2959999999998</v>
      </c>
      <c r="Z59" s="125">
        <v>2154.172</v>
      </c>
      <c r="AA59" s="125">
        <v>1384.1</v>
      </c>
      <c r="AB59" s="125">
        <v>4145.5720000000001</v>
      </c>
      <c r="AC59" s="125">
        <v>2794.8629999999998</v>
      </c>
      <c r="AD59" s="125">
        <v>2717.1759999999999</v>
      </c>
      <c r="AE59" s="126">
        <v>5521.62</v>
      </c>
      <c r="AF59" s="125">
        <v>441.84500000000003</v>
      </c>
      <c r="AG59" s="125">
        <v>1139.049</v>
      </c>
      <c r="AH59" s="125">
        <v>3254.0419999999999</v>
      </c>
      <c r="AI59" s="173">
        <v>2425.1860000000001</v>
      </c>
      <c r="AJ59" s="173">
        <v>1205.9290000000001</v>
      </c>
      <c r="AK59" s="173">
        <v>3332.5349999999999</v>
      </c>
      <c r="AL59" s="173">
        <v>6230.7979999999998</v>
      </c>
      <c r="AM59" s="173">
        <v>6380.7259999999997</v>
      </c>
      <c r="AN59" s="173"/>
      <c r="AO59" s="173"/>
      <c r="AP59" s="173"/>
      <c r="AQ59" s="173"/>
      <c r="AR59" s="173"/>
      <c r="AS59" s="173"/>
      <c r="AT59" s="173"/>
      <c r="AU59" s="173"/>
      <c r="AV59" s="173"/>
      <c r="AW59" s="173"/>
      <c r="AX59" s="173"/>
      <c r="AY59" s="173"/>
    </row>
    <row r="60" spans="1:1005" ht="15" x14ac:dyDescent="0.25">
      <c r="A60" s="185">
        <v>45839</v>
      </c>
      <c r="B60" s="151"/>
      <c r="C60" s="151"/>
      <c r="D60" s="151">
        <v>897.8</v>
      </c>
      <c r="E60" s="125">
        <v>1182.3810000000001</v>
      </c>
      <c r="F60" s="125">
        <v>1878.6669999999999</v>
      </c>
      <c r="G60" s="125">
        <v>661.89200000000005</v>
      </c>
      <c r="H60" s="125">
        <v>671.43</v>
      </c>
      <c r="I60" s="125">
        <v>557.82799999999997</v>
      </c>
      <c r="J60" s="125">
        <v>761.70299999999997</v>
      </c>
      <c r="K60" s="125">
        <v>1146.537</v>
      </c>
      <c r="L60" s="125">
        <v>495.09800000000001</v>
      </c>
      <c r="M60" s="125">
        <v>2038.788</v>
      </c>
      <c r="N60" s="125">
        <v>437.084</v>
      </c>
      <c r="O60" s="125">
        <v>4292.3509999999997</v>
      </c>
      <c r="P60" s="125">
        <v>1288.366</v>
      </c>
      <c r="Q60" s="125">
        <v>1877.873</v>
      </c>
      <c r="R60" s="125">
        <v>1561.5920000000001</v>
      </c>
      <c r="S60" s="125">
        <v>2013.7329999999999</v>
      </c>
      <c r="T60" s="125">
        <v>365.22399999999999</v>
      </c>
      <c r="U60" s="125">
        <v>396.56700000000001</v>
      </c>
      <c r="V60" s="125">
        <v>90.683000000000007</v>
      </c>
      <c r="W60" s="125">
        <v>635.37</v>
      </c>
      <c r="X60" s="125">
        <v>493.803</v>
      </c>
      <c r="Y60" s="125">
        <v>1649.5129999999999</v>
      </c>
      <c r="Z60" s="125">
        <v>583.71799999999996</v>
      </c>
      <c r="AA60" s="125">
        <v>451.19299999999998</v>
      </c>
      <c r="AB60" s="125">
        <v>2094.2199999999998</v>
      </c>
      <c r="AC60" s="125">
        <v>1589.297</v>
      </c>
      <c r="AD60" s="125">
        <v>981.88</v>
      </c>
      <c r="AE60" s="126">
        <v>3951.4140000000002</v>
      </c>
      <c r="AF60" s="125">
        <v>177.78800000000001</v>
      </c>
      <c r="AG60" s="125">
        <v>320.56400000000002</v>
      </c>
      <c r="AH60" s="125">
        <v>1054.655</v>
      </c>
      <c r="AI60" s="173">
        <v>900.21</v>
      </c>
      <c r="AJ60" s="173">
        <v>406.69900000000001</v>
      </c>
      <c r="AK60" s="173">
        <v>2215.6120000000001</v>
      </c>
      <c r="AL60" s="173">
        <v>3569.55</v>
      </c>
      <c r="AM60" s="173">
        <v>2640.4470000000001</v>
      </c>
      <c r="AN60" s="173"/>
      <c r="AO60" s="173"/>
      <c r="AP60" s="173"/>
      <c r="AQ60" s="173"/>
      <c r="AR60" s="173"/>
      <c r="AS60" s="173"/>
      <c r="AT60" s="173"/>
      <c r="AU60" s="173"/>
      <c r="AV60" s="173"/>
      <c r="AW60" s="173"/>
      <c r="AX60" s="173"/>
      <c r="AY60" s="173"/>
    </row>
    <row r="61" spans="1:1005" ht="15" x14ac:dyDescent="0.25">
      <c r="A61" s="185">
        <v>45870</v>
      </c>
      <c r="B61" s="151"/>
      <c r="C61" s="151"/>
      <c r="D61" s="151">
        <v>445.1</v>
      </c>
      <c r="E61" s="125">
        <v>546.60500000000002</v>
      </c>
      <c r="F61" s="125">
        <v>640.01199999999994</v>
      </c>
      <c r="G61" s="125">
        <v>462.82</v>
      </c>
      <c r="H61" s="125">
        <v>348.82900000000001</v>
      </c>
      <c r="I61" s="125">
        <v>411.41500000000002</v>
      </c>
      <c r="J61" s="125">
        <v>336.35700000000003</v>
      </c>
      <c r="K61" s="125">
        <v>462.875</v>
      </c>
      <c r="L61" s="125">
        <v>353.23</v>
      </c>
      <c r="M61" s="125">
        <v>796.72500000000002</v>
      </c>
      <c r="N61" s="125">
        <v>286.923</v>
      </c>
      <c r="O61" s="125">
        <v>1229.588</v>
      </c>
      <c r="P61" s="125">
        <v>464.97300000000001</v>
      </c>
      <c r="Q61" s="125">
        <v>976.40599999999995</v>
      </c>
      <c r="R61" s="125">
        <v>657.76800000000003</v>
      </c>
      <c r="S61" s="125">
        <v>893.23</v>
      </c>
      <c r="T61" s="125">
        <v>247.36099999999999</v>
      </c>
      <c r="U61" s="125">
        <v>328.45400000000001</v>
      </c>
      <c r="V61" s="125">
        <v>114.04</v>
      </c>
      <c r="W61" s="125">
        <v>297.46199999999999</v>
      </c>
      <c r="X61" s="125">
        <v>282.54899999999998</v>
      </c>
      <c r="Y61" s="125">
        <v>597.83000000000004</v>
      </c>
      <c r="Z61" s="125">
        <v>415.04199999999997</v>
      </c>
      <c r="AA61" s="125">
        <v>386.97399999999999</v>
      </c>
      <c r="AB61" s="125">
        <v>653.22500000000002</v>
      </c>
      <c r="AC61" s="125">
        <v>549.42700000000002</v>
      </c>
      <c r="AD61" s="125">
        <v>511.08699999999999</v>
      </c>
      <c r="AE61" s="126">
        <v>986.71</v>
      </c>
      <c r="AF61" s="125">
        <v>218.423</v>
      </c>
      <c r="AG61" s="125">
        <v>338.19200000000001</v>
      </c>
      <c r="AH61" s="125">
        <v>496.67599999999999</v>
      </c>
      <c r="AI61" s="173">
        <v>377.596</v>
      </c>
      <c r="AJ61" s="173">
        <v>241.911</v>
      </c>
      <c r="AK61" s="173">
        <v>912.53399999999999</v>
      </c>
      <c r="AL61" s="173">
        <v>1110.751</v>
      </c>
      <c r="AM61" s="173">
        <v>1053.8520000000001</v>
      </c>
      <c r="AN61" s="173"/>
      <c r="AO61" s="173"/>
      <c r="AP61" s="173"/>
      <c r="AQ61" s="173"/>
      <c r="AR61" s="173"/>
      <c r="AS61" s="173"/>
      <c r="AT61" s="173"/>
      <c r="AU61" s="173"/>
      <c r="AV61" s="173"/>
      <c r="AW61" s="173"/>
      <c r="AX61" s="173"/>
      <c r="AY61" s="173"/>
    </row>
    <row r="62" spans="1:1005" ht="15" x14ac:dyDescent="0.25">
      <c r="A62" s="185">
        <v>45901</v>
      </c>
      <c r="B62" s="151"/>
      <c r="C62" s="151"/>
      <c r="D62" s="151">
        <v>385.8</v>
      </c>
      <c r="E62" s="125">
        <v>574.51700000000005</v>
      </c>
      <c r="F62" s="125">
        <v>673.85500000000002</v>
      </c>
      <c r="G62" s="125">
        <v>411.24400000000003</v>
      </c>
      <c r="H62" s="125">
        <v>400.40300000000002</v>
      </c>
      <c r="I62" s="125">
        <v>297.702</v>
      </c>
      <c r="J62" s="125">
        <v>290.279</v>
      </c>
      <c r="K62" s="125">
        <v>480.089</v>
      </c>
      <c r="L62" s="125">
        <v>375.70499999999998</v>
      </c>
      <c r="M62" s="125">
        <v>712.89099999999996</v>
      </c>
      <c r="N62" s="125">
        <v>369.39</v>
      </c>
      <c r="O62" s="125">
        <v>632.29399999999998</v>
      </c>
      <c r="P62" s="125">
        <v>444.27699999999999</v>
      </c>
      <c r="Q62" s="125">
        <v>850.25900000000001</v>
      </c>
      <c r="R62" s="125">
        <v>485.80200000000002</v>
      </c>
      <c r="S62" s="125">
        <v>620.68399999999997</v>
      </c>
      <c r="T62" s="125">
        <v>319.43</v>
      </c>
      <c r="U62" s="125">
        <v>281.50400000000002</v>
      </c>
      <c r="V62" s="125">
        <v>288.63600000000002</v>
      </c>
      <c r="W62" s="125">
        <v>488.24400000000003</v>
      </c>
      <c r="X62" s="125">
        <v>367.459</v>
      </c>
      <c r="Y62" s="125">
        <v>450.67599999999999</v>
      </c>
      <c r="Z62" s="125">
        <v>423.18400000000003</v>
      </c>
      <c r="AA62" s="125">
        <v>406.65100000000001</v>
      </c>
      <c r="AB62" s="125">
        <v>496.173</v>
      </c>
      <c r="AC62" s="125">
        <v>384.142</v>
      </c>
      <c r="AD62" s="125">
        <v>346.17200000000003</v>
      </c>
      <c r="AE62" s="126">
        <v>608.30399999999997</v>
      </c>
      <c r="AF62" s="125">
        <v>231.44399999999999</v>
      </c>
      <c r="AG62" s="125">
        <v>533.89</v>
      </c>
      <c r="AH62" s="125">
        <v>474.76900000000001</v>
      </c>
      <c r="AI62" s="173">
        <v>337.661</v>
      </c>
      <c r="AJ62" s="173">
        <v>284.20400000000001</v>
      </c>
      <c r="AK62" s="173">
        <v>741.84</v>
      </c>
      <c r="AL62" s="173">
        <v>614.01599999999996</v>
      </c>
      <c r="AM62" s="173">
        <v>693.18100000000004</v>
      </c>
      <c r="AN62" s="173"/>
      <c r="AO62" s="173"/>
      <c r="AP62" s="173"/>
      <c r="AQ62" s="173"/>
      <c r="AR62" s="173"/>
      <c r="AS62" s="173"/>
      <c r="AT62" s="173"/>
      <c r="AU62" s="173"/>
      <c r="AV62" s="173"/>
      <c r="AW62" s="173"/>
      <c r="AX62" s="173"/>
      <c r="AY62" s="173"/>
    </row>
    <row r="63" spans="1:1005" ht="15" x14ac:dyDescent="0.25">
      <c r="A63" s="185">
        <v>45931</v>
      </c>
      <c r="B63" s="151"/>
      <c r="C63" s="151"/>
      <c r="D63" s="164">
        <v>473.9</v>
      </c>
      <c r="E63" s="125">
        <v>881.50599999999997</v>
      </c>
      <c r="F63" s="125">
        <v>885.88499999999999</v>
      </c>
      <c r="G63" s="125">
        <v>385.36700000000002</v>
      </c>
      <c r="H63" s="125">
        <v>372.68099999999998</v>
      </c>
      <c r="I63" s="125">
        <v>350.78800000000001</v>
      </c>
      <c r="J63" s="125">
        <v>410.702</v>
      </c>
      <c r="K63" s="125">
        <v>349.98399999999998</v>
      </c>
      <c r="L63" s="125">
        <v>299.54500000000002</v>
      </c>
      <c r="M63" s="125">
        <v>622.11199999999997</v>
      </c>
      <c r="N63" s="125">
        <v>462.26100000000002</v>
      </c>
      <c r="O63" s="125">
        <v>633.34699999999998</v>
      </c>
      <c r="P63" s="125">
        <v>561.15599999999995</v>
      </c>
      <c r="Q63" s="125">
        <v>961.61699999999996</v>
      </c>
      <c r="R63" s="125">
        <v>562.37599999999998</v>
      </c>
      <c r="S63" s="125">
        <v>443.95600000000002</v>
      </c>
      <c r="T63" s="125">
        <v>444.03199999999998</v>
      </c>
      <c r="U63" s="125">
        <v>287.60000000000002</v>
      </c>
      <c r="V63" s="125">
        <v>323.15199999999999</v>
      </c>
      <c r="W63" s="125">
        <v>336.464</v>
      </c>
      <c r="X63" s="125">
        <v>482.64800000000002</v>
      </c>
      <c r="Y63" s="125">
        <v>632.57799999999997</v>
      </c>
      <c r="Z63" s="125">
        <v>1130.7650000000001</v>
      </c>
      <c r="AA63" s="125">
        <v>555.303</v>
      </c>
      <c r="AB63" s="125">
        <v>456.00099999999998</v>
      </c>
      <c r="AC63" s="125">
        <v>412.2</v>
      </c>
      <c r="AD63" s="125">
        <v>467.92099999999999</v>
      </c>
      <c r="AE63" s="126">
        <v>652.14</v>
      </c>
      <c r="AF63" s="125">
        <v>268.5</v>
      </c>
      <c r="AG63" s="125">
        <v>586.94399999999996</v>
      </c>
      <c r="AH63" s="125">
        <v>661.72</v>
      </c>
      <c r="AI63" s="173">
        <v>321.83</v>
      </c>
      <c r="AJ63" s="173">
        <v>441.26100000000002</v>
      </c>
      <c r="AK63" s="173">
        <v>750.35500000000002</v>
      </c>
      <c r="AL63" s="173">
        <v>685.577</v>
      </c>
      <c r="AM63" s="173">
        <v>779.04600000000005</v>
      </c>
      <c r="AN63" s="173"/>
      <c r="AO63" s="173"/>
      <c r="AP63" s="173"/>
      <c r="AQ63" s="173"/>
      <c r="AR63" s="173"/>
      <c r="AS63" s="173"/>
      <c r="AT63" s="173"/>
      <c r="AU63" s="173"/>
      <c r="AV63" s="173"/>
      <c r="AW63" s="173"/>
      <c r="AX63" s="173"/>
      <c r="AY63" s="173"/>
    </row>
    <row r="64" spans="1:1005" ht="15" x14ac:dyDescent="0.25">
      <c r="A64" s="185"/>
      <c r="B64" s="151"/>
      <c r="C64" s="151"/>
      <c r="D64" s="164"/>
      <c r="E64" s="125"/>
      <c r="F64" s="125"/>
      <c r="G64" s="125"/>
      <c r="H64" s="125"/>
      <c r="I64" s="125"/>
      <c r="J64" s="125"/>
      <c r="K64" s="125"/>
      <c r="L64" s="125"/>
      <c r="M64" s="125"/>
      <c r="N64" s="125"/>
      <c r="O64" s="125"/>
      <c r="P64" s="125"/>
      <c r="Q64" s="125"/>
      <c r="R64" s="125"/>
      <c r="S64" s="125"/>
      <c r="T64" s="125"/>
      <c r="U64" s="125"/>
      <c r="V64" s="125"/>
      <c r="W64" s="125"/>
      <c r="X64" s="125"/>
      <c r="Y64" s="125"/>
      <c r="Z64" s="125"/>
      <c r="AA64" s="125"/>
      <c r="AB64" s="125"/>
      <c r="AC64" s="125"/>
      <c r="AD64" s="125"/>
      <c r="AE64" s="126"/>
      <c r="AF64" s="125"/>
      <c r="AG64" s="125"/>
      <c r="AH64" s="125"/>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185"/>
      <c r="B65" s="151"/>
      <c r="C65" s="151"/>
      <c r="D65" s="164"/>
      <c r="E65" s="125"/>
      <c r="F65" s="125"/>
      <c r="G65" s="125"/>
      <c r="H65" s="125"/>
      <c r="I65" s="125"/>
      <c r="J65" s="125"/>
      <c r="K65" s="125"/>
      <c r="L65" s="125"/>
      <c r="M65" s="125"/>
      <c r="N65" s="125"/>
      <c r="O65" s="125"/>
      <c r="P65" s="125"/>
      <c r="Q65" s="125"/>
      <c r="R65" s="125"/>
      <c r="S65" s="125"/>
      <c r="T65" s="125"/>
      <c r="U65" s="125"/>
      <c r="V65" s="125"/>
      <c r="W65" s="125"/>
      <c r="X65" s="125"/>
      <c r="Y65" s="125"/>
      <c r="Z65" s="125"/>
      <c r="AA65" s="125"/>
      <c r="AB65" s="125"/>
      <c r="AC65" s="125"/>
      <c r="AD65" s="125"/>
      <c r="AE65" s="126"/>
      <c r="AF65" s="125"/>
      <c r="AG65" s="125"/>
      <c r="AH65" s="125"/>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185"/>
      <c r="B66" s="151"/>
      <c r="C66" s="151"/>
      <c r="D66" s="164"/>
      <c r="E66" s="125"/>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6"/>
      <c r="AF66" s="125"/>
      <c r="AG66" s="125"/>
      <c r="AH66" s="125"/>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185"/>
      <c r="B67" s="151"/>
      <c r="C67" s="151"/>
      <c r="D67" s="164"/>
      <c r="E67" s="125"/>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6"/>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5"/>
      <c r="B68" s="151"/>
      <c r="C68" s="151"/>
      <c r="D68" s="164"/>
      <c r="E68" s="125"/>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6"/>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5"/>
      <c r="B69" s="151"/>
      <c r="C69" s="151"/>
      <c r="D69" s="164"/>
      <c r="E69" s="125"/>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5"/>
      <c r="B70" s="44"/>
      <c r="C70" s="44"/>
      <c r="D70" s="164"/>
      <c r="E70" s="125"/>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5"/>
      <c r="B71" s="44"/>
      <c r="C71" s="44"/>
      <c r="D71" s="164"/>
      <c r="E71" s="125"/>
      <c r="F71" s="125"/>
      <c r="G71" s="125"/>
      <c r="H71" s="125"/>
      <c r="I71" s="125"/>
      <c r="J71" s="125"/>
      <c r="K71" s="125"/>
      <c r="L71" s="125"/>
      <c r="M71" s="125"/>
      <c r="N71" s="125"/>
      <c r="O71" s="125"/>
      <c r="P71" s="125"/>
      <c r="Q71" s="125"/>
      <c r="R71" s="125"/>
      <c r="S71" s="125"/>
      <c r="T71" s="125"/>
      <c r="U71" s="125"/>
      <c r="V71" s="125"/>
      <c r="W71" s="125"/>
      <c r="X71" s="125"/>
      <c r="Y71" s="125"/>
      <c r="Z71" s="125"/>
      <c r="AA71" s="125"/>
      <c r="AB71" s="125"/>
      <c r="AC71" s="125"/>
      <c r="AD71" s="125"/>
      <c r="AE71" s="126"/>
      <c r="AF71" s="125"/>
      <c r="AG71" s="125"/>
      <c r="AH71" s="125"/>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5"/>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5"/>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5"/>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5"/>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5"/>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5"/>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5"/>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5"/>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5"/>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1"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4" s="211" customFormat="1" ht="15" x14ac:dyDescent="0.25">
      <c r="A1" s="21"/>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257"/>
      <c r="AJ1" s="257"/>
      <c r="AK1" s="257"/>
      <c r="AL1" s="257"/>
      <c r="AM1" s="257"/>
    </row>
    <row r="2" spans="1:54" s="206" customFormat="1" ht="15" x14ac:dyDescent="0.25">
      <c r="A2" s="21"/>
      <c r="B2" s="197" t="s">
        <v>53</v>
      </c>
      <c r="C2" s="197" t="s">
        <v>54</v>
      </c>
      <c r="D2" s="197" t="s">
        <v>55</v>
      </c>
      <c r="E2" s="197">
        <v>1981</v>
      </c>
      <c r="F2" s="197">
        <v>1982</v>
      </c>
      <c r="G2" s="197">
        <v>1983</v>
      </c>
      <c r="H2" s="197">
        <v>1984</v>
      </c>
      <c r="I2" s="197">
        <v>1985</v>
      </c>
      <c r="J2" s="197">
        <v>1986</v>
      </c>
      <c r="K2" s="197">
        <v>1987</v>
      </c>
      <c r="L2" s="197">
        <v>1988</v>
      </c>
      <c r="M2" s="197">
        <v>1989</v>
      </c>
      <c r="N2" s="197">
        <v>1990</v>
      </c>
      <c r="O2" s="197">
        <v>1991</v>
      </c>
      <c r="P2" s="197">
        <v>1992</v>
      </c>
      <c r="Q2" s="197">
        <v>1993</v>
      </c>
      <c r="R2" s="197">
        <v>1994</v>
      </c>
      <c r="S2" s="197">
        <v>1995</v>
      </c>
      <c r="T2" s="197">
        <v>1996</v>
      </c>
      <c r="U2" s="197">
        <v>1997</v>
      </c>
      <c r="V2" s="197">
        <v>1998</v>
      </c>
      <c r="W2" s="197">
        <v>1999</v>
      </c>
      <c r="X2" s="197">
        <v>2000</v>
      </c>
      <c r="Y2" s="197">
        <v>2001</v>
      </c>
      <c r="Z2" s="197">
        <v>2002</v>
      </c>
      <c r="AA2" s="197">
        <v>2003</v>
      </c>
      <c r="AB2" s="197">
        <v>2004</v>
      </c>
      <c r="AC2" s="197">
        <v>2005</v>
      </c>
      <c r="AD2" s="197">
        <v>2006</v>
      </c>
      <c r="AE2" s="219">
        <v>2007</v>
      </c>
      <c r="AF2" s="197">
        <v>2008</v>
      </c>
      <c r="AG2" s="197">
        <v>2009</v>
      </c>
      <c r="AH2" s="197">
        <v>2010</v>
      </c>
      <c r="AI2" s="257">
        <v>2011</v>
      </c>
      <c r="AJ2" s="257">
        <v>2012</v>
      </c>
      <c r="AK2" s="257">
        <v>2013</v>
      </c>
      <c r="AL2" s="257">
        <v>2014</v>
      </c>
      <c r="AM2" s="257">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2"/>
      <c r="B3" s="23" t="s">
        <v>71</v>
      </c>
      <c r="C3" s="23" t="s">
        <v>72</v>
      </c>
      <c r="D3" s="23" t="s">
        <v>73</v>
      </c>
      <c r="E3" s="23" t="s">
        <v>74</v>
      </c>
      <c r="F3" s="23" t="s">
        <v>75</v>
      </c>
      <c r="G3" s="23" t="s">
        <v>76</v>
      </c>
      <c r="H3" s="23" t="s">
        <v>77</v>
      </c>
      <c r="I3" s="23" t="s">
        <v>78</v>
      </c>
      <c r="J3" s="23" t="s">
        <v>79</v>
      </c>
      <c r="K3" s="23" t="s">
        <v>80</v>
      </c>
      <c r="L3" s="23" t="s">
        <v>81</v>
      </c>
      <c r="M3" s="23" t="s">
        <v>82</v>
      </c>
      <c r="N3" s="23" t="s">
        <v>83</v>
      </c>
      <c r="O3" s="23" t="s">
        <v>84</v>
      </c>
      <c r="P3" s="23" t="s">
        <v>85</v>
      </c>
      <c r="Q3" s="23" t="s">
        <v>86</v>
      </c>
      <c r="R3" s="23" t="s">
        <v>87</v>
      </c>
      <c r="S3" s="23" t="s">
        <v>88</v>
      </c>
      <c r="T3" s="23" t="s">
        <v>89</v>
      </c>
      <c r="U3" s="23" t="s">
        <v>90</v>
      </c>
      <c r="V3" s="23" t="s">
        <v>91</v>
      </c>
      <c r="W3" s="23" t="s">
        <v>92</v>
      </c>
      <c r="X3" s="23" t="s">
        <v>93</v>
      </c>
      <c r="Y3" s="23" t="s">
        <v>94</v>
      </c>
      <c r="Z3" s="23" t="s">
        <v>95</v>
      </c>
      <c r="AA3" s="23" t="s">
        <v>96</v>
      </c>
      <c r="AB3" s="23" t="s">
        <v>97</v>
      </c>
      <c r="AC3" s="23" t="s">
        <v>98</v>
      </c>
      <c r="AD3" s="23" t="s">
        <v>99</v>
      </c>
      <c r="AE3" s="23" t="s">
        <v>100</v>
      </c>
      <c r="AF3" s="23" t="s">
        <v>101</v>
      </c>
      <c r="AG3" s="23" t="s">
        <v>102</v>
      </c>
      <c r="AH3" s="23" t="s">
        <v>103</v>
      </c>
      <c r="AI3" s="23" t="s">
        <v>163</v>
      </c>
      <c r="AJ3" s="23" t="s">
        <v>168</v>
      </c>
      <c r="AK3" s="23" t="s">
        <v>169</v>
      </c>
      <c r="AL3" s="23" t="s">
        <v>170</v>
      </c>
      <c r="AM3" s="2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6">
        <v>44136</v>
      </c>
      <c r="B4" s="163"/>
      <c r="C4" s="163"/>
      <c r="D4" s="159">
        <v>35.552769399999995</v>
      </c>
      <c r="E4" s="11">
        <v>39.381999999999998</v>
      </c>
      <c r="F4" s="11">
        <v>39.426000000000002</v>
      </c>
      <c r="G4" s="11">
        <v>39.667999999999999</v>
      </c>
      <c r="H4" s="10">
        <v>42.161000000000001</v>
      </c>
      <c r="I4" s="10">
        <v>41.511000000000003</v>
      </c>
      <c r="J4" s="10">
        <v>40.491</v>
      </c>
      <c r="K4" s="10">
        <v>39.906999999999996</v>
      </c>
      <c r="L4" s="10">
        <v>40.904000000000003</v>
      </c>
      <c r="M4" s="10">
        <v>49.829000000000001</v>
      </c>
      <c r="N4" s="10">
        <v>40.183</v>
      </c>
      <c r="O4" s="10">
        <v>44.512999999999998</v>
      </c>
      <c r="P4" s="10">
        <v>43.762999999999998</v>
      </c>
      <c r="Q4" s="10">
        <v>44.89</v>
      </c>
      <c r="R4" s="10">
        <v>39.557000000000002</v>
      </c>
      <c r="S4" s="10">
        <v>40.822000000000003</v>
      </c>
      <c r="T4" s="10">
        <v>42.453000000000003</v>
      </c>
      <c r="U4" s="10">
        <v>40.078000000000003</v>
      </c>
      <c r="V4" s="10">
        <v>39.466999999999999</v>
      </c>
      <c r="W4" s="10">
        <v>40</v>
      </c>
      <c r="X4" s="10">
        <v>39.46</v>
      </c>
      <c r="Y4" s="10">
        <v>39.994999999999997</v>
      </c>
      <c r="Z4" s="10">
        <v>39.982999999999997</v>
      </c>
      <c r="AA4" s="10">
        <v>39.777000000000001</v>
      </c>
      <c r="AB4" s="10">
        <v>39.889000000000003</v>
      </c>
      <c r="AC4" s="10">
        <v>39.771000000000001</v>
      </c>
      <c r="AD4" s="10">
        <v>45.061999999999998</v>
      </c>
      <c r="AE4" s="10">
        <v>39.841999999999999</v>
      </c>
      <c r="AF4" s="10">
        <v>39.703000000000003</v>
      </c>
      <c r="AG4" s="10">
        <v>42.543999999999997</v>
      </c>
      <c r="AH4" s="127">
        <v>39.311</v>
      </c>
      <c r="AI4" s="173">
        <v>39.424999999999997</v>
      </c>
      <c r="AJ4" s="173">
        <v>40.097999999999999</v>
      </c>
      <c r="AK4" s="173">
        <v>39.347000000000001</v>
      </c>
      <c r="AL4" s="173">
        <v>40.011000000000003</v>
      </c>
      <c r="AM4" s="173">
        <v>40.109000000000002</v>
      </c>
      <c r="AN4" s="173"/>
      <c r="AO4" s="173"/>
      <c r="AP4" s="173"/>
      <c r="AQ4" s="173"/>
      <c r="AR4" s="173"/>
      <c r="AS4" s="173"/>
      <c r="AT4" s="173"/>
      <c r="AU4" s="173"/>
      <c r="AV4" s="173"/>
      <c r="AW4" s="173"/>
      <c r="AX4" s="173"/>
      <c r="AY4" s="173"/>
    </row>
    <row r="5" spans="1:54" ht="15" x14ac:dyDescent="0.25">
      <c r="A5" s="186">
        <v>44166</v>
      </c>
      <c r="B5" s="163"/>
      <c r="C5" s="163"/>
      <c r="D5" s="159">
        <v>28</v>
      </c>
      <c r="E5" s="11">
        <v>31.603000000000002</v>
      </c>
      <c r="F5" s="11">
        <v>31.847999999999999</v>
      </c>
      <c r="G5" s="11">
        <v>29.518999999999998</v>
      </c>
      <c r="H5" s="10">
        <v>31.363</v>
      </c>
      <c r="I5" s="10">
        <v>30.021000000000001</v>
      </c>
      <c r="J5" s="10">
        <v>29.898</v>
      </c>
      <c r="K5" s="10">
        <v>29.875</v>
      </c>
      <c r="L5" s="10">
        <v>30.706</v>
      </c>
      <c r="M5" s="10">
        <v>32.417999999999999</v>
      </c>
      <c r="N5" s="10">
        <v>30.004999999999999</v>
      </c>
      <c r="O5" s="10">
        <v>30.867999999999999</v>
      </c>
      <c r="P5" s="10">
        <v>30.847000000000001</v>
      </c>
      <c r="Q5" s="10">
        <v>30.794</v>
      </c>
      <c r="R5" s="10">
        <v>29.465</v>
      </c>
      <c r="S5" s="10">
        <v>30</v>
      </c>
      <c r="T5" s="10">
        <v>36.164000000000001</v>
      </c>
      <c r="U5" s="10">
        <v>31.11</v>
      </c>
      <c r="V5" s="10">
        <v>29.504000000000001</v>
      </c>
      <c r="W5" s="10">
        <v>30.652999999999999</v>
      </c>
      <c r="X5" s="10">
        <v>29.576000000000001</v>
      </c>
      <c r="Y5" s="10">
        <v>29.567</v>
      </c>
      <c r="Z5" s="10">
        <v>29.699000000000002</v>
      </c>
      <c r="AA5" s="10">
        <v>29.497</v>
      </c>
      <c r="AB5" s="10">
        <v>29.52</v>
      </c>
      <c r="AC5" s="10">
        <v>29.585000000000001</v>
      </c>
      <c r="AD5" s="10">
        <v>31.936</v>
      </c>
      <c r="AE5" s="10">
        <v>30.689</v>
      </c>
      <c r="AF5" s="10">
        <v>29.838000000000001</v>
      </c>
      <c r="AG5" s="10">
        <v>31.023</v>
      </c>
      <c r="AH5" s="127">
        <v>29.491</v>
      </c>
      <c r="AI5" s="173">
        <v>29.544</v>
      </c>
      <c r="AJ5" s="173">
        <v>29.552</v>
      </c>
      <c r="AK5" s="173">
        <v>29.872</v>
      </c>
      <c r="AL5" s="173">
        <v>29.795000000000002</v>
      </c>
      <c r="AM5" s="173">
        <v>30.925000000000001</v>
      </c>
      <c r="AN5" s="173"/>
      <c r="AO5" s="173"/>
      <c r="AP5" s="173"/>
      <c r="AQ5" s="173"/>
      <c r="AR5" s="173"/>
      <c r="AS5" s="173"/>
      <c r="AT5" s="173"/>
      <c r="AU5" s="173"/>
      <c r="AV5" s="173"/>
      <c r="AW5" s="173"/>
      <c r="AX5" s="173"/>
      <c r="AY5" s="173"/>
    </row>
    <row r="6" spans="1:54" ht="15" x14ac:dyDescent="0.25">
      <c r="A6" s="186">
        <v>44197</v>
      </c>
      <c r="B6" s="163"/>
      <c r="C6" s="163"/>
      <c r="D6" s="159">
        <v>34</v>
      </c>
      <c r="E6" s="11">
        <v>45.286000000000001</v>
      </c>
      <c r="F6" s="11">
        <v>39.773000000000003</v>
      </c>
      <c r="G6" s="11">
        <v>35.405000000000001</v>
      </c>
      <c r="H6" s="10">
        <v>36.898000000000003</v>
      </c>
      <c r="I6" s="10">
        <v>34.409999999999997</v>
      </c>
      <c r="J6" s="10">
        <v>34.887</v>
      </c>
      <c r="K6" s="10">
        <v>34.402000000000001</v>
      </c>
      <c r="L6" s="10">
        <v>34.914000000000001</v>
      </c>
      <c r="M6" s="10">
        <v>35.975999999999999</v>
      </c>
      <c r="N6" s="10">
        <v>34.49</v>
      </c>
      <c r="O6" s="10">
        <v>34.859000000000002</v>
      </c>
      <c r="P6" s="10">
        <v>35.31</v>
      </c>
      <c r="Q6" s="10">
        <v>35</v>
      </c>
      <c r="R6" s="10">
        <v>34.189</v>
      </c>
      <c r="S6" s="10">
        <v>35.959000000000003</v>
      </c>
      <c r="T6" s="10">
        <v>38.280999999999999</v>
      </c>
      <c r="U6" s="10">
        <v>48.543999999999997</v>
      </c>
      <c r="V6" s="10">
        <v>34.143999999999998</v>
      </c>
      <c r="W6" s="10">
        <v>35.206000000000003</v>
      </c>
      <c r="X6" s="10">
        <v>34.472000000000001</v>
      </c>
      <c r="Y6" s="10">
        <v>34.185000000000002</v>
      </c>
      <c r="Z6" s="10">
        <v>34.225999999999999</v>
      </c>
      <c r="AA6" s="10">
        <v>34.325000000000003</v>
      </c>
      <c r="AB6" s="10">
        <v>34.448999999999998</v>
      </c>
      <c r="AC6" s="10">
        <v>35.862000000000002</v>
      </c>
      <c r="AD6" s="10">
        <v>41.234999999999999</v>
      </c>
      <c r="AE6" s="10">
        <v>37.698</v>
      </c>
      <c r="AF6" s="10">
        <v>34.326999999999998</v>
      </c>
      <c r="AG6" s="10">
        <v>36.890999999999998</v>
      </c>
      <c r="AH6" s="127">
        <v>34.139000000000003</v>
      </c>
      <c r="AI6" s="173">
        <v>35</v>
      </c>
      <c r="AJ6" s="173">
        <v>35.585999999999999</v>
      </c>
      <c r="AK6" s="173">
        <v>34.511000000000003</v>
      </c>
      <c r="AL6" s="173">
        <v>34.478000000000002</v>
      </c>
      <c r="AM6" s="173">
        <v>40.093000000000004</v>
      </c>
      <c r="AN6" s="173"/>
      <c r="AO6" s="173"/>
      <c r="AP6" s="173"/>
      <c r="AQ6" s="173"/>
      <c r="AR6" s="173"/>
      <c r="AS6" s="173"/>
      <c r="AT6" s="173"/>
      <c r="AU6" s="173"/>
      <c r="AV6" s="173"/>
      <c r="AW6" s="173"/>
      <c r="AX6" s="173"/>
      <c r="AY6" s="173"/>
    </row>
    <row r="7" spans="1:54" ht="15" x14ac:dyDescent="0.25">
      <c r="A7" s="186">
        <v>44228</v>
      </c>
      <c r="B7" s="163"/>
      <c r="C7" s="163"/>
      <c r="D7" s="159">
        <v>35</v>
      </c>
      <c r="E7" s="11">
        <v>42.067999999999998</v>
      </c>
      <c r="F7" s="11">
        <v>42.298999999999999</v>
      </c>
      <c r="G7" s="11">
        <v>35.485999999999997</v>
      </c>
      <c r="H7" s="10">
        <v>34.369</v>
      </c>
      <c r="I7" s="10">
        <v>32.195999999999998</v>
      </c>
      <c r="J7" s="10">
        <v>93.296000000000006</v>
      </c>
      <c r="K7" s="10">
        <v>34.899000000000001</v>
      </c>
      <c r="L7" s="10">
        <v>32.380000000000003</v>
      </c>
      <c r="M7" s="10">
        <v>35</v>
      </c>
      <c r="N7" s="10">
        <v>32.826999999999998</v>
      </c>
      <c r="O7" s="10">
        <v>37.630000000000003</v>
      </c>
      <c r="P7" s="10">
        <v>34.655000000000001</v>
      </c>
      <c r="Q7" s="10">
        <v>32.280999999999999</v>
      </c>
      <c r="R7" s="10">
        <v>31.867999999999999</v>
      </c>
      <c r="S7" s="10">
        <v>46.973999999999997</v>
      </c>
      <c r="T7" s="10">
        <v>49.164999999999999</v>
      </c>
      <c r="U7" s="10">
        <v>42.619</v>
      </c>
      <c r="V7" s="10">
        <v>31.655999999999999</v>
      </c>
      <c r="W7" s="10">
        <v>34.472999999999999</v>
      </c>
      <c r="X7" s="10">
        <v>39.136000000000003</v>
      </c>
      <c r="Y7" s="10">
        <v>31.873999999999999</v>
      </c>
      <c r="Z7" s="10">
        <v>32.023000000000003</v>
      </c>
      <c r="AA7" s="10">
        <v>41.793999999999997</v>
      </c>
      <c r="AB7" s="10">
        <v>32.651000000000003</v>
      </c>
      <c r="AC7" s="10">
        <v>34.728999999999999</v>
      </c>
      <c r="AD7" s="10">
        <v>37.401000000000003</v>
      </c>
      <c r="AE7" s="10">
        <v>39.271000000000001</v>
      </c>
      <c r="AF7" s="10">
        <v>31.565000000000001</v>
      </c>
      <c r="AG7" s="10">
        <v>37.51</v>
      </c>
      <c r="AH7" s="127">
        <v>31.474</v>
      </c>
      <c r="AI7" s="173">
        <v>35.270000000000003</v>
      </c>
      <c r="AJ7" s="173">
        <v>35.454999999999998</v>
      </c>
      <c r="AK7" s="173">
        <v>32.463000000000001</v>
      </c>
      <c r="AL7" s="173">
        <v>40.582000000000001</v>
      </c>
      <c r="AM7" s="173">
        <v>48.88</v>
      </c>
      <c r="AN7" s="173"/>
      <c r="AO7" s="173"/>
      <c r="AP7" s="173"/>
      <c r="AQ7" s="173"/>
      <c r="AR7" s="173"/>
      <c r="AS7" s="173"/>
      <c r="AT7" s="173"/>
      <c r="AU7" s="173"/>
      <c r="AV7" s="173"/>
      <c r="AW7" s="173"/>
      <c r="AX7" s="173"/>
      <c r="AY7" s="173"/>
    </row>
    <row r="8" spans="1:54" ht="15" x14ac:dyDescent="0.25">
      <c r="A8" s="186">
        <v>44256</v>
      </c>
      <c r="B8" s="163"/>
      <c r="C8" s="163"/>
      <c r="D8" s="159">
        <v>81</v>
      </c>
      <c r="E8" s="11">
        <v>83</v>
      </c>
      <c r="F8" s="11">
        <v>88.658000000000001</v>
      </c>
      <c r="G8" s="11">
        <v>88.765000000000001</v>
      </c>
      <c r="H8" s="10">
        <v>65.311999999999998</v>
      </c>
      <c r="I8" s="10">
        <v>65.808000000000007</v>
      </c>
      <c r="J8" s="10">
        <v>219.39500000000001</v>
      </c>
      <c r="K8" s="10">
        <v>72.072999999999993</v>
      </c>
      <c r="L8" s="10">
        <v>83.578999999999994</v>
      </c>
      <c r="M8" s="10">
        <v>125.464</v>
      </c>
      <c r="N8" s="10">
        <v>80.046000000000006</v>
      </c>
      <c r="O8" s="10">
        <v>67.097999999999999</v>
      </c>
      <c r="P8" s="10">
        <v>102.45399999999999</v>
      </c>
      <c r="Q8" s="10">
        <v>97.024000000000001</v>
      </c>
      <c r="R8" s="10">
        <v>99.462999999999994</v>
      </c>
      <c r="S8" s="10">
        <v>110.51600000000001</v>
      </c>
      <c r="T8" s="10">
        <v>94.397000000000006</v>
      </c>
      <c r="U8" s="10">
        <v>103.753</v>
      </c>
      <c r="V8" s="10">
        <v>83.037999999999997</v>
      </c>
      <c r="W8" s="10">
        <v>81.141000000000005</v>
      </c>
      <c r="X8" s="10">
        <v>71.513999999999996</v>
      </c>
      <c r="Y8" s="10">
        <v>72.337000000000003</v>
      </c>
      <c r="Z8" s="10">
        <v>63.841999999999999</v>
      </c>
      <c r="AA8" s="10">
        <v>77.418000000000006</v>
      </c>
      <c r="AB8" s="10">
        <v>97.135999999999996</v>
      </c>
      <c r="AC8" s="10">
        <v>82.74</v>
      </c>
      <c r="AD8" s="10">
        <v>71.561000000000007</v>
      </c>
      <c r="AE8" s="10">
        <v>104.527</v>
      </c>
      <c r="AF8" s="10">
        <v>60.36</v>
      </c>
      <c r="AG8" s="10">
        <v>88.102000000000004</v>
      </c>
      <c r="AH8" s="127">
        <v>61.426000000000002</v>
      </c>
      <c r="AI8" s="173">
        <v>71.385000000000005</v>
      </c>
      <c r="AJ8" s="173">
        <v>91.326999999999998</v>
      </c>
      <c r="AK8" s="173">
        <v>73.349999999999994</v>
      </c>
      <c r="AL8" s="173">
        <v>81.022999999999996</v>
      </c>
      <c r="AM8" s="173">
        <v>97.311000000000007</v>
      </c>
      <c r="AN8" s="173"/>
      <c r="AO8" s="173"/>
      <c r="AP8" s="173"/>
      <c r="AQ8" s="173"/>
      <c r="AR8" s="173"/>
      <c r="AS8" s="173"/>
      <c r="AT8" s="173"/>
      <c r="AU8" s="173"/>
      <c r="AV8" s="173"/>
      <c r="AW8" s="173"/>
      <c r="AX8" s="173"/>
      <c r="AY8" s="173"/>
    </row>
    <row r="9" spans="1:54" ht="15" x14ac:dyDescent="0.25">
      <c r="A9" s="186">
        <v>44287</v>
      </c>
      <c r="B9" s="163"/>
      <c r="C9" s="163"/>
      <c r="D9" s="159">
        <v>100</v>
      </c>
      <c r="E9" s="11">
        <v>85.713999999999999</v>
      </c>
      <c r="F9" s="11">
        <v>86.885000000000005</v>
      </c>
      <c r="G9" s="11">
        <v>113.592</v>
      </c>
      <c r="H9" s="10">
        <v>121.45399999999999</v>
      </c>
      <c r="I9" s="10">
        <v>115.253</v>
      </c>
      <c r="J9" s="10">
        <v>318.38499999999999</v>
      </c>
      <c r="K9" s="10">
        <v>102.988</v>
      </c>
      <c r="L9" s="10">
        <v>123.97</v>
      </c>
      <c r="M9" s="10">
        <v>181.196</v>
      </c>
      <c r="N9" s="10">
        <v>125.37</v>
      </c>
      <c r="O9" s="10">
        <v>83.058999999999997</v>
      </c>
      <c r="P9" s="10">
        <v>89.861000000000004</v>
      </c>
      <c r="Q9" s="10">
        <v>147.40299999999999</v>
      </c>
      <c r="R9" s="10">
        <v>110.126</v>
      </c>
      <c r="S9" s="10">
        <v>91.463999999999999</v>
      </c>
      <c r="T9" s="10">
        <v>138.88999999999999</v>
      </c>
      <c r="U9" s="10">
        <v>119.511</v>
      </c>
      <c r="V9" s="10">
        <v>136.14099999999999</v>
      </c>
      <c r="W9" s="10">
        <v>93.176000000000002</v>
      </c>
      <c r="X9" s="10">
        <v>105</v>
      </c>
      <c r="Y9" s="10">
        <v>89.105000000000004</v>
      </c>
      <c r="Z9" s="10">
        <v>93.296000000000006</v>
      </c>
      <c r="AA9" s="10">
        <v>97.256</v>
      </c>
      <c r="AB9" s="10">
        <v>143.31800000000001</v>
      </c>
      <c r="AC9" s="10">
        <v>94.977999999999994</v>
      </c>
      <c r="AD9" s="10">
        <v>134.91</v>
      </c>
      <c r="AE9" s="10">
        <v>100.087</v>
      </c>
      <c r="AF9" s="10">
        <v>61.268000000000001</v>
      </c>
      <c r="AG9" s="10">
        <v>123.712</v>
      </c>
      <c r="AH9" s="127">
        <v>77.290000000000006</v>
      </c>
      <c r="AI9" s="173">
        <v>197.46100000000001</v>
      </c>
      <c r="AJ9" s="173">
        <v>137.44200000000001</v>
      </c>
      <c r="AK9" s="173">
        <v>74.495999999999995</v>
      </c>
      <c r="AL9" s="173">
        <v>95.744</v>
      </c>
      <c r="AM9" s="173">
        <v>89.59</v>
      </c>
      <c r="AN9" s="173"/>
      <c r="AO9" s="173"/>
      <c r="AP9" s="173"/>
      <c r="AQ9" s="173"/>
      <c r="AR9" s="173"/>
      <c r="AS9" s="173"/>
      <c r="AT9" s="173"/>
      <c r="AU9" s="173"/>
      <c r="AV9" s="173"/>
      <c r="AW9" s="173"/>
      <c r="AX9" s="173"/>
      <c r="AY9" s="173"/>
    </row>
    <row r="10" spans="1:54" ht="15" x14ac:dyDescent="0.25">
      <c r="A10" s="186">
        <v>44317</v>
      </c>
      <c r="B10" s="163"/>
      <c r="C10" s="163"/>
      <c r="D10" s="159">
        <v>140</v>
      </c>
      <c r="E10" s="11">
        <v>115</v>
      </c>
      <c r="F10" s="11">
        <v>259.08300000000003</v>
      </c>
      <c r="G10" s="11">
        <v>261.70800000000003</v>
      </c>
      <c r="H10" s="10">
        <v>258.99200000000002</v>
      </c>
      <c r="I10" s="10">
        <v>149.67500000000001</v>
      </c>
      <c r="J10" s="10">
        <v>443.45600000000002</v>
      </c>
      <c r="K10" s="10">
        <v>201.392</v>
      </c>
      <c r="L10" s="10">
        <v>135.72499999999999</v>
      </c>
      <c r="M10" s="10">
        <v>204.84200000000001</v>
      </c>
      <c r="N10" s="10">
        <v>87.757999999999996</v>
      </c>
      <c r="O10" s="10">
        <v>98.605000000000004</v>
      </c>
      <c r="P10" s="10">
        <v>73.623999999999995</v>
      </c>
      <c r="Q10" s="10">
        <v>273.47399999999999</v>
      </c>
      <c r="R10" s="10">
        <v>135.99700000000001</v>
      </c>
      <c r="S10" s="10">
        <v>128.48699999999999</v>
      </c>
      <c r="T10" s="10">
        <v>154.154</v>
      </c>
      <c r="U10" s="10">
        <v>368.58499999999998</v>
      </c>
      <c r="V10" s="10">
        <v>159.25700000000001</v>
      </c>
      <c r="W10" s="10">
        <v>273.548</v>
      </c>
      <c r="X10" s="10">
        <v>144.81899999999999</v>
      </c>
      <c r="Y10" s="10">
        <v>119.777</v>
      </c>
      <c r="Z10" s="10">
        <v>61.41</v>
      </c>
      <c r="AA10" s="10">
        <v>64.451999999999998</v>
      </c>
      <c r="AB10" s="10">
        <v>110.605</v>
      </c>
      <c r="AC10" s="10">
        <v>145</v>
      </c>
      <c r="AD10" s="10">
        <v>223.625</v>
      </c>
      <c r="AE10" s="10">
        <v>147.30799999999999</v>
      </c>
      <c r="AF10" s="10">
        <v>109.657</v>
      </c>
      <c r="AG10" s="10">
        <v>151.21700000000001</v>
      </c>
      <c r="AH10" s="127">
        <v>48.890999999999998</v>
      </c>
      <c r="AI10" s="173">
        <v>329.178</v>
      </c>
      <c r="AJ10" s="173">
        <v>124.309</v>
      </c>
      <c r="AK10" s="173">
        <v>90.28</v>
      </c>
      <c r="AL10" s="173">
        <v>161.416</v>
      </c>
      <c r="AM10" s="173">
        <v>106.279</v>
      </c>
      <c r="AN10" s="173"/>
      <c r="AO10" s="173"/>
      <c r="AP10" s="173"/>
      <c r="AQ10" s="173"/>
      <c r="AR10" s="173"/>
      <c r="AS10" s="173"/>
      <c r="AT10" s="173"/>
      <c r="AU10" s="173"/>
      <c r="AV10" s="173"/>
      <c r="AW10" s="173"/>
      <c r="AX10" s="173"/>
      <c r="AY10" s="173"/>
    </row>
    <row r="11" spans="1:54" ht="15" x14ac:dyDescent="0.25">
      <c r="A11" s="186">
        <v>44348</v>
      </c>
      <c r="B11" s="163"/>
      <c r="C11" s="163"/>
      <c r="D11" s="159">
        <v>235</v>
      </c>
      <c r="E11" s="11">
        <v>187.179</v>
      </c>
      <c r="F11" s="11">
        <v>467.12599999999998</v>
      </c>
      <c r="G11" s="11">
        <v>624.98599999999999</v>
      </c>
      <c r="H11" s="10">
        <v>412.03100000000001</v>
      </c>
      <c r="I11" s="10">
        <v>119.36499999999999</v>
      </c>
      <c r="J11" s="10">
        <v>1004.519</v>
      </c>
      <c r="K11" s="10">
        <v>177.643</v>
      </c>
      <c r="L11" s="10">
        <v>147.67599999999999</v>
      </c>
      <c r="M11" s="10">
        <v>306.66399999999999</v>
      </c>
      <c r="N11" s="10">
        <v>237.90100000000001</v>
      </c>
      <c r="O11" s="10">
        <v>370.57</v>
      </c>
      <c r="P11" s="10">
        <v>13.289</v>
      </c>
      <c r="Q11" s="10">
        <v>441.52</v>
      </c>
      <c r="R11" s="10">
        <v>125.697</v>
      </c>
      <c r="S11" s="10">
        <v>533.596</v>
      </c>
      <c r="T11" s="10">
        <v>546.25199999999995</v>
      </c>
      <c r="U11" s="10">
        <v>751.32100000000003</v>
      </c>
      <c r="V11" s="10">
        <v>307.363</v>
      </c>
      <c r="W11" s="10">
        <v>561.06299999999999</v>
      </c>
      <c r="X11" s="10">
        <v>215.036</v>
      </c>
      <c r="Y11" s="10">
        <v>80.463999999999999</v>
      </c>
      <c r="Z11" s="10">
        <v>165.72300000000001</v>
      </c>
      <c r="AA11" s="10">
        <v>205.697</v>
      </c>
      <c r="AB11" s="10">
        <v>234.429</v>
      </c>
      <c r="AC11" s="10">
        <v>270.89400000000001</v>
      </c>
      <c r="AD11" s="10">
        <v>285.61799999999999</v>
      </c>
      <c r="AE11" s="10">
        <v>45.09</v>
      </c>
      <c r="AF11" s="10">
        <v>243.75</v>
      </c>
      <c r="AG11" s="10">
        <v>486.15100000000001</v>
      </c>
      <c r="AH11" s="127">
        <v>153.184</v>
      </c>
      <c r="AI11" s="173">
        <v>583.13400000000001</v>
      </c>
      <c r="AJ11" s="173">
        <v>160.16300000000001</v>
      </c>
      <c r="AK11" s="173">
        <v>80.040999999999997</v>
      </c>
      <c r="AL11" s="173">
        <v>407.50400000000002</v>
      </c>
      <c r="AM11" s="173">
        <v>255</v>
      </c>
      <c r="AN11" s="173"/>
      <c r="AO11" s="173"/>
      <c r="AP11" s="173"/>
      <c r="AQ11" s="173"/>
      <c r="AR11" s="173"/>
      <c r="AS11" s="173"/>
      <c r="AT11" s="173"/>
      <c r="AU11" s="173"/>
      <c r="AV11" s="173"/>
      <c r="AW11" s="173"/>
      <c r="AX11" s="173"/>
      <c r="AY11" s="173"/>
    </row>
    <row r="12" spans="1:54" ht="15" x14ac:dyDescent="0.25">
      <c r="A12" s="186">
        <v>44378</v>
      </c>
      <c r="B12" s="163"/>
      <c r="C12" s="163"/>
      <c r="D12" s="159">
        <v>160</v>
      </c>
      <c r="E12" s="11">
        <v>79.069999999999993</v>
      </c>
      <c r="F12" s="11">
        <v>471.29700000000003</v>
      </c>
      <c r="G12" s="11">
        <v>427.61599999999999</v>
      </c>
      <c r="H12" s="10">
        <v>278.75</v>
      </c>
      <c r="I12" s="10">
        <v>46.418999999999997</v>
      </c>
      <c r="J12" s="10">
        <v>315.28399999999999</v>
      </c>
      <c r="K12" s="10">
        <v>60.881</v>
      </c>
      <c r="L12" s="10">
        <v>28.745999999999999</v>
      </c>
      <c r="M12" s="10">
        <v>170</v>
      </c>
      <c r="N12" s="10">
        <v>177.387</v>
      </c>
      <c r="O12" s="10">
        <v>168.31800000000001</v>
      </c>
      <c r="P12" s="10">
        <v>10.914999999999999</v>
      </c>
      <c r="Q12" s="10">
        <v>245.114</v>
      </c>
      <c r="R12" s="10">
        <v>20.542999999999999</v>
      </c>
      <c r="S12" s="10">
        <v>524.32100000000003</v>
      </c>
      <c r="T12" s="10">
        <v>292.62400000000002</v>
      </c>
      <c r="U12" s="10">
        <v>322.55</v>
      </c>
      <c r="V12" s="10">
        <v>370.27300000000002</v>
      </c>
      <c r="W12" s="10">
        <v>363.57900000000001</v>
      </c>
      <c r="X12" s="10">
        <v>73.891999999999996</v>
      </c>
      <c r="Y12" s="10">
        <v>10.609</v>
      </c>
      <c r="Z12" s="10">
        <v>67.59</v>
      </c>
      <c r="AA12" s="10">
        <v>83.658000000000001</v>
      </c>
      <c r="AB12" s="10">
        <v>186.28100000000001</v>
      </c>
      <c r="AC12" s="10">
        <v>187.43799999999999</v>
      </c>
      <c r="AD12" s="10">
        <v>80.495000000000005</v>
      </c>
      <c r="AE12" s="10">
        <v>5.2919999999999998</v>
      </c>
      <c r="AF12" s="10">
        <v>211.69200000000001</v>
      </c>
      <c r="AG12" s="10">
        <v>382.48500000000001</v>
      </c>
      <c r="AH12" s="127">
        <v>132.18600000000001</v>
      </c>
      <c r="AI12" s="173">
        <v>760.87199999999996</v>
      </c>
      <c r="AJ12" s="173">
        <v>60.98</v>
      </c>
      <c r="AK12" s="173">
        <v>25.141999999999999</v>
      </c>
      <c r="AL12" s="173">
        <v>256.68</v>
      </c>
      <c r="AM12" s="173">
        <v>140.64400000000001</v>
      </c>
      <c r="AN12" s="173"/>
      <c r="AO12" s="173"/>
      <c r="AP12" s="173"/>
      <c r="AQ12" s="173"/>
      <c r="AR12" s="173"/>
      <c r="AS12" s="173"/>
      <c r="AT12" s="173"/>
      <c r="AU12" s="173"/>
      <c r="AV12" s="173"/>
      <c r="AW12" s="173"/>
      <c r="AX12" s="173"/>
      <c r="AY12" s="173"/>
    </row>
    <row r="13" spans="1:54" ht="15" x14ac:dyDescent="0.25">
      <c r="A13" s="186">
        <v>44409</v>
      </c>
      <c r="B13" s="163"/>
      <c r="C13" s="163"/>
      <c r="D13" s="159">
        <v>67</v>
      </c>
      <c r="E13" s="11">
        <v>34.859000000000002</v>
      </c>
      <c r="F13" s="11">
        <v>219.80600000000001</v>
      </c>
      <c r="G13" s="11">
        <v>161.845</v>
      </c>
      <c r="H13" s="10">
        <v>100.837</v>
      </c>
      <c r="I13" s="10">
        <v>32.145000000000003</v>
      </c>
      <c r="J13" s="10">
        <v>118.917</v>
      </c>
      <c r="K13" s="10">
        <v>50.914000000000001</v>
      </c>
      <c r="L13" s="10">
        <v>28.698</v>
      </c>
      <c r="M13" s="10">
        <v>71.334000000000003</v>
      </c>
      <c r="N13" s="10">
        <v>59.133000000000003</v>
      </c>
      <c r="O13" s="10">
        <v>79.447999999999993</v>
      </c>
      <c r="P13" s="10">
        <v>9.6419999999999995</v>
      </c>
      <c r="Q13" s="10">
        <v>196.24</v>
      </c>
      <c r="R13" s="10">
        <v>22.420999999999999</v>
      </c>
      <c r="S13" s="10">
        <v>168.083</v>
      </c>
      <c r="T13" s="10">
        <v>92.111999999999995</v>
      </c>
      <c r="U13" s="10">
        <v>161.43100000000001</v>
      </c>
      <c r="V13" s="10">
        <v>128.767</v>
      </c>
      <c r="W13" s="10">
        <v>126.018</v>
      </c>
      <c r="X13" s="10">
        <v>38.356999999999999</v>
      </c>
      <c r="Y13" s="10">
        <v>15.098000000000001</v>
      </c>
      <c r="Z13" s="10">
        <v>33.951999999999998</v>
      </c>
      <c r="AA13" s="10">
        <v>37.746000000000002</v>
      </c>
      <c r="AB13" s="10">
        <v>72.075000000000003</v>
      </c>
      <c r="AC13" s="10">
        <v>68.180999999999997</v>
      </c>
      <c r="AD13" s="10">
        <v>46.308999999999997</v>
      </c>
      <c r="AE13" s="10">
        <v>21.481000000000002</v>
      </c>
      <c r="AF13" s="10">
        <v>67</v>
      </c>
      <c r="AG13" s="10">
        <v>120.46299999999999</v>
      </c>
      <c r="AH13" s="127">
        <v>50.935000000000002</v>
      </c>
      <c r="AI13" s="173">
        <v>209.59800000000001</v>
      </c>
      <c r="AJ13" s="173">
        <v>28.512</v>
      </c>
      <c r="AK13" s="173">
        <v>19.053999999999998</v>
      </c>
      <c r="AL13" s="173">
        <v>95.322999999999993</v>
      </c>
      <c r="AM13" s="173">
        <v>51.295999999999999</v>
      </c>
      <c r="AN13" s="173"/>
      <c r="AO13" s="173"/>
      <c r="AP13" s="173"/>
      <c r="AQ13" s="173"/>
      <c r="AR13" s="173"/>
      <c r="AS13" s="173"/>
      <c r="AT13" s="173"/>
      <c r="AU13" s="173"/>
      <c r="AV13" s="173"/>
      <c r="AW13" s="173"/>
      <c r="AX13" s="173"/>
      <c r="AY13" s="173"/>
    </row>
    <row r="14" spans="1:54" ht="15" x14ac:dyDescent="0.25">
      <c r="A14" s="186">
        <v>44440</v>
      </c>
      <c r="B14" s="163"/>
      <c r="C14" s="163"/>
      <c r="D14" s="159">
        <v>45</v>
      </c>
      <c r="E14" s="11">
        <v>24.504000000000001</v>
      </c>
      <c r="F14" s="11">
        <v>113.69199999999999</v>
      </c>
      <c r="G14" s="11">
        <v>94.370999999999995</v>
      </c>
      <c r="H14" s="10">
        <v>68.942999999999998</v>
      </c>
      <c r="I14" s="10">
        <v>36.176000000000002</v>
      </c>
      <c r="J14" s="10">
        <v>76.11</v>
      </c>
      <c r="K14" s="10">
        <v>34.932000000000002</v>
      </c>
      <c r="L14" s="10">
        <v>24.899000000000001</v>
      </c>
      <c r="M14" s="10">
        <v>52.469000000000001</v>
      </c>
      <c r="N14" s="10">
        <v>38.985999999999997</v>
      </c>
      <c r="O14" s="10">
        <v>66.606999999999999</v>
      </c>
      <c r="P14" s="10">
        <v>15.488</v>
      </c>
      <c r="Q14" s="10">
        <v>76.513999999999996</v>
      </c>
      <c r="R14" s="10">
        <v>20.923999999999999</v>
      </c>
      <c r="S14" s="10">
        <v>71.509</v>
      </c>
      <c r="T14" s="10">
        <v>55.997</v>
      </c>
      <c r="U14" s="10">
        <v>101.727</v>
      </c>
      <c r="V14" s="10">
        <v>58.21</v>
      </c>
      <c r="W14" s="10">
        <v>88.64</v>
      </c>
      <c r="X14" s="10">
        <v>45</v>
      </c>
      <c r="Y14" s="10">
        <v>15.842000000000001</v>
      </c>
      <c r="Z14" s="10">
        <v>33.651000000000003</v>
      </c>
      <c r="AA14" s="10">
        <v>34.67</v>
      </c>
      <c r="AB14" s="10">
        <v>58.631999999999998</v>
      </c>
      <c r="AC14" s="10">
        <v>40.936</v>
      </c>
      <c r="AD14" s="10">
        <v>37.728999999999999</v>
      </c>
      <c r="AE14" s="10">
        <v>22.294</v>
      </c>
      <c r="AF14" s="10">
        <v>53.097999999999999</v>
      </c>
      <c r="AG14" s="10">
        <v>54.929000000000002</v>
      </c>
      <c r="AH14" s="127">
        <v>35.359000000000002</v>
      </c>
      <c r="AI14" s="173">
        <v>91.457999999999998</v>
      </c>
      <c r="AJ14" s="173">
        <v>22.582000000000001</v>
      </c>
      <c r="AK14" s="173">
        <v>27.314</v>
      </c>
      <c r="AL14" s="173">
        <v>70.290000000000006</v>
      </c>
      <c r="AM14" s="173">
        <v>34.994</v>
      </c>
      <c r="AN14" s="173"/>
      <c r="AO14" s="173"/>
      <c r="AP14" s="173"/>
      <c r="AQ14" s="173"/>
      <c r="AR14" s="173"/>
      <c r="AS14" s="173"/>
      <c r="AT14" s="173"/>
      <c r="AU14" s="173"/>
      <c r="AV14" s="173"/>
      <c r="AW14" s="173"/>
      <c r="AX14" s="173"/>
      <c r="AY14" s="173"/>
    </row>
    <row r="15" spans="1:54" ht="15" x14ac:dyDescent="0.25">
      <c r="A15" s="186">
        <v>44470</v>
      </c>
      <c r="B15" s="163"/>
      <c r="C15" s="163"/>
      <c r="D15" s="159">
        <v>50.24</v>
      </c>
      <c r="E15" s="11">
        <v>39.322000000000003</v>
      </c>
      <c r="F15" s="11">
        <v>167.12899999999999</v>
      </c>
      <c r="G15" s="11">
        <v>91.614999999999995</v>
      </c>
      <c r="H15" s="10">
        <v>77.662000000000006</v>
      </c>
      <c r="I15" s="10">
        <v>44.14</v>
      </c>
      <c r="J15" s="10">
        <v>85.385999999999996</v>
      </c>
      <c r="K15" s="10">
        <v>29.516999999999999</v>
      </c>
      <c r="L15" s="10">
        <v>26.91</v>
      </c>
      <c r="M15" s="10">
        <v>49.905000000000001</v>
      </c>
      <c r="N15" s="10">
        <v>51.235999999999997</v>
      </c>
      <c r="O15" s="10">
        <v>44.427999999999997</v>
      </c>
      <c r="P15" s="10">
        <v>18.018999999999998</v>
      </c>
      <c r="Q15" s="10">
        <v>64.247</v>
      </c>
      <c r="R15" s="10">
        <v>49.854999999999997</v>
      </c>
      <c r="S15" s="10">
        <v>63.911000000000001</v>
      </c>
      <c r="T15" s="10">
        <v>54.594000000000001</v>
      </c>
      <c r="U15" s="10">
        <v>92.905000000000001</v>
      </c>
      <c r="V15" s="10">
        <v>60.466999999999999</v>
      </c>
      <c r="W15" s="10">
        <v>59.831000000000003</v>
      </c>
      <c r="X15" s="10">
        <v>43.536999999999999</v>
      </c>
      <c r="Y15" s="10">
        <v>21.061</v>
      </c>
      <c r="Z15" s="10">
        <v>38.720999999999997</v>
      </c>
      <c r="AA15" s="10">
        <v>30.228999999999999</v>
      </c>
      <c r="AB15" s="10">
        <v>55.497999999999998</v>
      </c>
      <c r="AC15" s="10">
        <v>42.293999999999997</v>
      </c>
      <c r="AD15" s="10">
        <v>59.134</v>
      </c>
      <c r="AE15" s="10">
        <v>49.436999999999998</v>
      </c>
      <c r="AF15" s="10">
        <v>45.283000000000001</v>
      </c>
      <c r="AG15" s="10">
        <v>58.042999999999999</v>
      </c>
      <c r="AH15" s="127">
        <v>31.157</v>
      </c>
      <c r="AI15" s="173">
        <v>82.79</v>
      </c>
      <c r="AJ15" s="173">
        <v>27.077999999999999</v>
      </c>
      <c r="AK15" s="173">
        <v>49.052</v>
      </c>
      <c r="AL15" s="173">
        <v>122.59699999999999</v>
      </c>
      <c r="AM15" s="173">
        <v>40.048000000000002</v>
      </c>
      <c r="AN15" s="173"/>
      <c r="AO15" s="173"/>
      <c r="AP15" s="173"/>
      <c r="AQ15" s="173"/>
      <c r="AR15" s="173"/>
      <c r="AS15" s="173"/>
      <c r="AT15" s="173"/>
      <c r="AU15" s="173"/>
      <c r="AV15" s="173"/>
      <c r="AW15" s="173"/>
      <c r="AX15" s="173"/>
      <c r="AY15" s="173"/>
    </row>
    <row r="16" spans="1:54" ht="15" x14ac:dyDescent="0.25">
      <c r="A16" s="186">
        <v>44501</v>
      </c>
      <c r="B16" s="163"/>
      <c r="C16" s="163"/>
      <c r="D16" s="159">
        <v>48.21</v>
      </c>
      <c r="E16" s="11">
        <v>47.914999999999999</v>
      </c>
      <c r="F16" s="11">
        <v>84.311000000000007</v>
      </c>
      <c r="G16" s="11">
        <v>77.325000000000003</v>
      </c>
      <c r="H16" s="10">
        <v>57.654000000000003</v>
      </c>
      <c r="I16" s="10">
        <v>46.886000000000003</v>
      </c>
      <c r="J16" s="10">
        <v>77.180999999999997</v>
      </c>
      <c r="K16" s="10">
        <v>34.441000000000003</v>
      </c>
      <c r="L16" s="10">
        <v>34.448999999999998</v>
      </c>
      <c r="M16" s="10">
        <v>48.262</v>
      </c>
      <c r="N16" s="10">
        <v>46.89</v>
      </c>
      <c r="O16" s="10">
        <v>55.094000000000001</v>
      </c>
      <c r="P16" s="10">
        <v>25.602</v>
      </c>
      <c r="Q16" s="10">
        <v>58.679000000000002</v>
      </c>
      <c r="R16" s="10">
        <v>42.56</v>
      </c>
      <c r="S16" s="10">
        <v>61.84</v>
      </c>
      <c r="T16" s="10">
        <v>61.426000000000002</v>
      </c>
      <c r="U16" s="10">
        <v>68.489000000000004</v>
      </c>
      <c r="V16" s="10">
        <v>55.323</v>
      </c>
      <c r="W16" s="10">
        <v>57.146999999999998</v>
      </c>
      <c r="X16" s="10">
        <v>41.343000000000004</v>
      </c>
      <c r="Y16" s="10">
        <v>34.216000000000001</v>
      </c>
      <c r="Z16" s="10">
        <v>35.94</v>
      </c>
      <c r="AA16" s="10">
        <v>35.826999999999998</v>
      </c>
      <c r="AB16" s="10">
        <v>78.507999999999996</v>
      </c>
      <c r="AC16" s="10">
        <v>44.805999999999997</v>
      </c>
      <c r="AD16" s="10">
        <v>50.529000000000003</v>
      </c>
      <c r="AE16" s="10">
        <v>42.133000000000003</v>
      </c>
      <c r="AF16" s="10">
        <v>50.517000000000003</v>
      </c>
      <c r="AG16" s="10">
        <v>60.207000000000001</v>
      </c>
      <c r="AH16" s="127">
        <v>39.359000000000002</v>
      </c>
      <c r="AI16" s="173">
        <v>74.558999999999997</v>
      </c>
      <c r="AJ16" s="173">
        <v>40.026000000000003</v>
      </c>
      <c r="AK16" s="173">
        <v>37.668999999999997</v>
      </c>
      <c r="AL16" s="173">
        <v>69.400000000000006</v>
      </c>
      <c r="AM16" s="173">
        <v>41.966999999999999</v>
      </c>
      <c r="AN16" s="173"/>
      <c r="AO16" s="173"/>
      <c r="AP16" s="173"/>
      <c r="AQ16" s="173"/>
      <c r="AR16" s="173"/>
      <c r="AS16" s="173"/>
      <c r="AT16" s="173"/>
      <c r="AU16" s="173"/>
      <c r="AV16" s="173"/>
      <c r="AW16" s="173"/>
      <c r="AX16" s="173"/>
      <c r="AY16" s="173"/>
    </row>
    <row r="17" spans="1:51" ht="15" x14ac:dyDescent="0.25">
      <c r="A17" s="186">
        <v>44531</v>
      </c>
      <c r="B17" s="163"/>
      <c r="C17" s="163"/>
      <c r="D17" s="159">
        <v>33.1</v>
      </c>
      <c r="E17" s="11">
        <v>41.534999999999997</v>
      </c>
      <c r="F17" s="11">
        <v>65.771000000000001</v>
      </c>
      <c r="G17" s="11">
        <v>60.761000000000003</v>
      </c>
      <c r="H17" s="10">
        <v>48.326000000000001</v>
      </c>
      <c r="I17" s="10">
        <v>32.520000000000003</v>
      </c>
      <c r="J17" s="10">
        <v>63.932000000000002</v>
      </c>
      <c r="K17" s="10">
        <v>31.818000000000001</v>
      </c>
      <c r="L17" s="10">
        <v>29.292999999999999</v>
      </c>
      <c r="M17" s="10">
        <v>42.640999999999998</v>
      </c>
      <c r="N17" s="10">
        <v>38.042999999999999</v>
      </c>
      <c r="O17" s="10">
        <v>46.442</v>
      </c>
      <c r="P17" s="10">
        <v>21.838999999999999</v>
      </c>
      <c r="Q17" s="10">
        <v>49.718000000000004</v>
      </c>
      <c r="R17" s="10">
        <v>32.145000000000003</v>
      </c>
      <c r="S17" s="10">
        <v>61.192</v>
      </c>
      <c r="T17" s="10">
        <v>59.786999999999999</v>
      </c>
      <c r="U17" s="10">
        <v>56.533999999999999</v>
      </c>
      <c r="V17" s="10">
        <v>49.417999999999999</v>
      </c>
      <c r="W17" s="10">
        <v>51.274000000000001</v>
      </c>
      <c r="X17" s="10">
        <v>32.984999999999999</v>
      </c>
      <c r="Y17" s="10">
        <v>27.201000000000001</v>
      </c>
      <c r="Z17" s="10">
        <v>29.677</v>
      </c>
      <c r="AA17" s="10">
        <v>30.983000000000001</v>
      </c>
      <c r="AB17" s="10">
        <v>46.587000000000003</v>
      </c>
      <c r="AC17" s="10">
        <v>40.247</v>
      </c>
      <c r="AD17" s="10">
        <v>42.905000000000001</v>
      </c>
      <c r="AE17" s="10">
        <v>30.398</v>
      </c>
      <c r="AF17" s="10">
        <v>41.914000000000001</v>
      </c>
      <c r="AG17" s="10">
        <v>49.116</v>
      </c>
      <c r="AH17" s="127">
        <v>31.433</v>
      </c>
      <c r="AI17" s="173">
        <v>62.634</v>
      </c>
      <c r="AJ17" s="173">
        <v>33.262999999999998</v>
      </c>
      <c r="AK17" s="173">
        <v>28.943999999999999</v>
      </c>
      <c r="AL17" s="173">
        <v>54.075000000000003</v>
      </c>
      <c r="AM17" s="173">
        <v>38.139000000000003</v>
      </c>
      <c r="AN17" s="173"/>
      <c r="AO17" s="173"/>
      <c r="AP17" s="173"/>
      <c r="AQ17" s="173"/>
      <c r="AR17" s="173"/>
      <c r="AS17" s="173"/>
      <c r="AT17" s="173"/>
      <c r="AU17" s="173"/>
      <c r="AV17" s="173"/>
      <c r="AW17" s="173"/>
      <c r="AX17" s="173"/>
      <c r="AY17" s="173"/>
    </row>
    <row r="18" spans="1:51" ht="15" x14ac:dyDescent="0.25">
      <c r="A18" s="186">
        <v>44562</v>
      </c>
      <c r="B18" s="163"/>
      <c r="C18" s="163"/>
      <c r="D18" s="159">
        <v>40.1</v>
      </c>
      <c r="E18" s="11">
        <v>37.274000000000001</v>
      </c>
      <c r="F18" s="11">
        <v>59.674999999999997</v>
      </c>
      <c r="G18" s="11">
        <v>54.546999999999997</v>
      </c>
      <c r="H18" s="10">
        <v>42.966000000000001</v>
      </c>
      <c r="I18" s="10">
        <v>28.402000000000001</v>
      </c>
      <c r="J18" s="10">
        <v>55.061</v>
      </c>
      <c r="K18" s="10">
        <v>27.948</v>
      </c>
      <c r="L18" s="10">
        <v>26.349</v>
      </c>
      <c r="M18" s="10">
        <v>38.131999999999998</v>
      </c>
      <c r="N18" s="10">
        <v>32.359000000000002</v>
      </c>
      <c r="O18" s="10">
        <v>38.1</v>
      </c>
      <c r="P18" s="10">
        <v>20.013000000000002</v>
      </c>
      <c r="Q18" s="10">
        <v>45.003</v>
      </c>
      <c r="R18" s="10">
        <v>30.009</v>
      </c>
      <c r="S18" s="10">
        <v>50.133000000000003</v>
      </c>
      <c r="T18" s="10">
        <v>73.799000000000007</v>
      </c>
      <c r="U18" s="10">
        <v>49.838999999999999</v>
      </c>
      <c r="V18" s="10">
        <v>43.564999999999998</v>
      </c>
      <c r="W18" s="10">
        <v>46.438000000000002</v>
      </c>
      <c r="X18" s="10">
        <v>29.161000000000001</v>
      </c>
      <c r="Y18" s="10">
        <v>22.952999999999999</v>
      </c>
      <c r="Z18" s="10">
        <v>26.667999999999999</v>
      </c>
      <c r="AA18" s="10">
        <v>28.172999999999998</v>
      </c>
      <c r="AB18" s="10">
        <v>40.646000000000001</v>
      </c>
      <c r="AC18" s="10">
        <v>41.823</v>
      </c>
      <c r="AD18" s="10">
        <v>40.162999999999997</v>
      </c>
      <c r="AE18" s="10">
        <v>25.672999999999998</v>
      </c>
      <c r="AF18" s="10">
        <v>38.646000000000001</v>
      </c>
      <c r="AG18" s="10">
        <v>43.09</v>
      </c>
      <c r="AH18" s="127">
        <v>28.407</v>
      </c>
      <c r="AI18" s="173">
        <v>59.19</v>
      </c>
      <c r="AJ18" s="173">
        <v>27.984999999999999</v>
      </c>
      <c r="AK18" s="173">
        <v>26.172999999999998</v>
      </c>
      <c r="AL18" s="173">
        <v>50.524999999999999</v>
      </c>
      <c r="AM18" s="173">
        <v>44.715000000000003</v>
      </c>
      <c r="AN18" s="173"/>
      <c r="AO18" s="173"/>
      <c r="AP18" s="173"/>
      <c r="AQ18" s="173"/>
      <c r="AR18" s="173"/>
      <c r="AS18" s="173"/>
      <c r="AT18" s="173"/>
      <c r="AU18" s="173"/>
      <c r="AV18" s="173"/>
      <c r="AW18" s="173"/>
      <c r="AX18" s="173"/>
      <c r="AY18" s="173"/>
    </row>
    <row r="19" spans="1:51" ht="15" x14ac:dyDescent="0.25">
      <c r="A19" s="186">
        <v>44593</v>
      </c>
      <c r="B19" s="163"/>
      <c r="C19" s="163"/>
      <c r="D19" s="159">
        <v>43.6</v>
      </c>
      <c r="E19" s="11">
        <v>41.067</v>
      </c>
      <c r="F19" s="11">
        <v>57.981000000000002</v>
      </c>
      <c r="G19" s="11">
        <v>50.997999999999998</v>
      </c>
      <c r="H19" s="10">
        <v>41.337000000000003</v>
      </c>
      <c r="I19" s="10">
        <v>93.399000000000001</v>
      </c>
      <c r="J19" s="10">
        <v>54.128999999999998</v>
      </c>
      <c r="K19" s="10">
        <v>28.696000000000002</v>
      </c>
      <c r="L19" s="10">
        <v>28.954999999999998</v>
      </c>
      <c r="M19" s="10">
        <v>35.582999999999998</v>
      </c>
      <c r="N19" s="10">
        <v>38.499000000000002</v>
      </c>
      <c r="O19" s="10">
        <v>40.097999999999999</v>
      </c>
      <c r="P19" s="10">
        <v>23.173999999999999</v>
      </c>
      <c r="Q19" s="10">
        <v>42.945999999999998</v>
      </c>
      <c r="R19" s="10">
        <v>47.701999999999998</v>
      </c>
      <c r="S19" s="10">
        <v>62.941000000000003</v>
      </c>
      <c r="T19" s="10">
        <v>55.787999999999997</v>
      </c>
      <c r="U19" s="10">
        <v>46.811999999999998</v>
      </c>
      <c r="V19" s="10">
        <v>42.531999999999996</v>
      </c>
      <c r="W19" s="10">
        <v>51.267000000000003</v>
      </c>
      <c r="X19" s="10">
        <v>29.757999999999999</v>
      </c>
      <c r="Y19" s="10">
        <v>24.472000000000001</v>
      </c>
      <c r="Z19" s="10">
        <v>39.204000000000001</v>
      </c>
      <c r="AA19" s="10">
        <v>30.312000000000001</v>
      </c>
      <c r="AB19" s="10">
        <v>40.325000000000003</v>
      </c>
      <c r="AC19" s="10">
        <v>39.453000000000003</v>
      </c>
      <c r="AD19" s="10">
        <v>43.042999999999999</v>
      </c>
      <c r="AE19" s="10">
        <v>25.956</v>
      </c>
      <c r="AF19" s="10">
        <v>38.868000000000002</v>
      </c>
      <c r="AG19" s="10">
        <v>40.710999999999999</v>
      </c>
      <c r="AH19" s="127">
        <v>31.91</v>
      </c>
      <c r="AI19" s="173">
        <v>56.603999999999999</v>
      </c>
      <c r="AJ19" s="173">
        <v>29.31</v>
      </c>
      <c r="AK19" s="173">
        <v>36.743000000000002</v>
      </c>
      <c r="AL19" s="173">
        <v>60.494</v>
      </c>
      <c r="AM19" s="173">
        <v>40.929000000000002</v>
      </c>
      <c r="AN19" s="173"/>
      <c r="AO19" s="173"/>
      <c r="AP19" s="173"/>
      <c r="AQ19" s="173"/>
      <c r="AR19" s="173"/>
      <c r="AS19" s="173"/>
      <c r="AT19" s="173"/>
      <c r="AU19" s="173"/>
      <c r="AV19" s="173"/>
      <c r="AW19" s="173"/>
      <c r="AX19" s="173"/>
      <c r="AY19" s="173"/>
    </row>
    <row r="20" spans="1:51" ht="15" x14ac:dyDescent="0.25">
      <c r="A20" s="186">
        <v>44621</v>
      </c>
      <c r="B20" s="163"/>
      <c r="C20" s="163"/>
      <c r="D20" s="159">
        <v>94.9</v>
      </c>
      <c r="E20" s="11">
        <v>81.13</v>
      </c>
      <c r="F20" s="11">
        <v>112.809</v>
      </c>
      <c r="G20" s="11">
        <v>76.153999999999996</v>
      </c>
      <c r="H20" s="10">
        <v>68.81</v>
      </c>
      <c r="I20" s="10">
        <v>202.96</v>
      </c>
      <c r="J20" s="10">
        <v>84.8</v>
      </c>
      <c r="K20" s="10">
        <v>71.739000000000004</v>
      </c>
      <c r="L20" s="10">
        <v>102.468</v>
      </c>
      <c r="M20" s="10">
        <v>75.114000000000004</v>
      </c>
      <c r="N20" s="10">
        <v>59.3</v>
      </c>
      <c r="O20" s="10">
        <v>116.791</v>
      </c>
      <c r="P20" s="10">
        <v>79.66</v>
      </c>
      <c r="Q20" s="10">
        <v>105.435</v>
      </c>
      <c r="R20" s="10">
        <v>108.907</v>
      </c>
      <c r="S20" s="10">
        <v>97.88</v>
      </c>
      <c r="T20" s="10">
        <v>109.154</v>
      </c>
      <c r="U20" s="10">
        <v>93.617000000000004</v>
      </c>
      <c r="V20" s="10">
        <v>81.266000000000005</v>
      </c>
      <c r="W20" s="10">
        <v>75.846999999999994</v>
      </c>
      <c r="X20" s="10">
        <v>64.134</v>
      </c>
      <c r="Y20" s="10">
        <v>48.987000000000002</v>
      </c>
      <c r="Z20" s="10">
        <v>65.090999999999994</v>
      </c>
      <c r="AA20" s="10">
        <v>94.353999999999999</v>
      </c>
      <c r="AB20" s="10">
        <v>85.481999999999999</v>
      </c>
      <c r="AC20" s="10">
        <v>63.357999999999997</v>
      </c>
      <c r="AD20" s="10">
        <v>99.066999999999993</v>
      </c>
      <c r="AE20" s="10">
        <v>47.773000000000003</v>
      </c>
      <c r="AF20" s="10">
        <v>79.179000000000002</v>
      </c>
      <c r="AG20" s="10">
        <v>65.789000000000001</v>
      </c>
      <c r="AH20" s="127">
        <v>60.872999999999998</v>
      </c>
      <c r="AI20" s="173">
        <v>110.92700000000001</v>
      </c>
      <c r="AJ20" s="173">
        <v>61.351999999999997</v>
      </c>
      <c r="AK20" s="173">
        <v>68.760000000000005</v>
      </c>
      <c r="AL20" s="173">
        <v>103.626</v>
      </c>
      <c r="AM20" s="173">
        <v>73.998000000000005</v>
      </c>
      <c r="AN20" s="173"/>
      <c r="AO20" s="173"/>
      <c r="AP20" s="173"/>
      <c r="AQ20" s="173"/>
      <c r="AR20" s="173"/>
      <c r="AS20" s="173"/>
      <c r="AT20" s="173"/>
      <c r="AU20" s="173"/>
      <c r="AV20" s="173"/>
      <c r="AW20" s="173"/>
      <c r="AX20" s="173"/>
      <c r="AY20" s="173"/>
    </row>
    <row r="21" spans="1:51" ht="15" x14ac:dyDescent="0.25">
      <c r="A21" s="186">
        <v>44652</v>
      </c>
      <c r="B21" s="163"/>
      <c r="C21" s="163"/>
      <c r="D21" s="159">
        <v>125.3</v>
      </c>
      <c r="E21" s="11">
        <v>94.905000000000001</v>
      </c>
      <c r="F21" s="11">
        <v>162.893</v>
      </c>
      <c r="G21" s="11">
        <v>141.732</v>
      </c>
      <c r="H21" s="10">
        <v>138.464</v>
      </c>
      <c r="I21" s="10">
        <v>321.51299999999998</v>
      </c>
      <c r="J21" s="10">
        <v>143.29599999999999</v>
      </c>
      <c r="K21" s="10">
        <v>114.584</v>
      </c>
      <c r="L21" s="10">
        <v>152.834</v>
      </c>
      <c r="M21" s="10">
        <v>131.18799999999999</v>
      </c>
      <c r="N21" s="10">
        <v>81.938000000000002</v>
      </c>
      <c r="O21" s="10">
        <v>115.64</v>
      </c>
      <c r="P21" s="10">
        <v>155.268</v>
      </c>
      <c r="Q21" s="10">
        <v>130.72800000000001</v>
      </c>
      <c r="R21" s="10">
        <v>92.863</v>
      </c>
      <c r="S21" s="10">
        <v>153.345</v>
      </c>
      <c r="T21" s="10">
        <v>134.91800000000001</v>
      </c>
      <c r="U21" s="10">
        <v>158.86600000000001</v>
      </c>
      <c r="V21" s="10">
        <v>102.191</v>
      </c>
      <c r="W21" s="10">
        <v>110.78700000000001</v>
      </c>
      <c r="X21" s="10">
        <v>98.11</v>
      </c>
      <c r="Y21" s="10">
        <v>80.298000000000002</v>
      </c>
      <c r="Z21" s="10">
        <v>91.918000000000006</v>
      </c>
      <c r="AA21" s="10">
        <v>152.46100000000001</v>
      </c>
      <c r="AB21" s="10">
        <v>124.499</v>
      </c>
      <c r="AC21" s="10">
        <v>128.82599999999999</v>
      </c>
      <c r="AD21" s="10">
        <v>100.71599999999999</v>
      </c>
      <c r="AE21" s="10">
        <v>52.51</v>
      </c>
      <c r="AF21" s="10">
        <v>116.49299999999999</v>
      </c>
      <c r="AG21" s="10">
        <v>85.561000000000007</v>
      </c>
      <c r="AH21" s="127">
        <v>194.56100000000001</v>
      </c>
      <c r="AI21" s="173">
        <v>188.755</v>
      </c>
      <c r="AJ21" s="173">
        <v>65.031999999999996</v>
      </c>
      <c r="AK21" s="173">
        <v>91.474999999999994</v>
      </c>
      <c r="AL21" s="173">
        <v>105.617</v>
      </c>
      <c r="AM21" s="173">
        <v>81.369</v>
      </c>
      <c r="AN21" s="173"/>
      <c r="AO21" s="173"/>
      <c r="AP21" s="173"/>
      <c r="AQ21" s="173"/>
      <c r="AR21" s="173"/>
      <c r="AS21" s="173"/>
      <c r="AT21" s="173"/>
      <c r="AU21" s="173"/>
      <c r="AV21" s="173"/>
      <c r="AW21" s="173"/>
      <c r="AX21" s="173"/>
      <c r="AY21" s="173"/>
    </row>
    <row r="22" spans="1:51" ht="15" x14ac:dyDescent="0.25">
      <c r="A22" s="186">
        <v>44682</v>
      </c>
      <c r="B22" s="163"/>
      <c r="C22" s="163"/>
      <c r="D22" s="159">
        <v>246.2</v>
      </c>
      <c r="E22" s="11">
        <v>290.66300000000001</v>
      </c>
      <c r="F22" s="11">
        <v>364.21800000000002</v>
      </c>
      <c r="G22" s="11">
        <v>348.16300000000001</v>
      </c>
      <c r="H22" s="10">
        <v>325.577</v>
      </c>
      <c r="I22" s="10">
        <v>475.935</v>
      </c>
      <c r="J22" s="10">
        <v>379.55</v>
      </c>
      <c r="K22" s="10">
        <v>146.56800000000001</v>
      </c>
      <c r="L22" s="10">
        <v>167.25200000000001</v>
      </c>
      <c r="M22" s="10">
        <v>105.934</v>
      </c>
      <c r="N22" s="10">
        <v>126.315</v>
      </c>
      <c r="O22" s="10">
        <v>178.84800000000001</v>
      </c>
      <c r="P22" s="10">
        <v>284.64600000000002</v>
      </c>
      <c r="Q22" s="10">
        <v>232.70400000000001</v>
      </c>
      <c r="R22" s="10">
        <v>149.36500000000001</v>
      </c>
      <c r="S22" s="10">
        <v>235.39400000000001</v>
      </c>
      <c r="T22" s="10">
        <v>449.40800000000002</v>
      </c>
      <c r="U22" s="10">
        <v>248.53800000000001</v>
      </c>
      <c r="V22" s="10">
        <v>329.84300000000002</v>
      </c>
      <c r="W22" s="10">
        <v>183.28200000000001</v>
      </c>
      <c r="X22" s="10">
        <v>163.39099999999999</v>
      </c>
      <c r="Y22" s="10">
        <v>57.924999999999997</v>
      </c>
      <c r="Z22" s="10">
        <v>77.150000000000006</v>
      </c>
      <c r="AA22" s="10">
        <v>127.88800000000001</v>
      </c>
      <c r="AB22" s="10">
        <v>252.88399999999999</v>
      </c>
      <c r="AC22" s="10">
        <v>256.95400000000001</v>
      </c>
      <c r="AD22" s="10">
        <v>210.37799999999999</v>
      </c>
      <c r="AE22" s="10">
        <v>126.32599999999999</v>
      </c>
      <c r="AF22" s="10">
        <v>172.96600000000001</v>
      </c>
      <c r="AG22" s="10">
        <v>65.004999999999995</v>
      </c>
      <c r="AH22" s="127">
        <v>327.06299999999999</v>
      </c>
      <c r="AI22" s="173">
        <v>237.49199999999999</v>
      </c>
      <c r="AJ22" s="173">
        <v>86.403999999999996</v>
      </c>
      <c r="AK22" s="173">
        <v>197.34200000000001</v>
      </c>
      <c r="AL22" s="173">
        <v>223.17599999999999</v>
      </c>
      <c r="AM22" s="173">
        <v>141.49799999999999</v>
      </c>
      <c r="AN22" s="173"/>
      <c r="AO22" s="173"/>
      <c r="AP22" s="173"/>
      <c r="AQ22" s="173"/>
      <c r="AR22" s="173"/>
      <c r="AS22" s="173"/>
      <c r="AT22" s="173"/>
      <c r="AU22" s="173"/>
      <c r="AV22" s="173"/>
      <c r="AW22" s="173"/>
      <c r="AX22" s="173"/>
      <c r="AY22" s="173"/>
    </row>
    <row r="23" spans="1:51" ht="15" x14ac:dyDescent="0.25">
      <c r="A23" s="186">
        <v>44713</v>
      </c>
      <c r="B23" s="163"/>
      <c r="C23" s="163"/>
      <c r="D23" s="159">
        <v>359.9</v>
      </c>
      <c r="E23" s="11">
        <v>556.06100000000004</v>
      </c>
      <c r="F23" s="11">
        <v>984.40499999999997</v>
      </c>
      <c r="G23" s="11">
        <v>571.58299999999997</v>
      </c>
      <c r="H23" s="10">
        <v>288.59500000000003</v>
      </c>
      <c r="I23" s="10">
        <v>1092.67</v>
      </c>
      <c r="J23" s="10">
        <v>280.75599999999997</v>
      </c>
      <c r="K23" s="10">
        <v>161.26400000000001</v>
      </c>
      <c r="L23" s="10">
        <v>274.24</v>
      </c>
      <c r="M23" s="10">
        <v>298.858</v>
      </c>
      <c r="N23" s="10">
        <v>467.11500000000001</v>
      </c>
      <c r="O23" s="10">
        <v>82.25</v>
      </c>
      <c r="P23" s="10">
        <v>475.64699999999999</v>
      </c>
      <c r="Q23" s="10">
        <v>204.565</v>
      </c>
      <c r="R23" s="10">
        <v>573.68799999999999</v>
      </c>
      <c r="S23" s="10">
        <v>690.48500000000001</v>
      </c>
      <c r="T23" s="10">
        <v>862.02300000000002</v>
      </c>
      <c r="U23" s="10">
        <v>464.52300000000002</v>
      </c>
      <c r="V23" s="10">
        <v>749.31299999999999</v>
      </c>
      <c r="W23" s="10">
        <v>258.07900000000001</v>
      </c>
      <c r="X23" s="10">
        <v>167.77600000000001</v>
      </c>
      <c r="Y23" s="10">
        <v>194.63300000000001</v>
      </c>
      <c r="Z23" s="10">
        <v>267.209</v>
      </c>
      <c r="AA23" s="10">
        <v>253.67599999999999</v>
      </c>
      <c r="AB23" s="10">
        <v>458.86200000000002</v>
      </c>
      <c r="AC23" s="10">
        <v>318.54000000000002</v>
      </c>
      <c r="AD23" s="10">
        <v>85.644000000000005</v>
      </c>
      <c r="AE23" s="10">
        <v>316.97399999999999</v>
      </c>
      <c r="AF23" s="10">
        <v>539.26199999999994</v>
      </c>
      <c r="AG23" s="10">
        <v>281.411</v>
      </c>
      <c r="AH23" s="127">
        <v>632.60799999999995</v>
      </c>
      <c r="AI23" s="173">
        <v>225.99299999999999</v>
      </c>
      <c r="AJ23" s="173">
        <v>107.86</v>
      </c>
      <c r="AK23" s="173">
        <v>505.97300000000001</v>
      </c>
      <c r="AL23" s="173">
        <v>348.96699999999998</v>
      </c>
      <c r="AM23" s="173">
        <v>219.34200000000001</v>
      </c>
      <c r="AN23" s="173"/>
      <c r="AO23" s="173"/>
      <c r="AP23" s="173"/>
      <c r="AQ23" s="173"/>
      <c r="AR23" s="173"/>
      <c r="AS23" s="173"/>
      <c r="AT23" s="173"/>
      <c r="AU23" s="173"/>
      <c r="AV23" s="173"/>
      <c r="AW23" s="173"/>
      <c r="AX23" s="173"/>
      <c r="AY23" s="173"/>
    </row>
    <row r="24" spans="1:51" ht="15" x14ac:dyDescent="0.25">
      <c r="A24" s="186">
        <v>44743</v>
      </c>
      <c r="B24" s="163"/>
      <c r="C24" s="163"/>
      <c r="D24" s="159">
        <v>184.4</v>
      </c>
      <c r="E24" s="11">
        <v>554.745</v>
      </c>
      <c r="F24" s="11">
        <v>597.40499999999997</v>
      </c>
      <c r="G24" s="11">
        <v>314.685</v>
      </c>
      <c r="H24" s="10">
        <v>107.02800000000001</v>
      </c>
      <c r="I24" s="10">
        <v>370.28500000000003</v>
      </c>
      <c r="J24" s="10">
        <v>102.87</v>
      </c>
      <c r="K24" s="10">
        <v>30.247</v>
      </c>
      <c r="L24" s="10">
        <v>165.184</v>
      </c>
      <c r="M24" s="10">
        <v>200.25200000000001</v>
      </c>
      <c r="N24" s="10">
        <v>216.172</v>
      </c>
      <c r="O24" s="10">
        <v>42.941000000000003</v>
      </c>
      <c r="P24" s="10">
        <v>274.14600000000002</v>
      </c>
      <c r="Q24" s="10">
        <v>40.259</v>
      </c>
      <c r="R24" s="10">
        <v>596.97299999999996</v>
      </c>
      <c r="S24" s="10">
        <v>334.81200000000001</v>
      </c>
      <c r="T24" s="10">
        <v>368.21</v>
      </c>
      <c r="U24" s="10">
        <v>454.98099999999999</v>
      </c>
      <c r="V24" s="10">
        <v>417.01299999999998</v>
      </c>
      <c r="W24" s="10">
        <v>79.257999999999996</v>
      </c>
      <c r="X24" s="10">
        <v>44.933999999999997</v>
      </c>
      <c r="Y24" s="10">
        <v>88.555000000000007</v>
      </c>
      <c r="Z24" s="10">
        <v>107.151</v>
      </c>
      <c r="AA24" s="10">
        <v>193.953</v>
      </c>
      <c r="AB24" s="10">
        <v>336.40199999999999</v>
      </c>
      <c r="AC24" s="10">
        <v>85.923000000000002</v>
      </c>
      <c r="AD24" s="10">
        <v>12.441000000000001</v>
      </c>
      <c r="AE24" s="10">
        <v>252.619</v>
      </c>
      <c r="AF24" s="10">
        <v>417.22899999999998</v>
      </c>
      <c r="AG24" s="10">
        <v>226.12899999999999</v>
      </c>
      <c r="AH24" s="127">
        <v>829.70899999999995</v>
      </c>
      <c r="AI24" s="173">
        <v>89.62</v>
      </c>
      <c r="AJ24" s="173">
        <v>41.774999999999999</v>
      </c>
      <c r="AK24" s="173">
        <v>309.11599999999999</v>
      </c>
      <c r="AL24" s="173">
        <v>162.53399999999999</v>
      </c>
      <c r="AM24" s="173">
        <v>88.59</v>
      </c>
      <c r="AN24" s="173"/>
      <c r="AO24" s="173"/>
      <c r="AP24" s="173"/>
      <c r="AQ24" s="173"/>
      <c r="AR24" s="173"/>
      <c r="AS24" s="173"/>
      <c r="AT24" s="173"/>
      <c r="AU24" s="173"/>
      <c r="AV24" s="173"/>
      <c r="AW24" s="173"/>
      <c r="AX24" s="173"/>
      <c r="AY24" s="173"/>
    </row>
    <row r="25" spans="1:51" ht="15" x14ac:dyDescent="0.25">
      <c r="A25" s="186">
        <v>44774</v>
      </c>
      <c r="B25" s="163"/>
      <c r="C25" s="163"/>
      <c r="D25" s="159">
        <v>80.400000000000006</v>
      </c>
      <c r="E25" s="11">
        <v>239.988</v>
      </c>
      <c r="F25" s="11">
        <v>208.3</v>
      </c>
      <c r="G25" s="11">
        <v>113.983</v>
      </c>
      <c r="H25" s="10">
        <v>53.761000000000003</v>
      </c>
      <c r="I25" s="10">
        <v>130.54499999999999</v>
      </c>
      <c r="J25" s="10">
        <v>72.724000000000004</v>
      </c>
      <c r="K25" s="10">
        <v>27.792000000000002</v>
      </c>
      <c r="L25" s="10">
        <v>69.236999999999995</v>
      </c>
      <c r="M25" s="10">
        <v>65.063000000000002</v>
      </c>
      <c r="N25" s="10">
        <v>95.700999999999993</v>
      </c>
      <c r="O25" s="10">
        <v>27.149000000000001</v>
      </c>
      <c r="P25" s="10">
        <v>209.37899999999999</v>
      </c>
      <c r="Q25" s="10">
        <v>35.093000000000004</v>
      </c>
      <c r="R25" s="10">
        <v>189.72399999999999</v>
      </c>
      <c r="S25" s="10">
        <v>104.666</v>
      </c>
      <c r="T25" s="10">
        <v>176.59200000000001</v>
      </c>
      <c r="U25" s="10">
        <v>149.911</v>
      </c>
      <c r="V25" s="10">
        <v>139.34899999999999</v>
      </c>
      <c r="W25" s="10">
        <v>43.018999999999998</v>
      </c>
      <c r="X25" s="10">
        <v>25.991</v>
      </c>
      <c r="Y25" s="10">
        <v>36.423999999999999</v>
      </c>
      <c r="Z25" s="10">
        <v>42.558999999999997</v>
      </c>
      <c r="AA25" s="10">
        <v>74.837999999999994</v>
      </c>
      <c r="AB25" s="10">
        <v>101.914</v>
      </c>
      <c r="AC25" s="10">
        <v>48.656999999999996</v>
      </c>
      <c r="AD25" s="10">
        <v>31.593</v>
      </c>
      <c r="AE25" s="10">
        <v>73.212000000000003</v>
      </c>
      <c r="AF25" s="10">
        <v>132.255</v>
      </c>
      <c r="AG25" s="10">
        <v>71.328000000000003</v>
      </c>
      <c r="AH25" s="127">
        <v>223.53700000000001</v>
      </c>
      <c r="AI25" s="173">
        <v>44.802999999999997</v>
      </c>
      <c r="AJ25" s="173">
        <v>24.306000000000001</v>
      </c>
      <c r="AK25" s="173">
        <v>110.468</v>
      </c>
      <c r="AL25" s="173">
        <v>60.725999999999999</v>
      </c>
      <c r="AM25" s="173">
        <v>37.725999999999999</v>
      </c>
      <c r="AN25" s="173"/>
      <c r="AO25" s="173"/>
      <c r="AP25" s="173"/>
      <c r="AQ25" s="173"/>
      <c r="AR25" s="173"/>
      <c r="AS25" s="173"/>
      <c r="AT25" s="173"/>
      <c r="AU25" s="173"/>
      <c r="AV25" s="173"/>
      <c r="AW25" s="173"/>
      <c r="AX25" s="173"/>
      <c r="AY25" s="173"/>
    </row>
    <row r="26" spans="1:51" ht="15" x14ac:dyDescent="0.25">
      <c r="A26" s="186">
        <v>44805</v>
      </c>
      <c r="B26" s="163"/>
      <c r="C26" s="163"/>
      <c r="D26" s="159">
        <v>50.1</v>
      </c>
      <c r="E26" s="11">
        <v>120.76300000000001</v>
      </c>
      <c r="F26" s="11">
        <v>114.242</v>
      </c>
      <c r="G26" s="11">
        <v>77.731999999999999</v>
      </c>
      <c r="H26" s="10">
        <v>51.332000000000001</v>
      </c>
      <c r="I26" s="10">
        <v>79.349999999999994</v>
      </c>
      <c r="J26" s="10">
        <v>48.908999999999999</v>
      </c>
      <c r="K26" s="10">
        <v>24.041</v>
      </c>
      <c r="L26" s="10">
        <v>49.212000000000003</v>
      </c>
      <c r="M26" s="10">
        <v>42.222000000000001</v>
      </c>
      <c r="N26" s="10">
        <v>73.05</v>
      </c>
      <c r="O26" s="10">
        <v>26.998999999999999</v>
      </c>
      <c r="P26" s="10">
        <v>81.588999999999999</v>
      </c>
      <c r="Q26" s="10">
        <v>28.228999999999999</v>
      </c>
      <c r="R26" s="10">
        <v>77.048000000000002</v>
      </c>
      <c r="S26" s="10">
        <v>62.73</v>
      </c>
      <c r="T26" s="10">
        <v>108.84</v>
      </c>
      <c r="U26" s="10">
        <v>67.664000000000001</v>
      </c>
      <c r="V26" s="10">
        <v>96.400999999999996</v>
      </c>
      <c r="W26" s="10">
        <v>50.795000000000002</v>
      </c>
      <c r="X26" s="10">
        <v>22.192</v>
      </c>
      <c r="Y26" s="10">
        <v>34.338000000000001</v>
      </c>
      <c r="Z26" s="10">
        <v>39.625</v>
      </c>
      <c r="AA26" s="10">
        <v>59.881999999999998</v>
      </c>
      <c r="AB26" s="10">
        <v>56.055</v>
      </c>
      <c r="AC26" s="10">
        <v>39.177999999999997</v>
      </c>
      <c r="AD26" s="10">
        <v>27.995000000000001</v>
      </c>
      <c r="AE26" s="10">
        <v>56.048999999999999</v>
      </c>
      <c r="AF26" s="10">
        <v>58.369</v>
      </c>
      <c r="AG26" s="10">
        <v>45.515000000000001</v>
      </c>
      <c r="AH26" s="127">
        <v>95.001000000000005</v>
      </c>
      <c r="AI26" s="173">
        <v>33.704000000000001</v>
      </c>
      <c r="AJ26" s="173">
        <v>28.157</v>
      </c>
      <c r="AK26" s="173">
        <v>77.406000000000006</v>
      </c>
      <c r="AL26" s="173">
        <v>41.673000000000002</v>
      </c>
      <c r="AM26" s="173">
        <v>25.472999999999999</v>
      </c>
      <c r="AN26" s="173"/>
      <c r="AO26" s="173"/>
      <c r="AP26" s="173"/>
      <c r="AQ26" s="173"/>
      <c r="AR26" s="173"/>
      <c r="AS26" s="173"/>
      <c r="AT26" s="173"/>
      <c r="AU26" s="173"/>
      <c r="AV26" s="173"/>
      <c r="AW26" s="173"/>
      <c r="AX26" s="173"/>
      <c r="AY26" s="173"/>
    </row>
    <row r="27" spans="1:51" ht="15" x14ac:dyDescent="0.25">
      <c r="A27" s="186">
        <v>44835</v>
      </c>
      <c r="B27" s="163"/>
      <c r="C27" s="163"/>
      <c r="D27" s="159">
        <v>53.9</v>
      </c>
      <c r="E27" s="11">
        <v>173.99799999999999</v>
      </c>
      <c r="F27" s="11">
        <v>108.714</v>
      </c>
      <c r="G27" s="11">
        <v>86.76</v>
      </c>
      <c r="H27" s="10">
        <v>58.747</v>
      </c>
      <c r="I27" s="10">
        <v>88.120999999999995</v>
      </c>
      <c r="J27" s="10">
        <v>41.9</v>
      </c>
      <c r="K27" s="10">
        <v>26.541</v>
      </c>
      <c r="L27" s="10">
        <v>48.725000000000001</v>
      </c>
      <c r="M27" s="10">
        <v>55.308</v>
      </c>
      <c r="N27" s="10">
        <v>48.439</v>
      </c>
      <c r="O27" s="10">
        <v>26.814</v>
      </c>
      <c r="P27" s="10">
        <v>67.218999999999994</v>
      </c>
      <c r="Q27" s="10">
        <v>57.381</v>
      </c>
      <c r="R27" s="10">
        <v>67.691999999999993</v>
      </c>
      <c r="S27" s="10">
        <v>60.960999999999999</v>
      </c>
      <c r="T27" s="10">
        <v>102.01300000000001</v>
      </c>
      <c r="U27" s="10">
        <v>68.656999999999996</v>
      </c>
      <c r="V27" s="10">
        <v>65.522999999999996</v>
      </c>
      <c r="W27" s="10">
        <v>50.405000000000001</v>
      </c>
      <c r="X27" s="10">
        <v>26.359000000000002</v>
      </c>
      <c r="Y27" s="10">
        <v>39.179000000000002</v>
      </c>
      <c r="Z27" s="10">
        <v>31.995000000000001</v>
      </c>
      <c r="AA27" s="10">
        <v>58.662999999999997</v>
      </c>
      <c r="AB27" s="10">
        <v>54.566000000000003</v>
      </c>
      <c r="AC27" s="10">
        <v>61.502000000000002</v>
      </c>
      <c r="AD27" s="10">
        <v>57.332999999999998</v>
      </c>
      <c r="AE27" s="10">
        <v>47.72</v>
      </c>
      <c r="AF27" s="10">
        <v>59.802999999999997</v>
      </c>
      <c r="AG27" s="10">
        <v>38.853999999999999</v>
      </c>
      <c r="AH27" s="127">
        <v>85.792000000000002</v>
      </c>
      <c r="AI27" s="173">
        <v>38.183999999999997</v>
      </c>
      <c r="AJ27" s="173">
        <v>52.451999999999998</v>
      </c>
      <c r="AK27" s="173">
        <v>129.53100000000001</v>
      </c>
      <c r="AL27" s="173">
        <v>47.756</v>
      </c>
      <c r="AM27" s="173">
        <v>39.984000000000002</v>
      </c>
      <c r="AN27" s="173"/>
      <c r="AO27" s="173"/>
      <c r="AP27" s="173"/>
      <c r="AQ27" s="173"/>
      <c r="AR27" s="173"/>
      <c r="AS27" s="173"/>
      <c r="AT27" s="173"/>
      <c r="AU27" s="173"/>
      <c r="AV27" s="173"/>
      <c r="AW27" s="173"/>
      <c r="AX27" s="173"/>
      <c r="AY27" s="173"/>
    </row>
    <row r="28" spans="1:51" ht="15" x14ac:dyDescent="0.25">
      <c r="A28" s="186">
        <v>44866</v>
      </c>
      <c r="B28" s="163"/>
      <c r="C28" s="163"/>
      <c r="D28" s="159">
        <v>49.9</v>
      </c>
      <c r="E28" s="11">
        <v>87.888000000000005</v>
      </c>
      <c r="F28" s="11">
        <v>91.283000000000001</v>
      </c>
      <c r="G28" s="11">
        <v>64.164000000000001</v>
      </c>
      <c r="H28" s="10">
        <v>60.927999999999997</v>
      </c>
      <c r="I28" s="10">
        <v>79.022000000000006</v>
      </c>
      <c r="J28" s="10">
        <v>46.484000000000002</v>
      </c>
      <c r="K28" s="10">
        <v>35.369</v>
      </c>
      <c r="L28" s="10">
        <v>46.850999999999999</v>
      </c>
      <c r="M28" s="10">
        <v>52.393999999999998</v>
      </c>
      <c r="N28" s="10">
        <v>58.076999999999998</v>
      </c>
      <c r="O28" s="10">
        <v>33.512999999999998</v>
      </c>
      <c r="P28" s="10">
        <v>61.155999999999999</v>
      </c>
      <c r="Q28" s="10">
        <v>48.692</v>
      </c>
      <c r="R28" s="10">
        <v>64.509</v>
      </c>
      <c r="S28" s="10">
        <v>66.558000000000007</v>
      </c>
      <c r="T28" s="10">
        <v>74.510000000000005</v>
      </c>
      <c r="U28" s="10">
        <v>61.683999999999997</v>
      </c>
      <c r="V28" s="10">
        <v>61.843000000000004</v>
      </c>
      <c r="W28" s="10">
        <v>45.328000000000003</v>
      </c>
      <c r="X28" s="10">
        <v>39.505000000000003</v>
      </c>
      <c r="Y28" s="10">
        <v>35.963999999999999</v>
      </c>
      <c r="Z28" s="10">
        <v>37.244</v>
      </c>
      <c r="AA28" s="10">
        <v>81.105999999999995</v>
      </c>
      <c r="AB28" s="10">
        <v>54.408000000000001</v>
      </c>
      <c r="AC28" s="10">
        <v>51.933</v>
      </c>
      <c r="AD28" s="10">
        <v>46.978999999999999</v>
      </c>
      <c r="AE28" s="10">
        <v>52.426000000000002</v>
      </c>
      <c r="AF28" s="10">
        <v>62.287999999999997</v>
      </c>
      <c r="AG28" s="10">
        <v>45.545999999999999</v>
      </c>
      <c r="AH28" s="127">
        <v>76.457999999999998</v>
      </c>
      <c r="AI28" s="173">
        <v>51.668999999999997</v>
      </c>
      <c r="AJ28" s="173">
        <v>39.83</v>
      </c>
      <c r="AK28" s="173">
        <v>73.373999999999995</v>
      </c>
      <c r="AL28" s="173">
        <v>49.93</v>
      </c>
      <c r="AM28" s="173">
        <v>49.517000000000003</v>
      </c>
      <c r="AN28" s="173"/>
      <c r="AO28" s="173"/>
      <c r="AP28" s="173"/>
      <c r="AQ28" s="173"/>
      <c r="AR28" s="173"/>
      <c r="AS28" s="173"/>
      <c r="AT28" s="173"/>
      <c r="AU28" s="173"/>
      <c r="AV28" s="173"/>
      <c r="AW28" s="173"/>
      <c r="AX28" s="173"/>
      <c r="AY28" s="173"/>
    </row>
    <row r="29" spans="1:51" ht="15" x14ac:dyDescent="0.25">
      <c r="A29" s="186">
        <v>44896</v>
      </c>
      <c r="B29" s="163"/>
      <c r="C29" s="163"/>
      <c r="D29" s="159">
        <v>33.1</v>
      </c>
      <c r="E29" s="11">
        <v>69.382000000000005</v>
      </c>
      <c r="F29" s="11">
        <v>72.739999999999995</v>
      </c>
      <c r="G29" s="11">
        <v>54.219000000000001</v>
      </c>
      <c r="H29" s="10">
        <v>44.39</v>
      </c>
      <c r="I29" s="10">
        <v>65.33</v>
      </c>
      <c r="J29" s="10">
        <v>43.140999999999998</v>
      </c>
      <c r="K29" s="10">
        <v>29.501000000000001</v>
      </c>
      <c r="L29" s="10">
        <v>41.244999999999997</v>
      </c>
      <c r="M29" s="10">
        <v>40.988</v>
      </c>
      <c r="N29" s="10">
        <v>49.128</v>
      </c>
      <c r="O29" s="10">
        <v>29.172999999999998</v>
      </c>
      <c r="P29" s="10">
        <v>51.521000000000001</v>
      </c>
      <c r="Q29" s="10">
        <v>37.615000000000002</v>
      </c>
      <c r="R29" s="10">
        <v>64.088999999999999</v>
      </c>
      <c r="S29" s="10">
        <v>64.430999999999997</v>
      </c>
      <c r="T29" s="10">
        <v>61.625999999999998</v>
      </c>
      <c r="U29" s="10">
        <v>55.194000000000003</v>
      </c>
      <c r="V29" s="10">
        <v>55.597000000000001</v>
      </c>
      <c r="W29" s="10">
        <v>36.603999999999999</v>
      </c>
      <c r="X29" s="10">
        <v>31.890999999999998</v>
      </c>
      <c r="Y29" s="10">
        <v>29.632999999999999</v>
      </c>
      <c r="Z29" s="10">
        <v>32.264000000000003</v>
      </c>
      <c r="AA29" s="10">
        <v>48.054000000000002</v>
      </c>
      <c r="AB29" s="10">
        <v>48.776000000000003</v>
      </c>
      <c r="AC29" s="10">
        <v>44.116</v>
      </c>
      <c r="AD29" s="10">
        <v>33.465000000000003</v>
      </c>
      <c r="AE29" s="10">
        <v>43.460999999999999</v>
      </c>
      <c r="AF29" s="10">
        <v>50.683</v>
      </c>
      <c r="AG29" s="10">
        <v>39.795000000000002</v>
      </c>
      <c r="AH29" s="127">
        <v>65.436999999999998</v>
      </c>
      <c r="AI29" s="173">
        <v>41.610999999999997</v>
      </c>
      <c r="AJ29" s="173">
        <v>29.997</v>
      </c>
      <c r="AK29" s="173">
        <v>57.104999999999997</v>
      </c>
      <c r="AL29" s="173">
        <v>45.750999999999998</v>
      </c>
      <c r="AM29" s="173">
        <v>42.466999999999999</v>
      </c>
      <c r="AN29" s="173"/>
      <c r="AO29" s="173"/>
      <c r="AP29" s="173"/>
      <c r="AQ29" s="173"/>
      <c r="AR29" s="173"/>
      <c r="AS29" s="173"/>
      <c r="AT29" s="173"/>
      <c r="AU29" s="173"/>
      <c r="AV29" s="173"/>
      <c r="AW29" s="173"/>
      <c r="AX29" s="173"/>
      <c r="AY29" s="173"/>
    </row>
    <row r="30" spans="1:51" ht="15" x14ac:dyDescent="0.25">
      <c r="A30" s="186">
        <v>44927</v>
      </c>
      <c r="B30" s="154"/>
      <c r="C30" s="154"/>
      <c r="D30" s="159">
        <v>40.1</v>
      </c>
      <c r="E30" s="11">
        <v>63.731999999999999</v>
      </c>
      <c r="F30" s="11">
        <v>64.081000000000003</v>
      </c>
      <c r="G30" s="11">
        <v>48.277999999999999</v>
      </c>
      <c r="H30" s="10">
        <v>38.753999999999998</v>
      </c>
      <c r="I30" s="10">
        <v>56.274000000000001</v>
      </c>
      <c r="J30" s="10">
        <v>35.715000000000003</v>
      </c>
      <c r="K30" s="10">
        <v>26.065000000000001</v>
      </c>
      <c r="L30" s="10">
        <v>36.837000000000003</v>
      </c>
      <c r="M30" s="10">
        <v>34.444000000000003</v>
      </c>
      <c r="N30" s="10">
        <v>42.481999999999999</v>
      </c>
      <c r="O30" s="10">
        <v>26.646999999999998</v>
      </c>
      <c r="P30" s="10">
        <v>46.582999999999998</v>
      </c>
      <c r="Q30" s="10">
        <v>34.93</v>
      </c>
      <c r="R30" s="10">
        <v>54.109000000000002</v>
      </c>
      <c r="S30" s="10">
        <v>77.941000000000003</v>
      </c>
      <c r="T30" s="10">
        <v>54.274000000000001</v>
      </c>
      <c r="U30" s="10">
        <v>48.656999999999996</v>
      </c>
      <c r="V30" s="10">
        <v>50.351999999999997</v>
      </c>
      <c r="W30" s="10">
        <v>32.420999999999999</v>
      </c>
      <c r="X30" s="10">
        <v>26.923999999999999</v>
      </c>
      <c r="Y30" s="10">
        <v>26.594999999999999</v>
      </c>
      <c r="Z30" s="10">
        <v>29.314</v>
      </c>
      <c r="AA30" s="10">
        <v>41.962000000000003</v>
      </c>
      <c r="AB30" s="10">
        <v>49.774000000000001</v>
      </c>
      <c r="AC30" s="10">
        <v>41.223999999999997</v>
      </c>
      <c r="AD30" s="10">
        <v>28.045000000000002</v>
      </c>
      <c r="AE30" s="10">
        <v>40.018999999999998</v>
      </c>
      <c r="AF30" s="10">
        <v>44.366</v>
      </c>
      <c r="AG30" s="10">
        <v>36.636000000000003</v>
      </c>
      <c r="AH30" s="127">
        <v>60.731000000000002</v>
      </c>
      <c r="AI30" s="173">
        <v>35.435000000000002</v>
      </c>
      <c r="AJ30" s="173">
        <v>26.975999999999999</v>
      </c>
      <c r="AK30" s="173">
        <v>53.146999999999998</v>
      </c>
      <c r="AL30" s="173">
        <v>49.588999999999999</v>
      </c>
      <c r="AM30" s="173">
        <v>38.481000000000002</v>
      </c>
      <c r="AN30" s="173"/>
      <c r="AO30" s="173"/>
      <c r="AP30" s="173"/>
      <c r="AQ30" s="173"/>
      <c r="AR30" s="173"/>
      <c r="AS30" s="173"/>
      <c r="AT30" s="173"/>
      <c r="AU30" s="173"/>
      <c r="AV30" s="173"/>
      <c r="AW30" s="173"/>
      <c r="AX30" s="173"/>
      <c r="AY30" s="173"/>
    </row>
    <row r="31" spans="1:51" ht="15" x14ac:dyDescent="0.25">
      <c r="A31" s="186">
        <v>44958</v>
      </c>
      <c r="B31" s="154"/>
      <c r="C31" s="154"/>
      <c r="D31" s="159">
        <v>43.6</v>
      </c>
      <c r="E31" s="11">
        <v>61.18</v>
      </c>
      <c r="F31" s="11">
        <v>58.548999999999999</v>
      </c>
      <c r="G31" s="11">
        <v>45.712000000000003</v>
      </c>
      <c r="H31" s="10">
        <v>92.625</v>
      </c>
      <c r="I31" s="10">
        <v>55.11</v>
      </c>
      <c r="J31" s="10">
        <v>35.06</v>
      </c>
      <c r="K31" s="10">
        <v>28.73</v>
      </c>
      <c r="L31" s="10">
        <v>34.281999999999996</v>
      </c>
      <c r="M31" s="10">
        <v>40.216999999999999</v>
      </c>
      <c r="N31" s="10">
        <v>42.048999999999999</v>
      </c>
      <c r="O31" s="10">
        <v>28.628</v>
      </c>
      <c r="P31" s="10">
        <v>44.03</v>
      </c>
      <c r="Q31" s="10">
        <v>51.968000000000004</v>
      </c>
      <c r="R31" s="10">
        <v>65.248000000000005</v>
      </c>
      <c r="S31" s="10">
        <v>60.188000000000002</v>
      </c>
      <c r="T31" s="10">
        <v>50.426000000000002</v>
      </c>
      <c r="U31" s="10">
        <v>48.249000000000002</v>
      </c>
      <c r="V31" s="10">
        <v>54.567999999999998</v>
      </c>
      <c r="W31" s="10">
        <v>32.435000000000002</v>
      </c>
      <c r="X31" s="10">
        <v>27.562000000000001</v>
      </c>
      <c r="Y31" s="10">
        <v>39.087000000000003</v>
      </c>
      <c r="Z31" s="10">
        <v>31.236000000000001</v>
      </c>
      <c r="AA31" s="10">
        <v>41.389000000000003</v>
      </c>
      <c r="AB31" s="10">
        <v>46.084000000000003</v>
      </c>
      <c r="AC31" s="10">
        <v>44.521000000000001</v>
      </c>
      <c r="AD31" s="10">
        <v>27.888999999999999</v>
      </c>
      <c r="AE31" s="10">
        <v>39.619999999999997</v>
      </c>
      <c r="AF31" s="10">
        <v>41.731000000000002</v>
      </c>
      <c r="AG31" s="10">
        <v>37.475999999999999</v>
      </c>
      <c r="AH31" s="127">
        <v>57.734999999999999</v>
      </c>
      <c r="AI31" s="173">
        <v>35.444000000000003</v>
      </c>
      <c r="AJ31" s="173">
        <v>36.765000000000001</v>
      </c>
      <c r="AK31" s="173">
        <v>62.792000000000002</v>
      </c>
      <c r="AL31" s="173">
        <v>44.305999999999997</v>
      </c>
      <c r="AM31" s="173">
        <v>40.784999999999997</v>
      </c>
      <c r="AN31" s="173"/>
      <c r="AO31" s="173"/>
      <c r="AP31" s="173"/>
      <c r="AQ31" s="173"/>
      <c r="AR31" s="173"/>
      <c r="AS31" s="173"/>
      <c r="AT31" s="173"/>
      <c r="AU31" s="173"/>
      <c r="AV31" s="173"/>
      <c r="AW31" s="173"/>
      <c r="AX31" s="173"/>
      <c r="AY31" s="173"/>
    </row>
    <row r="32" spans="1:51" ht="15" x14ac:dyDescent="0.25">
      <c r="A32" s="186">
        <v>44986</v>
      </c>
      <c r="B32" s="154"/>
      <c r="C32" s="154"/>
      <c r="D32" s="159">
        <v>94.9</v>
      </c>
      <c r="E32" s="11">
        <v>116.18600000000001</v>
      </c>
      <c r="F32" s="11">
        <v>83.884</v>
      </c>
      <c r="G32" s="11">
        <v>73.355999999999995</v>
      </c>
      <c r="H32" s="10">
        <v>215.80799999999999</v>
      </c>
      <c r="I32" s="10">
        <v>85.78</v>
      </c>
      <c r="J32" s="10">
        <v>78.760999999999996</v>
      </c>
      <c r="K32" s="10">
        <v>102.062</v>
      </c>
      <c r="L32" s="10">
        <v>72.745000000000005</v>
      </c>
      <c r="M32" s="10">
        <v>61.017000000000003</v>
      </c>
      <c r="N32" s="10">
        <v>118.65900000000001</v>
      </c>
      <c r="O32" s="10">
        <v>85.856999999999999</v>
      </c>
      <c r="P32" s="10">
        <v>107.014</v>
      </c>
      <c r="Q32" s="10">
        <v>113.629</v>
      </c>
      <c r="R32" s="10">
        <v>100.20399999999999</v>
      </c>
      <c r="S32" s="10">
        <v>114.143</v>
      </c>
      <c r="T32" s="10">
        <v>92.631</v>
      </c>
      <c r="U32" s="10">
        <v>87.650999999999996</v>
      </c>
      <c r="V32" s="10">
        <v>80.171999999999997</v>
      </c>
      <c r="W32" s="10">
        <v>66.97</v>
      </c>
      <c r="X32" s="10">
        <v>51.871000000000002</v>
      </c>
      <c r="Y32" s="10">
        <v>64.905000000000001</v>
      </c>
      <c r="Z32" s="10">
        <v>95.381</v>
      </c>
      <c r="AA32" s="10">
        <v>86.677999999999997</v>
      </c>
      <c r="AB32" s="10">
        <v>73.17</v>
      </c>
      <c r="AC32" s="10">
        <v>100.913</v>
      </c>
      <c r="AD32" s="10">
        <v>49.692999999999998</v>
      </c>
      <c r="AE32" s="10">
        <v>80.281999999999996</v>
      </c>
      <c r="AF32" s="10">
        <v>66.501999999999995</v>
      </c>
      <c r="AG32" s="10">
        <v>65.234999999999999</v>
      </c>
      <c r="AH32" s="127">
        <v>112.16500000000001</v>
      </c>
      <c r="AI32" s="173">
        <v>67.981999999999999</v>
      </c>
      <c r="AJ32" s="173">
        <v>68.781999999999996</v>
      </c>
      <c r="AK32" s="173">
        <v>106.53400000000001</v>
      </c>
      <c r="AL32" s="173">
        <v>77.641000000000005</v>
      </c>
      <c r="AM32" s="173">
        <v>81.617999999999995</v>
      </c>
      <c r="AN32" s="173"/>
      <c r="AO32" s="173"/>
      <c r="AP32" s="173"/>
      <c r="AQ32" s="173"/>
      <c r="AR32" s="173"/>
      <c r="AS32" s="173"/>
      <c r="AT32" s="173"/>
      <c r="AU32" s="173"/>
      <c r="AV32" s="173"/>
      <c r="AW32" s="173"/>
      <c r="AX32" s="173"/>
      <c r="AY32" s="173"/>
    </row>
    <row r="33" spans="1:51" ht="15" x14ac:dyDescent="0.25">
      <c r="A33" s="186">
        <v>45017</v>
      </c>
      <c r="B33" s="157"/>
      <c r="C33" s="157"/>
      <c r="D33" s="155">
        <v>125.3</v>
      </c>
      <c r="E33" s="11">
        <v>166.41300000000001</v>
      </c>
      <c r="F33" s="11">
        <v>150.04900000000001</v>
      </c>
      <c r="G33" s="11">
        <v>147.065</v>
      </c>
      <c r="H33" s="10">
        <v>325.46800000000002</v>
      </c>
      <c r="I33" s="10">
        <v>144.66800000000001</v>
      </c>
      <c r="J33" s="10">
        <v>123.89400000000001</v>
      </c>
      <c r="K33" s="10">
        <v>152.58699999999999</v>
      </c>
      <c r="L33" s="10">
        <v>126.116</v>
      </c>
      <c r="M33" s="10">
        <v>83.828000000000003</v>
      </c>
      <c r="N33" s="10">
        <v>118.509</v>
      </c>
      <c r="O33" s="10">
        <v>162.81299999999999</v>
      </c>
      <c r="P33" s="10">
        <v>133.05199999999999</v>
      </c>
      <c r="Q33" s="10">
        <v>97.078000000000003</v>
      </c>
      <c r="R33" s="10">
        <v>156.17599999999999</v>
      </c>
      <c r="S33" s="10">
        <v>138.99</v>
      </c>
      <c r="T33" s="10">
        <v>163.571</v>
      </c>
      <c r="U33" s="10">
        <v>108.55500000000001</v>
      </c>
      <c r="V33" s="10">
        <v>115.297</v>
      </c>
      <c r="W33" s="10">
        <v>100.941</v>
      </c>
      <c r="X33" s="10">
        <v>83.484999999999999</v>
      </c>
      <c r="Y33" s="10">
        <v>91.77</v>
      </c>
      <c r="Z33" s="10">
        <v>153.94</v>
      </c>
      <c r="AA33" s="10">
        <v>125.94799999999999</v>
      </c>
      <c r="AB33" s="10">
        <v>133.898</v>
      </c>
      <c r="AC33" s="10">
        <v>101.91800000000001</v>
      </c>
      <c r="AD33" s="10">
        <v>54.225000000000001</v>
      </c>
      <c r="AE33" s="10">
        <v>117.797</v>
      </c>
      <c r="AF33" s="10">
        <v>84.283000000000001</v>
      </c>
      <c r="AG33" s="10">
        <v>198.84800000000001</v>
      </c>
      <c r="AH33" s="127">
        <v>190.999</v>
      </c>
      <c r="AI33" s="173">
        <v>71.525000000000006</v>
      </c>
      <c r="AJ33" s="173">
        <v>88.760999999999996</v>
      </c>
      <c r="AK33" s="173">
        <v>110.85599999999999</v>
      </c>
      <c r="AL33" s="173">
        <v>85.545000000000002</v>
      </c>
      <c r="AM33" s="173">
        <v>91.620999999999995</v>
      </c>
      <c r="AN33" s="173"/>
      <c r="AO33" s="173"/>
      <c r="AP33" s="173"/>
      <c r="AQ33" s="173"/>
      <c r="AR33" s="173"/>
      <c r="AS33" s="173"/>
      <c r="AT33" s="173"/>
      <c r="AU33" s="173"/>
      <c r="AV33" s="173"/>
      <c r="AW33" s="173"/>
      <c r="AX33" s="173"/>
      <c r="AY33" s="173"/>
    </row>
    <row r="34" spans="1:51" ht="15" x14ac:dyDescent="0.25">
      <c r="A34" s="186">
        <v>45047</v>
      </c>
      <c r="B34" s="154"/>
      <c r="C34" s="154"/>
      <c r="D34" s="155">
        <v>246.2</v>
      </c>
      <c r="E34" s="11">
        <v>370.94600000000003</v>
      </c>
      <c r="F34" s="11">
        <v>371.87099999999998</v>
      </c>
      <c r="G34" s="11">
        <v>342.61900000000003</v>
      </c>
      <c r="H34" s="10">
        <v>503.42500000000001</v>
      </c>
      <c r="I34" s="10">
        <v>390.52100000000002</v>
      </c>
      <c r="J34" s="10">
        <v>167.267</v>
      </c>
      <c r="K34" s="10">
        <v>167.626</v>
      </c>
      <c r="L34" s="10">
        <v>100.639</v>
      </c>
      <c r="M34" s="10">
        <v>130.34800000000001</v>
      </c>
      <c r="N34" s="10">
        <v>191.05199999999999</v>
      </c>
      <c r="O34" s="10">
        <v>302.92</v>
      </c>
      <c r="P34" s="10">
        <v>233.08699999999999</v>
      </c>
      <c r="Q34" s="10">
        <v>155.952</v>
      </c>
      <c r="R34" s="10">
        <v>241.535</v>
      </c>
      <c r="S34" s="10">
        <v>465.49700000000001</v>
      </c>
      <c r="T34" s="10">
        <v>251.94</v>
      </c>
      <c r="U34" s="10">
        <v>342.74200000000002</v>
      </c>
      <c r="V34" s="10">
        <v>198.06800000000001</v>
      </c>
      <c r="W34" s="10">
        <v>168.113</v>
      </c>
      <c r="X34" s="10">
        <v>59.973999999999997</v>
      </c>
      <c r="Y34" s="10">
        <v>78.069000000000003</v>
      </c>
      <c r="Z34" s="10">
        <v>131.75399999999999</v>
      </c>
      <c r="AA34" s="10">
        <v>256.83499999999998</v>
      </c>
      <c r="AB34" s="10">
        <v>280.49299999999999</v>
      </c>
      <c r="AC34" s="10">
        <v>216.13900000000001</v>
      </c>
      <c r="AD34" s="10">
        <v>130.869</v>
      </c>
      <c r="AE34" s="10">
        <v>186.714</v>
      </c>
      <c r="AF34" s="10">
        <v>64.507999999999996</v>
      </c>
      <c r="AG34" s="10">
        <v>335.55099999999999</v>
      </c>
      <c r="AH34" s="127">
        <v>242.64400000000001</v>
      </c>
      <c r="AI34" s="173">
        <v>96.971000000000004</v>
      </c>
      <c r="AJ34" s="173">
        <v>182.79599999999999</v>
      </c>
      <c r="AK34" s="173">
        <v>237.00899999999999</v>
      </c>
      <c r="AL34" s="173">
        <v>148.255</v>
      </c>
      <c r="AM34" s="173">
        <v>277.99900000000002</v>
      </c>
      <c r="AN34" s="173"/>
      <c r="AO34" s="173"/>
      <c r="AP34" s="173"/>
      <c r="AQ34" s="173"/>
      <c r="AR34" s="173"/>
      <c r="AS34" s="173"/>
      <c r="AT34" s="173"/>
      <c r="AU34" s="173"/>
      <c r="AV34" s="173"/>
      <c r="AW34" s="173"/>
      <c r="AX34" s="173"/>
      <c r="AY34" s="173"/>
    </row>
    <row r="35" spans="1:51" ht="15" x14ac:dyDescent="0.25">
      <c r="A35" s="186">
        <v>45078</v>
      </c>
      <c r="B35" s="154"/>
      <c r="C35" s="154"/>
      <c r="D35" s="155">
        <v>359.9</v>
      </c>
      <c r="E35" s="11">
        <v>1009.878</v>
      </c>
      <c r="F35" s="11">
        <v>588.72199999999998</v>
      </c>
      <c r="G35" s="11">
        <v>294.97199999999998</v>
      </c>
      <c r="H35" s="10">
        <v>1124.3520000000001</v>
      </c>
      <c r="I35" s="10">
        <v>284.303</v>
      </c>
      <c r="J35" s="10">
        <v>186.99199999999999</v>
      </c>
      <c r="K35" s="10">
        <v>274.92099999999999</v>
      </c>
      <c r="L35" s="10">
        <v>290.96300000000002</v>
      </c>
      <c r="M35" s="10">
        <v>480.07499999999999</v>
      </c>
      <c r="N35" s="10">
        <v>87.191000000000003</v>
      </c>
      <c r="O35" s="10">
        <v>498.714</v>
      </c>
      <c r="P35" s="10">
        <v>215.27199999999999</v>
      </c>
      <c r="Q35" s="10">
        <v>598.15</v>
      </c>
      <c r="R35" s="10">
        <v>696.69100000000003</v>
      </c>
      <c r="S35" s="10">
        <v>873.41800000000001</v>
      </c>
      <c r="T35" s="10">
        <v>476.8</v>
      </c>
      <c r="U35" s="10">
        <v>770.84199999999998</v>
      </c>
      <c r="V35" s="10">
        <v>263.88900000000001</v>
      </c>
      <c r="W35" s="10">
        <v>171.155</v>
      </c>
      <c r="X35" s="10">
        <v>199.93</v>
      </c>
      <c r="Y35" s="10">
        <v>271.67</v>
      </c>
      <c r="Z35" s="10">
        <v>258.10899999999998</v>
      </c>
      <c r="AA35" s="10">
        <v>465.298</v>
      </c>
      <c r="AB35" s="10">
        <v>361.17700000000002</v>
      </c>
      <c r="AC35" s="10">
        <v>87.116</v>
      </c>
      <c r="AD35" s="10">
        <v>332.89800000000002</v>
      </c>
      <c r="AE35" s="10">
        <v>548.21199999999999</v>
      </c>
      <c r="AF35" s="10">
        <v>279.10599999999999</v>
      </c>
      <c r="AG35" s="10">
        <v>666.16499999999996</v>
      </c>
      <c r="AH35" s="127">
        <v>228.43899999999999</v>
      </c>
      <c r="AI35" s="173">
        <v>115.77500000000001</v>
      </c>
      <c r="AJ35" s="173">
        <v>513.19500000000005</v>
      </c>
      <c r="AK35" s="173">
        <v>367.036</v>
      </c>
      <c r="AL35" s="173">
        <v>231.24799999999999</v>
      </c>
      <c r="AM35" s="173">
        <v>557.43899999999996</v>
      </c>
      <c r="AN35" s="173"/>
      <c r="AO35" s="173"/>
      <c r="AP35" s="173"/>
      <c r="AQ35" s="173"/>
      <c r="AR35" s="173"/>
      <c r="AS35" s="173"/>
      <c r="AT35" s="173"/>
      <c r="AU35" s="173"/>
      <c r="AV35" s="173"/>
      <c r="AW35" s="173"/>
      <c r="AX35" s="173"/>
      <c r="AY35" s="173"/>
    </row>
    <row r="36" spans="1:51" ht="15" x14ac:dyDescent="0.25">
      <c r="A36" s="186">
        <v>45108</v>
      </c>
      <c r="B36" s="156"/>
      <c r="C36" s="156"/>
      <c r="D36" s="155">
        <v>184.4</v>
      </c>
      <c r="E36" s="10">
        <v>601.52</v>
      </c>
      <c r="F36" s="10">
        <v>320.88099999999997</v>
      </c>
      <c r="G36" s="10">
        <v>109.506</v>
      </c>
      <c r="H36" s="10">
        <v>391.25</v>
      </c>
      <c r="I36" s="10">
        <v>103.663</v>
      </c>
      <c r="J36" s="10">
        <v>33.475000000000001</v>
      </c>
      <c r="K36" s="10">
        <v>165.25800000000001</v>
      </c>
      <c r="L36" s="10">
        <v>210.40799999999999</v>
      </c>
      <c r="M36" s="10">
        <v>222.38</v>
      </c>
      <c r="N36" s="10">
        <v>44.691000000000003</v>
      </c>
      <c r="O36" s="10">
        <v>280.91199999999998</v>
      </c>
      <c r="P36" s="10">
        <v>45.234000000000002</v>
      </c>
      <c r="Q36" s="10">
        <v>605.476</v>
      </c>
      <c r="R36" s="10">
        <v>336.38099999999997</v>
      </c>
      <c r="S36" s="10">
        <v>370.82299999999998</v>
      </c>
      <c r="T36" s="10">
        <v>466.96699999999998</v>
      </c>
      <c r="U36" s="10">
        <v>420.93299999999999</v>
      </c>
      <c r="V36" s="10">
        <v>80.747</v>
      </c>
      <c r="W36" s="10">
        <v>46.459000000000003</v>
      </c>
      <c r="X36" s="10">
        <v>96.691999999999993</v>
      </c>
      <c r="Y36" s="10">
        <v>108.19</v>
      </c>
      <c r="Z36" s="10">
        <v>195.48</v>
      </c>
      <c r="AA36" s="10">
        <v>338.59899999999999</v>
      </c>
      <c r="AB36" s="10">
        <v>94.843999999999994</v>
      </c>
      <c r="AC36" s="10">
        <v>13.031000000000001</v>
      </c>
      <c r="AD36" s="10">
        <v>256.40600000000001</v>
      </c>
      <c r="AE36" s="127">
        <v>419.87400000000002</v>
      </c>
      <c r="AF36" s="10">
        <v>239.00299999999999</v>
      </c>
      <c r="AG36" s="10">
        <v>844.46199999999999</v>
      </c>
      <c r="AH36" s="10">
        <v>90.367999999999995</v>
      </c>
      <c r="AI36" s="173">
        <v>44.984999999999999</v>
      </c>
      <c r="AJ36" s="173">
        <v>318.76499999999999</v>
      </c>
      <c r="AK36" s="173">
        <v>164.28700000000001</v>
      </c>
      <c r="AL36" s="173">
        <v>90.525999999999996</v>
      </c>
      <c r="AM36" s="173">
        <v>566.61599999999999</v>
      </c>
      <c r="AN36" s="173"/>
      <c r="AO36" s="173"/>
      <c r="AP36" s="173"/>
      <c r="AQ36" s="173"/>
      <c r="AR36" s="173"/>
      <c r="AS36" s="173"/>
      <c r="AT36" s="173"/>
      <c r="AU36" s="173"/>
      <c r="AV36" s="173"/>
      <c r="AW36" s="173"/>
      <c r="AX36" s="173"/>
      <c r="AY36" s="173"/>
    </row>
    <row r="37" spans="1:51" ht="15" x14ac:dyDescent="0.25">
      <c r="A37" s="186">
        <v>45139</v>
      </c>
      <c r="B37" s="156"/>
      <c r="C37" s="156"/>
      <c r="D37" s="155">
        <v>80.400000000000006</v>
      </c>
      <c r="E37" s="10">
        <v>209.20500000000001</v>
      </c>
      <c r="F37" s="10">
        <v>117.215</v>
      </c>
      <c r="G37" s="10">
        <v>55.7</v>
      </c>
      <c r="H37" s="10">
        <v>135.376</v>
      </c>
      <c r="I37" s="10">
        <v>73.132999999999996</v>
      </c>
      <c r="J37" s="10">
        <v>30.74</v>
      </c>
      <c r="K37" s="10">
        <v>69.120999999999995</v>
      </c>
      <c r="L37" s="10">
        <v>67.165999999999997</v>
      </c>
      <c r="M37" s="10">
        <v>96.551000000000002</v>
      </c>
      <c r="N37" s="10">
        <v>28.207000000000001</v>
      </c>
      <c r="O37" s="10">
        <v>212.41399999999999</v>
      </c>
      <c r="P37" s="10">
        <v>36.243000000000002</v>
      </c>
      <c r="Q37" s="10">
        <v>191.48099999999999</v>
      </c>
      <c r="R37" s="10">
        <v>105.58</v>
      </c>
      <c r="S37" s="10">
        <v>177.67599999999999</v>
      </c>
      <c r="T37" s="10">
        <v>157.98099999999999</v>
      </c>
      <c r="U37" s="10">
        <v>140.83199999999999</v>
      </c>
      <c r="V37" s="10">
        <v>44.204999999999998</v>
      </c>
      <c r="W37" s="10">
        <v>27.181000000000001</v>
      </c>
      <c r="X37" s="10">
        <v>39.515000000000001</v>
      </c>
      <c r="Y37" s="10">
        <v>42.790999999999997</v>
      </c>
      <c r="Z37" s="10">
        <v>75.2</v>
      </c>
      <c r="AA37" s="10">
        <v>102.61199999999999</v>
      </c>
      <c r="AB37" s="10">
        <v>52.162999999999997</v>
      </c>
      <c r="AC37" s="10">
        <v>32.027000000000001</v>
      </c>
      <c r="AD37" s="10">
        <v>74.025000000000006</v>
      </c>
      <c r="AE37" s="127">
        <v>132.68</v>
      </c>
      <c r="AF37" s="10">
        <v>73.933000000000007</v>
      </c>
      <c r="AG37" s="10">
        <v>225.73500000000001</v>
      </c>
      <c r="AH37" s="10">
        <v>45.280999999999999</v>
      </c>
      <c r="AI37" s="173">
        <v>28.074999999999999</v>
      </c>
      <c r="AJ37" s="173">
        <v>112.048</v>
      </c>
      <c r="AK37" s="173">
        <v>61.604999999999997</v>
      </c>
      <c r="AL37" s="173">
        <v>39.722000000000001</v>
      </c>
      <c r="AM37" s="173">
        <v>255.91499999999999</v>
      </c>
      <c r="AN37" s="173"/>
      <c r="AO37" s="173"/>
      <c r="AP37" s="173"/>
      <c r="AQ37" s="173"/>
      <c r="AR37" s="173"/>
      <c r="AS37" s="173"/>
      <c r="AT37" s="173"/>
      <c r="AU37" s="173"/>
      <c r="AV37" s="173"/>
      <c r="AW37" s="173"/>
      <c r="AX37" s="173"/>
      <c r="AY37" s="173"/>
    </row>
    <row r="38" spans="1:51" ht="15" x14ac:dyDescent="0.25">
      <c r="A38" s="186">
        <v>45170</v>
      </c>
      <c r="B38" s="156"/>
      <c r="C38" s="156"/>
      <c r="D38" s="155">
        <v>50.1</v>
      </c>
      <c r="E38" s="10">
        <v>114.626</v>
      </c>
      <c r="F38" s="10">
        <v>80.325999999999993</v>
      </c>
      <c r="G38" s="10">
        <v>53.084000000000003</v>
      </c>
      <c r="H38" s="10">
        <v>81.155000000000001</v>
      </c>
      <c r="I38" s="10">
        <v>49.182000000000002</v>
      </c>
      <c r="J38" s="10">
        <v>26.513000000000002</v>
      </c>
      <c r="K38" s="10">
        <v>49.101999999999997</v>
      </c>
      <c r="L38" s="10">
        <v>40.761000000000003</v>
      </c>
      <c r="M38" s="10">
        <v>73.706000000000003</v>
      </c>
      <c r="N38" s="10">
        <v>28.212</v>
      </c>
      <c r="O38" s="10">
        <v>83.158000000000001</v>
      </c>
      <c r="P38" s="10">
        <v>29.773</v>
      </c>
      <c r="Q38" s="10">
        <v>78</v>
      </c>
      <c r="R38" s="10">
        <v>63.435000000000002</v>
      </c>
      <c r="S38" s="10">
        <v>109.625</v>
      </c>
      <c r="T38" s="10">
        <v>69.790000000000006</v>
      </c>
      <c r="U38" s="10">
        <v>97.600999999999999</v>
      </c>
      <c r="V38" s="10">
        <v>52</v>
      </c>
      <c r="W38" s="10">
        <v>23.146000000000001</v>
      </c>
      <c r="X38" s="10">
        <v>35.515000000000001</v>
      </c>
      <c r="Y38" s="10">
        <v>39.362000000000002</v>
      </c>
      <c r="Z38" s="10">
        <v>60.131</v>
      </c>
      <c r="AA38" s="10">
        <v>56.533999999999999</v>
      </c>
      <c r="AB38" s="10">
        <v>41.46</v>
      </c>
      <c r="AC38" s="10">
        <v>28.596</v>
      </c>
      <c r="AD38" s="10">
        <v>56.691000000000003</v>
      </c>
      <c r="AE38" s="127">
        <v>58.566000000000003</v>
      </c>
      <c r="AF38" s="10">
        <v>46.472000000000001</v>
      </c>
      <c r="AG38" s="10">
        <v>95.902000000000001</v>
      </c>
      <c r="AH38" s="10">
        <v>34.079000000000001</v>
      </c>
      <c r="AI38" s="173">
        <v>30.638999999999999</v>
      </c>
      <c r="AJ38" s="173">
        <v>78.498999999999995</v>
      </c>
      <c r="AK38" s="173">
        <v>42.37</v>
      </c>
      <c r="AL38" s="173">
        <v>26.388999999999999</v>
      </c>
      <c r="AM38" s="173">
        <v>117.319</v>
      </c>
      <c r="AN38" s="173"/>
      <c r="AO38" s="173"/>
      <c r="AP38" s="173"/>
      <c r="AQ38" s="173"/>
      <c r="AR38" s="173"/>
      <c r="AS38" s="173"/>
      <c r="AT38" s="173"/>
      <c r="AU38" s="173"/>
      <c r="AV38" s="173"/>
      <c r="AW38" s="173"/>
      <c r="AX38" s="173"/>
      <c r="AY38" s="173"/>
    </row>
    <row r="39" spans="1:51" ht="15" x14ac:dyDescent="0.25">
      <c r="A39" s="186">
        <v>45200</v>
      </c>
      <c r="B39" s="156"/>
      <c r="C39" s="156"/>
      <c r="D39" s="155">
        <v>53.9</v>
      </c>
      <c r="E39" s="10">
        <v>109.098</v>
      </c>
      <c r="F39" s="10">
        <v>89.19</v>
      </c>
      <c r="G39" s="10">
        <v>60.423999999999999</v>
      </c>
      <c r="H39" s="10">
        <v>89.17</v>
      </c>
      <c r="I39" s="10">
        <v>42.116</v>
      </c>
      <c r="J39" s="10">
        <v>28.843</v>
      </c>
      <c r="K39" s="10">
        <v>48.625</v>
      </c>
      <c r="L39" s="10">
        <v>56.271000000000001</v>
      </c>
      <c r="M39" s="10">
        <v>48.918999999999997</v>
      </c>
      <c r="N39" s="10">
        <v>27.539000000000001</v>
      </c>
      <c r="O39" s="10">
        <v>68.641999999999996</v>
      </c>
      <c r="P39" s="10">
        <v>57.85</v>
      </c>
      <c r="Q39" s="10">
        <v>68.528000000000006</v>
      </c>
      <c r="R39" s="10">
        <v>61.68</v>
      </c>
      <c r="S39" s="10">
        <v>102.774</v>
      </c>
      <c r="T39" s="10">
        <v>70.097999999999999</v>
      </c>
      <c r="U39" s="10">
        <v>66.486000000000004</v>
      </c>
      <c r="V39" s="10">
        <v>52.109000000000002</v>
      </c>
      <c r="W39" s="10">
        <v>27.262</v>
      </c>
      <c r="X39" s="10">
        <v>40.378</v>
      </c>
      <c r="Y39" s="10">
        <v>32.054000000000002</v>
      </c>
      <c r="Z39" s="10">
        <v>58.860999999999997</v>
      </c>
      <c r="AA39" s="10">
        <v>55.008000000000003</v>
      </c>
      <c r="AB39" s="10">
        <v>64.430000000000007</v>
      </c>
      <c r="AC39" s="10">
        <v>57.722999999999999</v>
      </c>
      <c r="AD39" s="10">
        <v>48.21</v>
      </c>
      <c r="AE39" s="127">
        <v>59.948999999999998</v>
      </c>
      <c r="AF39" s="10">
        <v>39.177999999999997</v>
      </c>
      <c r="AG39" s="10">
        <v>86.55</v>
      </c>
      <c r="AH39" s="10">
        <v>38.517000000000003</v>
      </c>
      <c r="AI39" s="173">
        <v>55.280999999999999</v>
      </c>
      <c r="AJ39" s="173">
        <v>129.47399999999999</v>
      </c>
      <c r="AK39" s="173">
        <v>48.366999999999997</v>
      </c>
      <c r="AL39" s="173">
        <v>40.887999999999998</v>
      </c>
      <c r="AM39" s="173">
        <v>179.19200000000001</v>
      </c>
      <c r="AN39" s="173"/>
      <c r="AO39" s="173"/>
      <c r="AP39" s="173"/>
      <c r="AQ39" s="173"/>
      <c r="AR39" s="173"/>
      <c r="AS39" s="173"/>
      <c r="AT39" s="173"/>
      <c r="AU39" s="173"/>
      <c r="AV39" s="173"/>
      <c r="AW39" s="173"/>
      <c r="AX39" s="173"/>
      <c r="AY39" s="173"/>
    </row>
    <row r="40" spans="1:51" ht="15" x14ac:dyDescent="0.25">
      <c r="A40" s="186">
        <v>45231</v>
      </c>
      <c r="B40" s="156"/>
      <c r="C40" s="156"/>
      <c r="D40" s="155">
        <v>49.9</v>
      </c>
      <c r="E40" s="10">
        <v>91.55</v>
      </c>
      <c r="F40" s="10">
        <v>66.126000000000005</v>
      </c>
      <c r="G40" s="10">
        <v>62.372999999999998</v>
      </c>
      <c r="H40" s="10">
        <v>80.671999999999997</v>
      </c>
      <c r="I40" s="10">
        <v>46.673000000000002</v>
      </c>
      <c r="J40" s="10">
        <v>37.447000000000003</v>
      </c>
      <c r="K40" s="10">
        <v>46.747</v>
      </c>
      <c r="L40" s="10">
        <v>52.246000000000002</v>
      </c>
      <c r="M40" s="10">
        <v>58.487000000000002</v>
      </c>
      <c r="N40" s="10">
        <v>34.162999999999997</v>
      </c>
      <c r="O40" s="10">
        <v>62.365000000000002</v>
      </c>
      <c r="P40" s="10">
        <v>50.103000000000002</v>
      </c>
      <c r="Q40" s="10">
        <v>65.213999999999999</v>
      </c>
      <c r="R40" s="10">
        <v>67.203000000000003</v>
      </c>
      <c r="S40" s="10">
        <v>75.090999999999994</v>
      </c>
      <c r="T40" s="10">
        <v>62.991999999999997</v>
      </c>
      <c r="U40" s="10">
        <v>62.679000000000002</v>
      </c>
      <c r="V40" s="10">
        <v>46.784999999999997</v>
      </c>
      <c r="W40" s="10">
        <v>40.392000000000003</v>
      </c>
      <c r="X40" s="10">
        <v>37.152000000000001</v>
      </c>
      <c r="Y40" s="10">
        <v>37.226999999999997</v>
      </c>
      <c r="Z40" s="10">
        <v>81.225999999999999</v>
      </c>
      <c r="AA40" s="10">
        <v>54.783999999999999</v>
      </c>
      <c r="AB40" s="10">
        <v>54.597999999999999</v>
      </c>
      <c r="AC40" s="10">
        <v>47.28</v>
      </c>
      <c r="AD40" s="10">
        <v>52.850999999999999</v>
      </c>
      <c r="AE40" s="127">
        <v>62.408999999999999</v>
      </c>
      <c r="AF40" s="10">
        <v>45.89</v>
      </c>
      <c r="AG40" s="10">
        <v>77.028999999999996</v>
      </c>
      <c r="AH40" s="10">
        <v>52.298000000000002</v>
      </c>
      <c r="AI40" s="173">
        <v>42.249000000000002</v>
      </c>
      <c r="AJ40" s="173">
        <v>74.802000000000007</v>
      </c>
      <c r="AK40" s="173">
        <v>50.518000000000001</v>
      </c>
      <c r="AL40" s="173">
        <v>50.4</v>
      </c>
      <c r="AM40" s="173">
        <v>89.36</v>
      </c>
      <c r="AN40" s="173"/>
      <c r="AO40" s="173"/>
      <c r="AP40" s="173"/>
      <c r="AQ40" s="173"/>
      <c r="AR40" s="173"/>
      <c r="AS40" s="173"/>
      <c r="AT40" s="173"/>
      <c r="AU40" s="173"/>
      <c r="AV40" s="173"/>
      <c r="AW40" s="173"/>
      <c r="AX40" s="173"/>
      <c r="AY40" s="173"/>
    </row>
    <row r="41" spans="1:51" ht="15" x14ac:dyDescent="0.25">
      <c r="A41" s="186">
        <v>45261</v>
      </c>
      <c r="B41" s="156"/>
      <c r="C41" s="156"/>
      <c r="D41" s="155">
        <v>33.1</v>
      </c>
      <c r="E41" s="10">
        <v>72.971999999999994</v>
      </c>
      <c r="F41" s="10">
        <v>56.037999999999997</v>
      </c>
      <c r="G41" s="10">
        <v>45.671999999999997</v>
      </c>
      <c r="H41" s="10">
        <v>66.477000000000004</v>
      </c>
      <c r="I41" s="10">
        <v>43.326000000000001</v>
      </c>
      <c r="J41" s="10">
        <v>33.305</v>
      </c>
      <c r="K41" s="10">
        <v>41.149000000000001</v>
      </c>
      <c r="L41" s="10">
        <v>40.533999999999999</v>
      </c>
      <c r="M41" s="10">
        <v>49.511000000000003</v>
      </c>
      <c r="N41" s="10">
        <v>29.774999999999999</v>
      </c>
      <c r="O41" s="10">
        <v>52.637</v>
      </c>
      <c r="P41" s="10">
        <v>38.414000000000001</v>
      </c>
      <c r="Q41" s="10">
        <v>64.822999999999993</v>
      </c>
      <c r="R41" s="10">
        <v>65.022999999999996</v>
      </c>
      <c r="S41" s="10">
        <v>62.15</v>
      </c>
      <c r="T41" s="10">
        <v>56.323999999999998</v>
      </c>
      <c r="U41" s="10">
        <v>56.381</v>
      </c>
      <c r="V41" s="10">
        <v>37.69</v>
      </c>
      <c r="W41" s="10">
        <v>32.72</v>
      </c>
      <c r="X41" s="10">
        <v>30.588999999999999</v>
      </c>
      <c r="Y41" s="10">
        <v>32.24</v>
      </c>
      <c r="Z41" s="10">
        <v>48.173000000000002</v>
      </c>
      <c r="AA41" s="10">
        <v>49.125</v>
      </c>
      <c r="AB41" s="10">
        <v>46.259</v>
      </c>
      <c r="AC41" s="10">
        <v>33.707999999999998</v>
      </c>
      <c r="AD41" s="10">
        <v>43.826000000000001</v>
      </c>
      <c r="AE41" s="127">
        <v>50.79</v>
      </c>
      <c r="AF41" s="10">
        <v>40.119999999999997</v>
      </c>
      <c r="AG41" s="10">
        <v>65.951999999999998</v>
      </c>
      <c r="AH41" s="10">
        <v>42.634999999999998</v>
      </c>
      <c r="AI41" s="173">
        <v>32.197000000000003</v>
      </c>
      <c r="AJ41" s="173">
        <v>57.353999999999999</v>
      </c>
      <c r="AK41" s="173">
        <v>46.279000000000003</v>
      </c>
      <c r="AL41" s="173">
        <v>43.255000000000003</v>
      </c>
      <c r="AM41" s="173">
        <v>70.198999999999998</v>
      </c>
      <c r="AN41" s="173"/>
      <c r="AO41" s="173"/>
      <c r="AP41" s="173"/>
      <c r="AQ41" s="173"/>
      <c r="AR41" s="173"/>
      <c r="AS41" s="173"/>
      <c r="AT41" s="173"/>
      <c r="AU41" s="173"/>
      <c r="AV41" s="173"/>
      <c r="AW41" s="173"/>
      <c r="AX41" s="173"/>
      <c r="AY41" s="173"/>
    </row>
    <row r="42" spans="1:51" ht="15" x14ac:dyDescent="0.25">
      <c r="A42" s="186">
        <v>45292</v>
      </c>
      <c r="B42" s="156"/>
      <c r="C42" s="156"/>
      <c r="D42" s="155">
        <v>40.1</v>
      </c>
      <c r="E42" s="10">
        <v>64.337999999999994</v>
      </c>
      <c r="F42" s="10">
        <v>49.923999999999999</v>
      </c>
      <c r="G42" s="10">
        <v>40.249000000000002</v>
      </c>
      <c r="H42" s="10">
        <v>57.103999999999999</v>
      </c>
      <c r="I42" s="10">
        <v>35.869999999999997</v>
      </c>
      <c r="J42" s="10">
        <v>27.931000000000001</v>
      </c>
      <c r="K42" s="10">
        <v>36.658999999999999</v>
      </c>
      <c r="L42" s="10">
        <v>34.302</v>
      </c>
      <c r="M42" s="10">
        <v>42.868000000000002</v>
      </c>
      <c r="N42" s="10">
        <v>27.186</v>
      </c>
      <c r="O42" s="10">
        <v>47.6</v>
      </c>
      <c r="P42" s="10">
        <v>35.625</v>
      </c>
      <c r="Q42" s="10">
        <v>54.706000000000003</v>
      </c>
      <c r="R42" s="10">
        <v>78.498999999999995</v>
      </c>
      <c r="S42" s="10">
        <v>54.744999999999997</v>
      </c>
      <c r="T42" s="10">
        <v>50.002000000000002</v>
      </c>
      <c r="U42" s="10">
        <v>51.067999999999998</v>
      </c>
      <c r="V42" s="10">
        <v>33.412999999999997</v>
      </c>
      <c r="W42" s="10">
        <v>27.672999999999998</v>
      </c>
      <c r="X42" s="10">
        <v>27.37</v>
      </c>
      <c r="Y42" s="10">
        <v>29.285</v>
      </c>
      <c r="Z42" s="10">
        <v>42.067999999999998</v>
      </c>
      <c r="AA42" s="10">
        <v>50.094000000000001</v>
      </c>
      <c r="AB42" s="10">
        <v>43.234000000000002</v>
      </c>
      <c r="AC42" s="10">
        <v>28.26</v>
      </c>
      <c r="AD42" s="10">
        <v>40.347999999999999</v>
      </c>
      <c r="AE42" s="127">
        <v>44.463999999999999</v>
      </c>
      <c r="AF42" s="10">
        <v>36.860999999999997</v>
      </c>
      <c r="AG42" s="10">
        <v>61.177999999999997</v>
      </c>
      <c r="AH42" s="10">
        <v>35.686</v>
      </c>
      <c r="AI42" s="173">
        <v>28.978000000000002</v>
      </c>
      <c r="AJ42" s="173">
        <v>53.19</v>
      </c>
      <c r="AK42" s="173">
        <v>50.314999999999998</v>
      </c>
      <c r="AL42" s="173">
        <v>39.164000000000001</v>
      </c>
      <c r="AM42" s="173">
        <v>63.987000000000002</v>
      </c>
      <c r="AN42" s="173"/>
      <c r="AO42" s="173"/>
      <c r="AP42" s="173"/>
      <c r="AQ42" s="173"/>
      <c r="AR42" s="173"/>
      <c r="AS42" s="173"/>
      <c r="AT42" s="173"/>
      <c r="AU42" s="173"/>
      <c r="AV42" s="173"/>
      <c r="AW42" s="173"/>
      <c r="AX42" s="173"/>
      <c r="AY42" s="173"/>
    </row>
    <row r="43" spans="1:51" ht="15" x14ac:dyDescent="0.25">
      <c r="A43" s="186">
        <v>45323</v>
      </c>
      <c r="B43" s="156"/>
      <c r="C43" s="156"/>
      <c r="D43" s="155">
        <v>43.6</v>
      </c>
      <c r="E43" s="10">
        <v>61.003999999999998</v>
      </c>
      <c r="F43" s="10">
        <v>49.012</v>
      </c>
      <c r="G43" s="10">
        <v>103.697</v>
      </c>
      <c r="H43" s="10">
        <v>57.981999999999999</v>
      </c>
      <c r="I43" s="10">
        <v>36.956000000000003</v>
      </c>
      <c r="J43" s="10">
        <v>31.901</v>
      </c>
      <c r="K43" s="10">
        <v>35.798999999999999</v>
      </c>
      <c r="L43" s="10">
        <v>41.640999999999998</v>
      </c>
      <c r="M43" s="10">
        <v>44.277999999999999</v>
      </c>
      <c r="N43" s="10">
        <v>30.34</v>
      </c>
      <c r="O43" s="10">
        <v>46.933999999999997</v>
      </c>
      <c r="P43" s="10">
        <v>54.576000000000001</v>
      </c>
      <c r="Q43" s="10">
        <v>68.596999999999994</v>
      </c>
      <c r="R43" s="10">
        <v>62.866</v>
      </c>
      <c r="S43" s="10">
        <v>52.814</v>
      </c>
      <c r="T43" s="10">
        <v>51.231000000000002</v>
      </c>
      <c r="U43" s="10">
        <v>57.514000000000003</v>
      </c>
      <c r="V43" s="10">
        <v>34.792000000000002</v>
      </c>
      <c r="W43" s="10">
        <v>29.584</v>
      </c>
      <c r="X43" s="10">
        <v>41.206000000000003</v>
      </c>
      <c r="Y43" s="10">
        <v>32.6</v>
      </c>
      <c r="Z43" s="10">
        <v>43.139000000000003</v>
      </c>
      <c r="AA43" s="10">
        <v>48.247</v>
      </c>
      <c r="AB43" s="10">
        <v>47.881999999999998</v>
      </c>
      <c r="AC43" s="10">
        <v>29.291</v>
      </c>
      <c r="AD43" s="10">
        <v>42.216999999999999</v>
      </c>
      <c r="AE43" s="127">
        <v>43.512</v>
      </c>
      <c r="AF43" s="10">
        <v>39.442999999999998</v>
      </c>
      <c r="AG43" s="10">
        <v>60.399000000000001</v>
      </c>
      <c r="AH43" s="10">
        <v>37.145000000000003</v>
      </c>
      <c r="AI43" s="173">
        <v>40.561</v>
      </c>
      <c r="AJ43" s="173">
        <v>65.129000000000005</v>
      </c>
      <c r="AK43" s="173">
        <v>47.35</v>
      </c>
      <c r="AL43" s="173">
        <v>43.921999999999997</v>
      </c>
      <c r="AM43" s="173">
        <v>63.680999999999997</v>
      </c>
      <c r="AN43" s="173"/>
      <c r="AO43" s="173"/>
      <c r="AP43" s="173"/>
      <c r="AQ43" s="173"/>
      <c r="AR43" s="173"/>
      <c r="AS43" s="173"/>
      <c r="AT43" s="173"/>
      <c r="AU43" s="173"/>
      <c r="AV43" s="173"/>
      <c r="AW43" s="173"/>
      <c r="AX43" s="173"/>
      <c r="AY43" s="173"/>
    </row>
    <row r="44" spans="1:51" ht="15" x14ac:dyDescent="0.25">
      <c r="A44" s="186">
        <v>45352</v>
      </c>
      <c r="B44" s="156"/>
      <c r="C44" s="156"/>
      <c r="D44" s="155">
        <v>94.9</v>
      </c>
      <c r="E44" s="10">
        <v>84.391999999999996</v>
      </c>
      <c r="F44" s="10">
        <v>75.667000000000002</v>
      </c>
      <c r="G44" s="10">
        <v>214.56899999999999</v>
      </c>
      <c r="H44" s="10">
        <v>86.350999999999999</v>
      </c>
      <c r="I44" s="10">
        <v>79.885999999999996</v>
      </c>
      <c r="J44" s="10">
        <v>106.16</v>
      </c>
      <c r="K44" s="10">
        <v>73.722999999999999</v>
      </c>
      <c r="L44" s="10">
        <v>60.743000000000002</v>
      </c>
      <c r="M44" s="10">
        <v>120.452</v>
      </c>
      <c r="N44" s="10">
        <v>92.534000000000006</v>
      </c>
      <c r="O44" s="10">
        <v>108.89700000000001</v>
      </c>
      <c r="P44" s="10">
        <v>114.557</v>
      </c>
      <c r="Q44" s="10">
        <v>101.657</v>
      </c>
      <c r="R44" s="10">
        <v>117.389</v>
      </c>
      <c r="S44" s="10">
        <v>98.578999999999994</v>
      </c>
      <c r="T44" s="10">
        <v>88.769000000000005</v>
      </c>
      <c r="U44" s="10">
        <v>81.364000000000004</v>
      </c>
      <c r="V44" s="10">
        <v>69.334999999999994</v>
      </c>
      <c r="W44" s="10">
        <v>53.03</v>
      </c>
      <c r="X44" s="10">
        <v>65.608999999999995</v>
      </c>
      <c r="Y44" s="10">
        <v>98.656000000000006</v>
      </c>
      <c r="Z44" s="10">
        <v>88.903999999999996</v>
      </c>
      <c r="AA44" s="10">
        <v>74.003</v>
      </c>
      <c r="AB44" s="10">
        <v>103.496</v>
      </c>
      <c r="AC44" s="10">
        <v>50.442999999999998</v>
      </c>
      <c r="AD44" s="10">
        <v>80.802000000000007</v>
      </c>
      <c r="AE44" s="127">
        <v>67.135999999999996</v>
      </c>
      <c r="AF44" s="10">
        <v>65.466999999999999</v>
      </c>
      <c r="AG44" s="10">
        <v>116.288</v>
      </c>
      <c r="AH44" s="10">
        <v>68.822000000000003</v>
      </c>
      <c r="AI44" s="173">
        <v>70.566999999999993</v>
      </c>
      <c r="AJ44" s="173">
        <v>106.56</v>
      </c>
      <c r="AK44" s="173">
        <v>78.206999999999994</v>
      </c>
      <c r="AL44" s="173">
        <v>82.647000000000006</v>
      </c>
      <c r="AM44" s="173">
        <v>116.369</v>
      </c>
      <c r="AN44" s="173"/>
      <c r="AO44" s="173"/>
      <c r="AP44" s="173"/>
      <c r="AQ44" s="173"/>
      <c r="AR44" s="173"/>
      <c r="AS44" s="173"/>
      <c r="AT44" s="173"/>
      <c r="AU44" s="173"/>
      <c r="AV44" s="173"/>
      <c r="AW44" s="173"/>
      <c r="AX44" s="173"/>
      <c r="AY44" s="173"/>
    </row>
    <row r="45" spans="1:51" ht="15" x14ac:dyDescent="0.25">
      <c r="A45" s="186">
        <v>45383</v>
      </c>
      <c r="B45" s="156"/>
      <c r="C45" s="156"/>
      <c r="D45" s="155">
        <v>125.3</v>
      </c>
      <c r="E45" s="10">
        <v>153.95400000000001</v>
      </c>
      <c r="F45" s="10">
        <v>150.137</v>
      </c>
      <c r="G45" s="10">
        <v>337.15699999999998</v>
      </c>
      <c r="H45" s="10">
        <v>144.721</v>
      </c>
      <c r="I45" s="10">
        <v>125.56399999999999</v>
      </c>
      <c r="J45" s="10">
        <v>157.54400000000001</v>
      </c>
      <c r="K45" s="10">
        <v>128.506</v>
      </c>
      <c r="L45" s="10">
        <v>82.551000000000002</v>
      </c>
      <c r="M45" s="10">
        <v>119.217</v>
      </c>
      <c r="N45" s="10">
        <v>161.40100000000001</v>
      </c>
      <c r="O45" s="10">
        <v>138.03299999999999</v>
      </c>
      <c r="P45" s="10">
        <v>96.637</v>
      </c>
      <c r="Q45" s="10">
        <v>158.113</v>
      </c>
      <c r="R45" s="10">
        <v>141.20599999999999</v>
      </c>
      <c r="S45" s="10">
        <v>164.23099999999999</v>
      </c>
      <c r="T45" s="10">
        <v>108.613</v>
      </c>
      <c r="U45" s="10">
        <v>118.22</v>
      </c>
      <c r="V45" s="10">
        <v>104.349</v>
      </c>
      <c r="W45" s="10">
        <v>84.688000000000002</v>
      </c>
      <c r="X45" s="10">
        <v>91.522000000000006</v>
      </c>
      <c r="Y45" s="10">
        <v>152.93600000000001</v>
      </c>
      <c r="Z45" s="10">
        <v>127.45</v>
      </c>
      <c r="AA45" s="10">
        <v>136.88499999999999</v>
      </c>
      <c r="AB45" s="10">
        <v>102.81399999999999</v>
      </c>
      <c r="AC45" s="10">
        <v>54.460999999999999</v>
      </c>
      <c r="AD45" s="10">
        <v>122.099</v>
      </c>
      <c r="AE45" s="127">
        <v>86.025000000000006</v>
      </c>
      <c r="AF45" s="10">
        <v>198.55699999999999</v>
      </c>
      <c r="AG45" s="10">
        <v>197.06299999999999</v>
      </c>
      <c r="AH45" s="10">
        <v>72.680999999999997</v>
      </c>
      <c r="AI45" s="173">
        <v>92.260999999999996</v>
      </c>
      <c r="AJ45" s="173">
        <v>110.88800000000001</v>
      </c>
      <c r="AK45" s="173">
        <v>89.113</v>
      </c>
      <c r="AL45" s="173">
        <v>95.161000000000001</v>
      </c>
      <c r="AM45" s="173">
        <v>166.05</v>
      </c>
      <c r="AN45" s="173"/>
      <c r="AO45" s="173"/>
      <c r="AP45" s="173"/>
      <c r="AQ45" s="173"/>
      <c r="AR45" s="173"/>
      <c r="AS45" s="173"/>
      <c r="AT45" s="173"/>
      <c r="AU45" s="173"/>
      <c r="AV45" s="173"/>
      <c r="AW45" s="173"/>
      <c r="AX45" s="173"/>
      <c r="AY45" s="173"/>
    </row>
    <row r="46" spans="1:51" ht="15" x14ac:dyDescent="0.25">
      <c r="A46" s="186">
        <v>45413</v>
      </c>
      <c r="B46" s="156"/>
      <c r="C46" s="156"/>
      <c r="D46" s="155">
        <v>246.2</v>
      </c>
      <c r="E46" s="10">
        <v>389.01900000000001</v>
      </c>
      <c r="F46" s="10">
        <v>360.49099999999999</v>
      </c>
      <c r="G46" s="10">
        <v>516.56700000000001</v>
      </c>
      <c r="H46" s="10">
        <v>392.27699999999999</v>
      </c>
      <c r="I46" s="10">
        <v>176.24</v>
      </c>
      <c r="J46" s="10">
        <v>170.90700000000001</v>
      </c>
      <c r="K46" s="10">
        <v>104.16800000000001</v>
      </c>
      <c r="L46" s="10">
        <v>129.52600000000001</v>
      </c>
      <c r="M46" s="10">
        <v>199.99199999999999</v>
      </c>
      <c r="N46" s="10">
        <v>321.29700000000003</v>
      </c>
      <c r="O46" s="10">
        <v>240.99799999999999</v>
      </c>
      <c r="P46" s="10">
        <v>155.75299999999999</v>
      </c>
      <c r="Q46" s="10">
        <v>250.262</v>
      </c>
      <c r="R46" s="10">
        <v>481.91800000000001</v>
      </c>
      <c r="S46" s="10">
        <v>262.08600000000001</v>
      </c>
      <c r="T46" s="10">
        <v>344.65100000000001</v>
      </c>
      <c r="U46" s="10">
        <v>208.715</v>
      </c>
      <c r="V46" s="10">
        <v>176.84700000000001</v>
      </c>
      <c r="W46" s="10">
        <v>61.828000000000003</v>
      </c>
      <c r="X46" s="10">
        <v>78.653000000000006</v>
      </c>
      <c r="Y46" s="10">
        <v>133.36199999999999</v>
      </c>
      <c r="Z46" s="10">
        <v>272.42099999999999</v>
      </c>
      <c r="AA46" s="10">
        <v>296.61500000000001</v>
      </c>
      <c r="AB46" s="10">
        <v>218.691</v>
      </c>
      <c r="AC46" s="10">
        <v>138.62100000000001</v>
      </c>
      <c r="AD46" s="10">
        <v>199.54499999999999</v>
      </c>
      <c r="AE46" s="127">
        <v>65.662999999999997</v>
      </c>
      <c r="AF46" s="10">
        <v>335.39100000000002</v>
      </c>
      <c r="AG46" s="10">
        <v>240.12200000000001</v>
      </c>
      <c r="AH46" s="10">
        <v>100.13500000000001</v>
      </c>
      <c r="AI46" s="173">
        <v>201.75399999999999</v>
      </c>
      <c r="AJ46" s="173">
        <v>236.876</v>
      </c>
      <c r="AK46" s="173">
        <v>153.62200000000001</v>
      </c>
      <c r="AL46" s="173">
        <v>293.666</v>
      </c>
      <c r="AM46" s="173">
        <v>371.17399999999998</v>
      </c>
      <c r="AN46" s="173"/>
      <c r="AO46" s="173"/>
      <c r="AP46" s="173"/>
      <c r="AQ46" s="173"/>
      <c r="AR46" s="173"/>
      <c r="AS46" s="173"/>
      <c r="AT46" s="173"/>
      <c r="AU46" s="173"/>
      <c r="AV46" s="173"/>
      <c r="AW46" s="173"/>
      <c r="AX46" s="173"/>
      <c r="AY46" s="173"/>
    </row>
    <row r="47" spans="1:51" ht="15" x14ac:dyDescent="0.25">
      <c r="A47" s="186">
        <v>45444</v>
      </c>
      <c r="B47" s="156"/>
      <c r="C47" s="156"/>
      <c r="D47" s="155">
        <v>359.9</v>
      </c>
      <c r="E47" s="10">
        <v>590.75800000000004</v>
      </c>
      <c r="F47" s="10">
        <v>288.291</v>
      </c>
      <c r="G47" s="10">
        <v>1126.4290000000001</v>
      </c>
      <c r="H47" s="10">
        <v>287.048</v>
      </c>
      <c r="I47" s="10">
        <v>181.21899999999999</v>
      </c>
      <c r="J47" s="10">
        <v>280.72800000000001</v>
      </c>
      <c r="K47" s="10">
        <v>300.51799999999997</v>
      </c>
      <c r="L47" s="10">
        <v>476.94900000000001</v>
      </c>
      <c r="M47" s="10">
        <v>83.474999999999994</v>
      </c>
      <c r="N47" s="10">
        <v>499.702</v>
      </c>
      <c r="O47" s="10">
        <v>211.84800000000001</v>
      </c>
      <c r="P47" s="10">
        <v>601.31600000000003</v>
      </c>
      <c r="Q47" s="10">
        <v>709.029</v>
      </c>
      <c r="R47" s="10">
        <v>879.40700000000004</v>
      </c>
      <c r="S47" s="10">
        <v>485.55500000000001</v>
      </c>
      <c r="T47" s="10">
        <v>775.76400000000001</v>
      </c>
      <c r="U47" s="10">
        <v>258.88299999999998</v>
      </c>
      <c r="V47" s="10">
        <v>168.166</v>
      </c>
      <c r="W47" s="10">
        <v>205.85599999999999</v>
      </c>
      <c r="X47" s="10">
        <v>274.88299999999998</v>
      </c>
      <c r="Y47" s="10">
        <v>266.01600000000002</v>
      </c>
      <c r="Z47" s="10">
        <v>479.05200000000002</v>
      </c>
      <c r="AA47" s="10">
        <v>350.63099999999997</v>
      </c>
      <c r="AB47" s="10">
        <v>89.730999999999995</v>
      </c>
      <c r="AC47" s="10">
        <v>346</v>
      </c>
      <c r="AD47" s="10">
        <v>557.31600000000003</v>
      </c>
      <c r="AE47" s="127">
        <v>293.65600000000001</v>
      </c>
      <c r="AF47" s="10">
        <v>671.76</v>
      </c>
      <c r="AG47" s="10">
        <v>230.76599999999999</v>
      </c>
      <c r="AH47" s="10">
        <v>115.357</v>
      </c>
      <c r="AI47" s="173">
        <v>516.24300000000005</v>
      </c>
      <c r="AJ47" s="173">
        <v>368.75299999999999</v>
      </c>
      <c r="AK47" s="173">
        <v>232.14099999999999</v>
      </c>
      <c r="AL47" s="173">
        <v>575.01</v>
      </c>
      <c r="AM47" s="173">
        <v>1014.099</v>
      </c>
      <c r="AN47" s="173"/>
      <c r="AO47" s="173"/>
      <c r="AP47" s="173"/>
      <c r="AQ47" s="173"/>
      <c r="AR47" s="173"/>
      <c r="AS47" s="173"/>
      <c r="AT47" s="173"/>
      <c r="AU47" s="173"/>
      <c r="AV47" s="173"/>
      <c r="AW47" s="173"/>
      <c r="AX47" s="173"/>
      <c r="AY47" s="173"/>
    </row>
    <row r="48" spans="1:51" ht="15" x14ac:dyDescent="0.25">
      <c r="A48" s="186">
        <v>45474</v>
      </c>
      <c r="B48" s="156"/>
      <c r="C48" s="156"/>
      <c r="D48" s="157">
        <v>184.4</v>
      </c>
      <c r="E48" s="10">
        <v>312.14800000000002</v>
      </c>
      <c r="F48" s="10">
        <v>107.9</v>
      </c>
      <c r="G48" s="10">
        <v>377.64100000000002</v>
      </c>
      <c r="H48" s="10">
        <v>106.57299999999999</v>
      </c>
      <c r="I48" s="10">
        <v>33.478999999999999</v>
      </c>
      <c r="J48" s="10">
        <v>164.08500000000001</v>
      </c>
      <c r="K48" s="10">
        <v>201.839</v>
      </c>
      <c r="L48" s="10">
        <v>222.078</v>
      </c>
      <c r="M48" s="10">
        <v>45.03</v>
      </c>
      <c r="N48" s="10">
        <v>280.053</v>
      </c>
      <c r="O48" s="10">
        <v>44.13</v>
      </c>
      <c r="P48" s="10">
        <v>608.98099999999999</v>
      </c>
      <c r="Q48" s="10">
        <v>326.77100000000002</v>
      </c>
      <c r="R48" s="10">
        <v>360.14</v>
      </c>
      <c r="S48" s="10">
        <v>462.654</v>
      </c>
      <c r="T48" s="10">
        <v>424.38099999999997</v>
      </c>
      <c r="U48" s="10">
        <v>78.662999999999997</v>
      </c>
      <c r="V48" s="10">
        <v>45.542999999999999</v>
      </c>
      <c r="W48" s="10">
        <v>94.221000000000004</v>
      </c>
      <c r="X48" s="10">
        <v>111.03700000000001</v>
      </c>
      <c r="Y48" s="10">
        <v>191.36</v>
      </c>
      <c r="Z48" s="10">
        <v>322.714</v>
      </c>
      <c r="AA48" s="10">
        <v>92.394000000000005</v>
      </c>
      <c r="AB48" s="10">
        <v>15.78</v>
      </c>
      <c r="AC48" s="10">
        <v>245.09700000000001</v>
      </c>
      <c r="AD48" s="10">
        <v>411.209</v>
      </c>
      <c r="AE48" s="127">
        <v>232.08199999999999</v>
      </c>
      <c r="AF48" s="10">
        <v>848.69500000000005</v>
      </c>
      <c r="AG48" s="10">
        <v>87.477000000000004</v>
      </c>
      <c r="AH48" s="10">
        <v>45.18</v>
      </c>
      <c r="AI48" s="173">
        <v>313.70800000000003</v>
      </c>
      <c r="AJ48" s="173">
        <v>166.71</v>
      </c>
      <c r="AK48" s="173">
        <v>88.534999999999997</v>
      </c>
      <c r="AL48" s="173">
        <v>561.84199999999998</v>
      </c>
      <c r="AM48" s="173">
        <v>605.01599999999996</v>
      </c>
      <c r="AN48" s="173"/>
      <c r="AO48" s="173"/>
      <c r="AP48" s="173"/>
      <c r="AQ48" s="173"/>
      <c r="AR48" s="173"/>
      <c r="AS48" s="173"/>
      <c r="AT48" s="173"/>
      <c r="AU48" s="173"/>
      <c r="AV48" s="173"/>
      <c r="AW48" s="173"/>
      <c r="AX48" s="173"/>
      <c r="AY48" s="173"/>
    </row>
    <row r="49" spans="1:1005" ht="15" x14ac:dyDescent="0.25">
      <c r="A49" s="186">
        <v>45505</v>
      </c>
      <c r="B49" s="156"/>
      <c r="C49" s="156"/>
      <c r="D49" s="157">
        <v>80.400000000000006</v>
      </c>
      <c r="E49" s="10">
        <v>114.58799999999999</v>
      </c>
      <c r="F49" s="10">
        <v>55.814999999999998</v>
      </c>
      <c r="G49" s="10">
        <v>133.011</v>
      </c>
      <c r="H49" s="10">
        <v>73.941999999999993</v>
      </c>
      <c r="I49" s="10">
        <v>31.004000000000001</v>
      </c>
      <c r="J49" s="10">
        <v>69.16</v>
      </c>
      <c r="K49" s="10">
        <v>65.117000000000004</v>
      </c>
      <c r="L49" s="10">
        <v>97.078000000000003</v>
      </c>
      <c r="M49" s="10">
        <v>28.302</v>
      </c>
      <c r="N49" s="10">
        <v>209.10599999999999</v>
      </c>
      <c r="O49" s="10">
        <v>36.856999999999999</v>
      </c>
      <c r="P49" s="10">
        <v>192.81200000000001</v>
      </c>
      <c r="Q49" s="10">
        <v>103.91500000000001</v>
      </c>
      <c r="R49" s="10">
        <v>175.49100000000001</v>
      </c>
      <c r="S49" s="10">
        <v>152.43100000000001</v>
      </c>
      <c r="T49" s="10">
        <v>141.72999999999999</v>
      </c>
      <c r="U49" s="10">
        <v>44.293999999999997</v>
      </c>
      <c r="V49" s="10">
        <v>27.774999999999999</v>
      </c>
      <c r="W49" s="10">
        <v>39.073</v>
      </c>
      <c r="X49" s="10">
        <v>43.703000000000003</v>
      </c>
      <c r="Y49" s="10">
        <v>74.909000000000006</v>
      </c>
      <c r="Z49" s="10">
        <v>100.705</v>
      </c>
      <c r="AA49" s="10">
        <v>52.093000000000004</v>
      </c>
      <c r="AB49" s="10">
        <v>33.228000000000002</v>
      </c>
      <c r="AC49" s="10">
        <v>72.679000000000002</v>
      </c>
      <c r="AD49" s="10">
        <v>127.788</v>
      </c>
      <c r="AE49" s="127">
        <v>72.504999999999995</v>
      </c>
      <c r="AF49" s="10">
        <v>226.869</v>
      </c>
      <c r="AG49" s="10">
        <v>45.125999999999998</v>
      </c>
      <c r="AH49" s="10">
        <v>28.109000000000002</v>
      </c>
      <c r="AI49" s="173">
        <v>111.873</v>
      </c>
      <c r="AJ49" s="173">
        <v>62.122999999999998</v>
      </c>
      <c r="AK49" s="173">
        <v>39.945</v>
      </c>
      <c r="AL49" s="173">
        <v>241.22</v>
      </c>
      <c r="AM49" s="173">
        <v>210.27699999999999</v>
      </c>
      <c r="AN49" s="173"/>
      <c r="AO49" s="173"/>
      <c r="AP49" s="173"/>
      <c r="AQ49" s="173"/>
      <c r="AR49" s="173"/>
      <c r="AS49" s="173"/>
      <c r="AT49" s="173"/>
      <c r="AU49" s="173"/>
      <c r="AV49" s="173"/>
      <c r="AW49" s="173"/>
      <c r="AX49" s="173"/>
      <c r="AY49" s="173"/>
    </row>
    <row r="50" spans="1:1005" ht="15" x14ac:dyDescent="0.25">
      <c r="A50" s="186">
        <v>45536</v>
      </c>
      <c r="B50" s="156"/>
      <c r="C50" s="156"/>
      <c r="D50" s="157">
        <v>50.1</v>
      </c>
      <c r="E50" s="10">
        <v>80.86</v>
      </c>
      <c r="F50" s="10">
        <v>54.58</v>
      </c>
      <c r="G50" s="10">
        <v>80.680000000000007</v>
      </c>
      <c r="H50" s="10">
        <v>49.430999999999997</v>
      </c>
      <c r="I50" s="10">
        <v>26.701000000000001</v>
      </c>
      <c r="J50" s="10">
        <v>50.158000000000001</v>
      </c>
      <c r="K50" s="10">
        <v>41.924999999999997</v>
      </c>
      <c r="L50" s="10">
        <v>73.658000000000001</v>
      </c>
      <c r="M50" s="10">
        <v>28.562999999999999</v>
      </c>
      <c r="N50" s="10">
        <v>81.64</v>
      </c>
      <c r="O50" s="10">
        <v>30.376000000000001</v>
      </c>
      <c r="P50" s="10">
        <v>78.188000000000002</v>
      </c>
      <c r="Q50" s="10">
        <v>63.417999999999999</v>
      </c>
      <c r="R50" s="10">
        <v>110.154</v>
      </c>
      <c r="S50" s="10">
        <v>69.085999999999999</v>
      </c>
      <c r="T50" s="10">
        <v>97.918000000000006</v>
      </c>
      <c r="U50" s="10">
        <v>52.555</v>
      </c>
      <c r="V50" s="10">
        <v>23.425999999999998</v>
      </c>
      <c r="W50" s="10">
        <v>35.942999999999998</v>
      </c>
      <c r="X50" s="10">
        <v>39.701000000000001</v>
      </c>
      <c r="Y50" s="10">
        <v>59.024000000000001</v>
      </c>
      <c r="Z50" s="10">
        <v>56.076000000000001</v>
      </c>
      <c r="AA50" s="10">
        <v>41.774999999999999</v>
      </c>
      <c r="AB50" s="10">
        <v>29.481999999999999</v>
      </c>
      <c r="AC50" s="10">
        <v>56.923000000000002</v>
      </c>
      <c r="AD50" s="10">
        <v>57.901000000000003</v>
      </c>
      <c r="AE50" s="127">
        <v>45.93</v>
      </c>
      <c r="AF50" s="10">
        <v>95.947999999999993</v>
      </c>
      <c r="AG50" s="10">
        <v>34.203000000000003</v>
      </c>
      <c r="AH50" s="10">
        <v>31.440999999999999</v>
      </c>
      <c r="AI50" s="173">
        <v>78.058999999999997</v>
      </c>
      <c r="AJ50" s="173">
        <v>42.356000000000002</v>
      </c>
      <c r="AK50" s="173">
        <v>26.422999999999998</v>
      </c>
      <c r="AL50" s="173">
        <v>120.944</v>
      </c>
      <c r="AM50" s="173">
        <v>114.72199999999999</v>
      </c>
      <c r="AN50" s="173"/>
      <c r="AO50" s="173"/>
      <c r="AP50" s="173"/>
      <c r="AQ50" s="173"/>
      <c r="AR50" s="173"/>
      <c r="AS50" s="173"/>
      <c r="AT50" s="173"/>
      <c r="AU50" s="173"/>
      <c r="AV50" s="173"/>
      <c r="AW50" s="173"/>
      <c r="AX50" s="173"/>
      <c r="AY50" s="173"/>
    </row>
    <row r="51" spans="1:1005" ht="15" x14ac:dyDescent="0.25">
      <c r="A51" s="186">
        <v>45566</v>
      </c>
      <c r="B51" s="156"/>
      <c r="C51" s="156"/>
      <c r="D51" s="157">
        <v>53.9</v>
      </c>
      <c r="E51" s="10">
        <v>88.364000000000004</v>
      </c>
      <c r="F51" s="10">
        <v>61.287999999999997</v>
      </c>
      <c r="G51" s="10">
        <v>89.597999999999999</v>
      </c>
      <c r="H51" s="10">
        <v>42.511000000000003</v>
      </c>
      <c r="I51" s="10">
        <v>28.998000000000001</v>
      </c>
      <c r="J51" s="10">
        <v>48.607999999999997</v>
      </c>
      <c r="K51" s="10">
        <v>55.161999999999999</v>
      </c>
      <c r="L51" s="10">
        <v>49.005000000000003</v>
      </c>
      <c r="M51" s="10">
        <v>27.777000000000001</v>
      </c>
      <c r="N51" s="10">
        <v>68.715999999999994</v>
      </c>
      <c r="O51" s="10">
        <v>58.838999999999999</v>
      </c>
      <c r="P51" s="10">
        <v>68.790999999999997</v>
      </c>
      <c r="Q51" s="10">
        <v>61.774000000000001</v>
      </c>
      <c r="R51" s="10">
        <v>101.17</v>
      </c>
      <c r="S51" s="10">
        <v>70.123999999999995</v>
      </c>
      <c r="T51" s="10">
        <v>66.852999999999994</v>
      </c>
      <c r="U51" s="10">
        <v>52.503</v>
      </c>
      <c r="V51" s="10">
        <v>27.826000000000001</v>
      </c>
      <c r="W51" s="10">
        <v>40.686</v>
      </c>
      <c r="X51" s="10">
        <v>32.518999999999998</v>
      </c>
      <c r="Y51" s="10">
        <v>60.151000000000003</v>
      </c>
      <c r="Z51" s="10">
        <v>55.131999999999998</v>
      </c>
      <c r="AA51" s="10">
        <v>64.587000000000003</v>
      </c>
      <c r="AB51" s="10">
        <v>58.725000000000001</v>
      </c>
      <c r="AC51" s="10">
        <v>47.991999999999997</v>
      </c>
      <c r="AD51" s="10">
        <v>60.537999999999997</v>
      </c>
      <c r="AE51" s="127">
        <v>39.392000000000003</v>
      </c>
      <c r="AF51" s="10">
        <v>86.718000000000004</v>
      </c>
      <c r="AG51" s="10">
        <v>38.872999999999998</v>
      </c>
      <c r="AH51" s="10">
        <v>54.512999999999998</v>
      </c>
      <c r="AI51" s="173">
        <v>130.40100000000001</v>
      </c>
      <c r="AJ51" s="173">
        <v>48.433999999999997</v>
      </c>
      <c r="AK51" s="173">
        <v>41.795999999999999</v>
      </c>
      <c r="AL51" s="173">
        <v>174.24700000000001</v>
      </c>
      <c r="AM51" s="173">
        <v>109.42</v>
      </c>
      <c r="AN51" s="173"/>
      <c r="AO51" s="173"/>
      <c r="AP51" s="173"/>
      <c r="AQ51" s="173"/>
      <c r="AR51" s="173"/>
      <c r="AS51" s="173"/>
      <c r="AT51" s="173"/>
      <c r="AU51" s="173"/>
      <c r="AV51" s="173"/>
      <c r="AW51" s="173"/>
      <c r="AX51" s="173"/>
      <c r="AY51" s="173"/>
    </row>
    <row r="52" spans="1:1005" ht="15" x14ac:dyDescent="0.25">
      <c r="A52" s="186">
        <v>45597</v>
      </c>
      <c r="B52" s="156"/>
      <c r="C52" s="156"/>
      <c r="D52" s="157">
        <v>49.9</v>
      </c>
      <c r="E52" s="10">
        <v>65.864000000000004</v>
      </c>
      <c r="F52" s="10">
        <v>62.22</v>
      </c>
      <c r="G52" s="10">
        <v>80.210999999999999</v>
      </c>
      <c r="H52" s="10">
        <v>47.043999999999997</v>
      </c>
      <c r="I52" s="10">
        <v>37.659999999999997</v>
      </c>
      <c r="J52" s="10">
        <v>47.238999999999997</v>
      </c>
      <c r="K52" s="10">
        <v>52.216000000000001</v>
      </c>
      <c r="L52" s="10">
        <v>58.529000000000003</v>
      </c>
      <c r="M52" s="10">
        <v>34.465000000000003</v>
      </c>
      <c r="N52" s="10">
        <v>62.109000000000002</v>
      </c>
      <c r="O52" s="10">
        <v>49.796999999999997</v>
      </c>
      <c r="P52" s="10">
        <v>65.494</v>
      </c>
      <c r="Q52" s="10">
        <v>67.844999999999999</v>
      </c>
      <c r="R52" s="10">
        <v>74.790999999999997</v>
      </c>
      <c r="S52" s="10">
        <v>62.912999999999997</v>
      </c>
      <c r="T52" s="10">
        <v>63.1</v>
      </c>
      <c r="U52" s="10">
        <v>47.106999999999999</v>
      </c>
      <c r="V52" s="10">
        <v>40.99</v>
      </c>
      <c r="W52" s="10">
        <v>37.231000000000002</v>
      </c>
      <c r="X52" s="10">
        <v>37.494999999999997</v>
      </c>
      <c r="Y52" s="10">
        <v>79.209000000000003</v>
      </c>
      <c r="Z52" s="10">
        <v>54.82</v>
      </c>
      <c r="AA52" s="10">
        <v>54.323</v>
      </c>
      <c r="AB52" s="10">
        <v>48.048999999999999</v>
      </c>
      <c r="AC52" s="10">
        <v>52.814</v>
      </c>
      <c r="AD52" s="10">
        <v>62.13</v>
      </c>
      <c r="AE52" s="127">
        <v>45.978999999999999</v>
      </c>
      <c r="AF52" s="10">
        <v>77.403999999999996</v>
      </c>
      <c r="AG52" s="10">
        <v>52.466999999999999</v>
      </c>
      <c r="AH52" s="10">
        <v>41.71</v>
      </c>
      <c r="AI52" s="173">
        <v>73.915999999999997</v>
      </c>
      <c r="AJ52" s="173">
        <v>50.648000000000003</v>
      </c>
      <c r="AK52" s="173">
        <v>50.19</v>
      </c>
      <c r="AL52" s="173">
        <v>88.106999999999999</v>
      </c>
      <c r="AM52" s="173">
        <v>91.775999999999996</v>
      </c>
      <c r="AN52" s="173"/>
      <c r="AO52" s="173"/>
      <c r="AP52" s="173"/>
      <c r="AQ52" s="173"/>
      <c r="AR52" s="173"/>
      <c r="AS52" s="173"/>
      <c r="AT52" s="173"/>
      <c r="AU52" s="173"/>
      <c r="AV52" s="173"/>
      <c r="AW52" s="173"/>
      <c r="AX52" s="173"/>
      <c r="AY52" s="173"/>
    </row>
    <row r="53" spans="1:1005" ht="15" x14ac:dyDescent="0.25">
      <c r="A53" s="186">
        <v>45627</v>
      </c>
      <c r="B53" s="156"/>
      <c r="C53" s="156"/>
      <c r="D53" s="157">
        <v>33.1</v>
      </c>
      <c r="E53" s="10">
        <v>55.915999999999997</v>
      </c>
      <c r="F53" s="10">
        <v>45.930999999999997</v>
      </c>
      <c r="G53" s="10">
        <v>66.278000000000006</v>
      </c>
      <c r="H53" s="10">
        <v>43.676000000000002</v>
      </c>
      <c r="I53" s="10">
        <v>33.325000000000003</v>
      </c>
      <c r="J53" s="10">
        <v>41.536000000000001</v>
      </c>
      <c r="K53" s="10">
        <v>40.548999999999999</v>
      </c>
      <c r="L53" s="10">
        <v>49.436999999999998</v>
      </c>
      <c r="M53" s="10">
        <v>29.818000000000001</v>
      </c>
      <c r="N53" s="10">
        <v>52.65</v>
      </c>
      <c r="O53" s="10">
        <v>38.478999999999999</v>
      </c>
      <c r="P53" s="10">
        <v>65.356999999999999</v>
      </c>
      <c r="Q53" s="10">
        <v>64.004000000000005</v>
      </c>
      <c r="R53" s="10">
        <v>62.021999999999998</v>
      </c>
      <c r="S53" s="10">
        <v>56.213999999999999</v>
      </c>
      <c r="T53" s="10">
        <v>56.585000000000001</v>
      </c>
      <c r="U53" s="10">
        <v>37.777000000000001</v>
      </c>
      <c r="V53" s="10">
        <v>32.831000000000003</v>
      </c>
      <c r="W53" s="10">
        <v>30.692</v>
      </c>
      <c r="X53" s="10">
        <v>32.405000000000001</v>
      </c>
      <c r="Y53" s="10">
        <v>47.350999999999999</v>
      </c>
      <c r="Z53" s="10">
        <v>49.152999999999999</v>
      </c>
      <c r="AA53" s="10">
        <v>46.125999999999998</v>
      </c>
      <c r="AB53" s="10">
        <v>34.204999999999998</v>
      </c>
      <c r="AC53" s="10">
        <v>43.558</v>
      </c>
      <c r="AD53" s="10">
        <v>50.601999999999997</v>
      </c>
      <c r="AE53" s="127">
        <v>40.01</v>
      </c>
      <c r="AF53" s="10">
        <v>66.120999999999995</v>
      </c>
      <c r="AG53" s="10">
        <v>42.746000000000002</v>
      </c>
      <c r="AH53" s="10">
        <v>31.937000000000001</v>
      </c>
      <c r="AI53" s="173">
        <v>57.448</v>
      </c>
      <c r="AJ53" s="173">
        <v>46.215000000000003</v>
      </c>
      <c r="AK53" s="173">
        <v>43.353000000000002</v>
      </c>
      <c r="AL53" s="173">
        <v>69.942999999999998</v>
      </c>
      <c r="AM53" s="173">
        <v>72.977999999999994</v>
      </c>
      <c r="AN53" s="173"/>
      <c r="AO53" s="173"/>
      <c r="AP53" s="173"/>
      <c r="AQ53" s="173"/>
      <c r="AR53" s="173"/>
      <c r="AS53" s="173"/>
      <c r="AT53" s="173"/>
      <c r="AU53" s="173"/>
      <c r="AV53" s="173"/>
      <c r="AW53" s="173"/>
      <c r="AX53" s="173"/>
      <c r="AY53" s="173"/>
    </row>
    <row r="54" spans="1:1005" ht="15" x14ac:dyDescent="0.25">
      <c r="A54" s="186">
        <v>45658</v>
      </c>
      <c r="B54" s="156"/>
      <c r="C54" s="156"/>
      <c r="D54" s="157">
        <v>40.1</v>
      </c>
      <c r="E54" s="10">
        <v>49.896000000000001</v>
      </c>
      <c r="F54" s="10">
        <v>40.703000000000003</v>
      </c>
      <c r="G54" s="10">
        <v>57.145000000000003</v>
      </c>
      <c r="H54" s="10">
        <v>36.048999999999999</v>
      </c>
      <c r="I54" s="10">
        <v>27.965</v>
      </c>
      <c r="J54" s="10">
        <v>37.287999999999997</v>
      </c>
      <c r="K54" s="10">
        <v>34.170999999999999</v>
      </c>
      <c r="L54" s="10">
        <v>42.872999999999998</v>
      </c>
      <c r="M54" s="10">
        <v>27.25</v>
      </c>
      <c r="N54" s="10">
        <v>47.685000000000002</v>
      </c>
      <c r="O54" s="10">
        <v>35.762</v>
      </c>
      <c r="P54" s="10">
        <v>54.835999999999999</v>
      </c>
      <c r="Q54" s="10">
        <v>78.207999999999998</v>
      </c>
      <c r="R54" s="10">
        <v>54.773000000000003</v>
      </c>
      <c r="S54" s="10">
        <v>50.033999999999999</v>
      </c>
      <c r="T54" s="10">
        <v>51.283999999999999</v>
      </c>
      <c r="U54" s="10">
        <v>33.578000000000003</v>
      </c>
      <c r="V54" s="10">
        <v>27.920999999999999</v>
      </c>
      <c r="W54" s="10">
        <v>27.587</v>
      </c>
      <c r="X54" s="10">
        <v>29.466000000000001</v>
      </c>
      <c r="Y54" s="10">
        <v>41.825000000000003</v>
      </c>
      <c r="Z54" s="10">
        <v>49.877000000000002</v>
      </c>
      <c r="AA54" s="10">
        <v>43.066000000000003</v>
      </c>
      <c r="AB54" s="10">
        <v>28.738</v>
      </c>
      <c r="AC54" s="10">
        <v>40.356000000000002</v>
      </c>
      <c r="AD54" s="10">
        <v>44.432000000000002</v>
      </c>
      <c r="AE54" s="127">
        <v>36.859000000000002</v>
      </c>
      <c r="AF54" s="10">
        <v>61.2</v>
      </c>
      <c r="AG54" s="10">
        <v>35.668999999999997</v>
      </c>
      <c r="AH54" s="10">
        <v>28.837</v>
      </c>
      <c r="AI54" s="173">
        <v>53.488</v>
      </c>
      <c r="AJ54" s="173">
        <v>50.372999999999998</v>
      </c>
      <c r="AK54" s="173">
        <v>38.875999999999998</v>
      </c>
      <c r="AL54" s="173">
        <v>63.823999999999998</v>
      </c>
      <c r="AM54" s="173">
        <v>64.563999999999993</v>
      </c>
      <c r="AN54" s="173"/>
      <c r="AO54" s="173"/>
      <c r="AP54" s="173"/>
      <c r="AQ54" s="173"/>
      <c r="AR54" s="173"/>
      <c r="AS54" s="173"/>
      <c r="AT54" s="173"/>
      <c r="AU54" s="173"/>
      <c r="AV54" s="173"/>
      <c r="AW54" s="173"/>
      <c r="AX54" s="173"/>
      <c r="AY54" s="173"/>
    </row>
    <row r="55" spans="1:1005" ht="15" x14ac:dyDescent="0.25">
      <c r="A55" s="186">
        <v>45689</v>
      </c>
      <c r="B55" s="156"/>
      <c r="C55" s="156"/>
      <c r="D55" s="157">
        <v>43.6</v>
      </c>
      <c r="E55" s="10">
        <v>47.173000000000002</v>
      </c>
      <c r="F55" s="10">
        <v>102.84099999999999</v>
      </c>
      <c r="G55" s="10">
        <v>55.847999999999999</v>
      </c>
      <c r="H55" s="10">
        <v>35.335000000000001</v>
      </c>
      <c r="I55" s="10">
        <v>30.614999999999998</v>
      </c>
      <c r="J55" s="10">
        <v>34.765000000000001</v>
      </c>
      <c r="K55" s="10">
        <v>39.981000000000002</v>
      </c>
      <c r="L55" s="10">
        <v>42.293999999999997</v>
      </c>
      <c r="M55" s="10">
        <v>29.123000000000001</v>
      </c>
      <c r="N55" s="10">
        <v>45.165999999999997</v>
      </c>
      <c r="O55" s="10">
        <v>52.741</v>
      </c>
      <c r="P55" s="10">
        <v>65.903999999999996</v>
      </c>
      <c r="Q55" s="10">
        <v>60.243000000000002</v>
      </c>
      <c r="R55" s="10">
        <v>50.841999999999999</v>
      </c>
      <c r="S55" s="10">
        <v>49.35</v>
      </c>
      <c r="T55" s="10">
        <v>55.357999999999997</v>
      </c>
      <c r="U55" s="10">
        <v>33.523000000000003</v>
      </c>
      <c r="V55" s="10">
        <v>28.573</v>
      </c>
      <c r="W55" s="10">
        <v>39.924999999999997</v>
      </c>
      <c r="X55" s="10">
        <v>31.356999999999999</v>
      </c>
      <c r="Y55" s="10">
        <v>41.064999999999998</v>
      </c>
      <c r="Z55" s="10">
        <v>46.371000000000002</v>
      </c>
      <c r="AA55" s="10">
        <v>46.100999999999999</v>
      </c>
      <c r="AB55" s="10">
        <v>28.46</v>
      </c>
      <c r="AC55" s="10">
        <v>40.625999999999998</v>
      </c>
      <c r="AD55" s="10">
        <v>41.805</v>
      </c>
      <c r="AE55" s="127">
        <v>37.841999999999999</v>
      </c>
      <c r="AF55" s="10">
        <v>58.12</v>
      </c>
      <c r="AG55" s="10">
        <v>35.615000000000002</v>
      </c>
      <c r="AH55" s="10">
        <v>39.064999999999998</v>
      </c>
      <c r="AI55" s="173">
        <v>63.100999999999999</v>
      </c>
      <c r="AJ55" s="173">
        <v>44.710999999999999</v>
      </c>
      <c r="AK55" s="173">
        <v>42.353999999999999</v>
      </c>
      <c r="AL55" s="173">
        <v>61.252000000000002</v>
      </c>
      <c r="AM55" s="173">
        <v>58.734000000000002</v>
      </c>
      <c r="AN55" s="173"/>
      <c r="AO55" s="173"/>
      <c r="AP55" s="173"/>
      <c r="AQ55" s="173"/>
      <c r="AR55" s="173"/>
      <c r="AS55" s="173"/>
      <c r="AT55" s="173"/>
      <c r="AU55" s="173"/>
      <c r="AV55" s="173"/>
      <c r="AW55" s="173"/>
      <c r="AX55" s="173"/>
      <c r="AY55" s="173"/>
    </row>
    <row r="56" spans="1:1005" ht="15" x14ac:dyDescent="0.25">
      <c r="A56" s="186">
        <v>45717</v>
      </c>
      <c r="B56" s="156"/>
      <c r="C56" s="156"/>
      <c r="D56" s="157">
        <v>94.9</v>
      </c>
      <c r="E56" s="10">
        <v>75.671999999999997</v>
      </c>
      <c r="F56" s="10">
        <v>214.62100000000001</v>
      </c>
      <c r="G56" s="10">
        <v>86.572000000000003</v>
      </c>
      <c r="H56" s="10">
        <v>79.058000000000007</v>
      </c>
      <c r="I56" s="10">
        <v>106.355</v>
      </c>
      <c r="J56" s="10">
        <v>74.259</v>
      </c>
      <c r="K56" s="10">
        <v>60.776000000000003</v>
      </c>
      <c r="L56" s="10">
        <v>118.914</v>
      </c>
      <c r="M56" s="10">
        <v>92.521000000000001</v>
      </c>
      <c r="N56" s="10">
        <v>108.922</v>
      </c>
      <c r="O56" s="10">
        <v>114.509</v>
      </c>
      <c r="P56" s="10">
        <v>100.9</v>
      </c>
      <c r="Q56" s="10">
        <v>117.363</v>
      </c>
      <c r="R56" s="10">
        <v>98.578999999999994</v>
      </c>
      <c r="S56" s="10">
        <v>88.974000000000004</v>
      </c>
      <c r="T56" s="10">
        <v>81.013999999999996</v>
      </c>
      <c r="U56" s="10">
        <v>69.444999999999993</v>
      </c>
      <c r="V56" s="10">
        <v>53.347999999999999</v>
      </c>
      <c r="W56" s="10">
        <v>65.799000000000007</v>
      </c>
      <c r="X56" s="10">
        <v>95.507000000000005</v>
      </c>
      <c r="Y56" s="10">
        <v>88.308000000000007</v>
      </c>
      <c r="Z56" s="10">
        <v>74.018000000000001</v>
      </c>
      <c r="AA56" s="10">
        <v>103.51</v>
      </c>
      <c r="AB56" s="10">
        <v>50.283999999999999</v>
      </c>
      <c r="AC56" s="10">
        <v>80.938000000000002</v>
      </c>
      <c r="AD56" s="10">
        <v>67.174000000000007</v>
      </c>
      <c r="AE56" s="127">
        <v>65.427999999999997</v>
      </c>
      <c r="AF56" s="10">
        <v>112.628</v>
      </c>
      <c r="AG56" s="10">
        <v>68.936000000000007</v>
      </c>
      <c r="AH56" s="10">
        <v>70.64</v>
      </c>
      <c r="AI56" s="173">
        <v>106.901</v>
      </c>
      <c r="AJ56" s="173">
        <v>78.091999999999999</v>
      </c>
      <c r="AK56" s="173">
        <v>82.35</v>
      </c>
      <c r="AL56" s="173">
        <v>116.22499999999999</v>
      </c>
      <c r="AM56" s="173">
        <v>84.072000000000003</v>
      </c>
      <c r="AN56" s="173"/>
      <c r="AO56" s="173"/>
      <c r="AP56" s="173"/>
      <c r="AQ56" s="173"/>
      <c r="AR56" s="173"/>
      <c r="AS56" s="173"/>
      <c r="AT56" s="173"/>
      <c r="AU56" s="173"/>
      <c r="AV56" s="173"/>
      <c r="AW56" s="173"/>
      <c r="AX56" s="173"/>
      <c r="AY56" s="173"/>
    </row>
    <row r="57" spans="1:1005" ht="15" x14ac:dyDescent="0.25">
      <c r="A57" s="186">
        <v>45748</v>
      </c>
      <c r="B57" s="156"/>
      <c r="C57" s="156"/>
      <c r="D57" s="157">
        <v>125.3</v>
      </c>
      <c r="E57" s="10">
        <v>151.01300000000001</v>
      </c>
      <c r="F57" s="10">
        <v>338.51400000000001</v>
      </c>
      <c r="G57" s="10">
        <v>145.78899999999999</v>
      </c>
      <c r="H57" s="10">
        <v>124.295</v>
      </c>
      <c r="I57" s="10">
        <v>158.929</v>
      </c>
      <c r="J57" s="10">
        <v>130.25299999999999</v>
      </c>
      <c r="K57" s="10">
        <v>83.540999999999997</v>
      </c>
      <c r="L57" s="10">
        <v>118.88800000000001</v>
      </c>
      <c r="M57" s="10">
        <v>162.23099999999999</v>
      </c>
      <c r="N57" s="10">
        <v>139.16200000000001</v>
      </c>
      <c r="O57" s="10">
        <v>97.754999999999995</v>
      </c>
      <c r="P57" s="10">
        <v>156.982</v>
      </c>
      <c r="Q57" s="10">
        <v>142.30500000000001</v>
      </c>
      <c r="R57" s="10">
        <v>165.33199999999999</v>
      </c>
      <c r="S57" s="10">
        <v>109.53100000000001</v>
      </c>
      <c r="T57" s="10">
        <v>116.738</v>
      </c>
      <c r="U57" s="10">
        <v>105.607</v>
      </c>
      <c r="V57" s="10">
        <v>86.16</v>
      </c>
      <c r="W57" s="10">
        <v>92.775999999999996</v>
      </c>
      <c r="X57" s="10">
        <v>154.07300000000001</v>
      </c>
      <c r="Y57" s="10">
        <v>127.825</v>
      </c>
      <c r="Z57" s="10">
        <v>138.15299999999999</v>
      </c>
      <c r="AA57" s="10">
        <v>103.842</v>
      </c>
      <c r="AB57" s="10">
        <v>54.786999999999999</v>
      </c>
      <c r="AC57" s="10">
        <v>123.184</v>
      </c>
      <c r="AD57" s="10">
        <v>87.426000000000002</v>
      </c>
      <c r="AE57" s="127">
        <v>199.012</v>
      </c>
      <c r="AF57" s="10">
        <v>191.70699999999999</v>
      </c>
      <c r="AG57" s="10">
        <v>73.784000000000006</v>
      </c>
      <c r="AH57" s="10">
        <v>93.29</v>
      </c>
      <c r="AI57" s="173">
        <v>111.911</v>
      </c>
      <c r="AJ57" s="173">
        <v>86.108000000000004</v>
      </c>
      <c r="AK57" s="173">
        <v>95.861000000000004</v>
      </c>
      <c r="AL57" s="173">
        <v>166.416</v>
      </c>
      <c r="AM57" s="173">
        <v>150.24600000000001</v>
      </c>
      <c r="AN57" s="173"/>
      <c r="AO57" s="173"/>
      <c r="AP57" s="173"/>
      <c r="AQ57" s="173"/>
      <c r="AR57" s="173"/>
      <c r="AS57" s="173"/>
      <c r="AT57" s="173"/>
      <c r="AU57" s="173"/>
      <c r="AV57" s="173"/>
      <c r="AW57" s="173"/>
      <c r="AX57" s="173"/>
      <c r="AY57" s="173"/>
    </row>
    <row r="58" spans="1:1005" ht="15" x14ac:dyDescent="0.25">
      <c r="A58" s="186">
        <v>45778</v>
      </c>
      <c r="B58" s="156"/>
      <c r="C58" s="156"/>
      <c r="D58" s="157">
        <v>246.2</v>
      </c>
      <c r="E58" s="10">
        <v>361.11099999999999</v>
      </c>
      <c r="F58" s="10">
        <v>518.45899999999995</v>
      </c>
      <c r="G58" s="10">
        <v>393.26799999999997</v>
      </c>
      <c r="H58" s="10">
        <v>168.995</v>
      </c>
      <c r="I58" s="10">
        <v>172.15299999999999</v>
      </c>
      <c r="J58" s="10">
        <v>105.52</v>
      </c>
      <c r="K58" s="10">
        <v>130.09899999999999</v>
      </c>
      <c r="L58" s="10">
        <v>194.41399999999999</v>
      </c>
      <c r="M58" s="10">
        <v>322.23599999999999</v>
      </c>
      <c r="N58" s="10">
        <v>241.80699999999999</v>
      </c>
      <c r="O58" s="10">
        <v>156.791</v>
      </c>
      <c r="P58" s="10">
        <v>242.94900000000001</v>
      </c>
      <c r="Q58" s="10">
        <v>482.53199999999998</v>
      </c>
      <c r="R58" s="10">
        <v>263.13900000000001</v>
      </c>
      <c r="S58" s="10">
        <v>344.613</v>
      </c>
      <c r="T58" s="10">
        <v>200.22300000000001</v>
      </c>
      <c r="U58" s="10">
        <v>178.21600000000001</v>
      </c>
      <c r="V58" s="10">
        <v>63.09</v>
      </c>
      <c r="W58" s="10">
        <v>79.340999999999994</v>
      </c>
      <c r="X58" s="10">
        <v>132.185</v>
      </c>
      <c r="Y58" s="10">
        <v>272.37599999999998</v>
      </c>
      <c r="Z58" s="10">
        <v>297.31700000000001</v>
      </c>
      <c r="AA58" s="10">
        <v>219.95400000000001</v>
      </c>
      <c r="AB58" s="10">
        <v>131.839</v>
      </c>
      <c r="AC58" s="10">
        <v>200.26499999999999</v>
      </c>
      <c r="AD58" s="10">
        <v>66.415000000000006</v>
      </c>
      <c r="AE58" s="127">
        <v>336.03699999999998</v>
      </c>
      <c r="AF58" s="10">
        <v>243.578</v>
      </c>
      <c r="AG58" s="10">
        <v>101.48699999999999</v>
      </c>
      <c r="AH58" s="10">
        <v>202.006</v>
      </c>
      <c r="AI58" s="173">
        <v>237.804</v>
      </c>
      <c r="AJ58" s="173">
        <v>148.98599999999999</v>
      </c>
      <c r="AK58" s="173">
        <v>294.10399999999998</v>
      </c>
      <c r="AL58" s="173">
        <v>371.22399999999999</v>
      </c>
      <c r="AM58" s="173">
        <v>372.55599999999998</v>
      </c>
      <c r="AN58" s="173"/>
      <c r="AO58" s="173"/>
      <c r="AP58" s="173"/>
      <c r="AQ58" s="173"/>
      <c r="AR58" s="173"/>
      <c r="AS58" s="173"/>
      <c r="AT58" s="173"/>
      <c r="AU58" s="173"/>
      <c r="AV58" s="173"/>
      <c r="AW58" s="173"/>
      <c r="AX58" s="173"/>
      <c r="AY58" s="173"/>
    </row>
    <row r="59" spans="1:1005" ht="15" x14ac:dyDescent="0.25">
      <c r="A59" s="186">
        <v>45809</v>
      </c>
      <c r="B59" s="156"/>
      <c r="C59" s="156"/>
      <c r="D59" s="157">
        <v>359.9</v>
      </c>
      <c r="E59" s="10">
        <v>286.61399999999998</v>
      </c>
      <c r="F59" s="10">
        <v>1124.951</v>
      </c>
      <c r="G59" s="10">
        <v>285.529</v>
      </c>
      <c r="H59" s="10">
        <v>187.43299999999999</v>
      </c>
      <c r="I59" s="10">
        <v>279.73599999999999</v>
      </c>
      <c r="J59" s="10">
        <v>299.13200000000001</v>
      </c>
      <c r="K59" s="10">
        <v>477.39699999999999</v>
      </c>
      <c r="L59" s="10">
        <v>87.456999999999994</v>
      </c>
      <c r="M59" s="10">
        <v>499.31700000000001</v>
      </c>
      <c r="N59" s="10">
        <v>210.53899999999999</v>
      </c>
      <c r="O59" s="10">
        <v>600.69299999999998</v>
      </c>
      <c r="P59" s="10">
        <v>697.81200000000001</v>
      </c>
      <c r="Q59" s="10">
        <v>877.70600000000002</v>
      </c>
      <c r="R59" s="10">
        <v>483.66300000000001</v>
      </c>
      <c r="S59" s="10">
        <v>772.37699999999995</v>
      </c>
      <c r="T59" s="10">
        <v>264.512</v>
      </c>
      <c r="U59" s="10">
        <v>166.803</v>
      </c>
      <c r="V59" s="10">
        <v>204.511</v>
      </c>
      <c r="W59" s="10">
        <v>273.27999999999997</v>
      </c>
      <c r="X59" s="10">
        <v>258.63900000000001</v>
      </c>
      <c r="Y59" s="10">
        <v>477.69299999999998</v>
      </c>
      <c r="Z59" s="10">
        <v>349.08699999999999</v>
      </c>
      <c r="AA59" s="10">
        <v>88.563999999999993</v>
      </c>
      <c r="AB59" s="10">
        <v>335.22899999999998</v>
      </c>
      <c r="AC59" s="10">
        <v>555.02</v>
      </c>
      <c r="AD59" s="10">
        <v>292.43</v>
      </c>
      <c r="AE59" s="127">
        <v>672.45600000000002</v>
      </c>
      <c r="AF59" s="10">
        <v>229.00700000000001</v>
      </c>
      <c r="AG59" s="10">
        <v>114.065</v>
      </c>
      <c r="AH59" s="10">
        <v>514.48699999999997</v>
      </c>
      <c r="AI59" s="173">
        <v>367.89600000000002</v>
      </c>
      <c r="AJ59" s="173">
        <v>233.39699999999999</v>
      </c>
      <c r="AK59" s="173">
        <v>576.71900000000005</v>
      </c>
      <c r="AL59" s="173">
        <v>1011.2</v>
      </c>
      <c r="AM59" s="173">
        <v>589.23599999999999</v>
      </c>
      <c r="AN59" s="173"/>
      <c r="AO59" s="173"/>
      <c r="AP59" s="173"/>
      <c r="AQ59" s="173"/>
      <c r="AR59" s="173"/>
      <c r="AS59" s="173"/>
      <c r="AT59" s="173"/>
      <c r="AU59" s="173"/>
      <c r="AV59" s="173"/>
      <c r="AW59" s="173"/>
      <c r="AX59" s="173"/>
      <c r="AY59" s="173"/>
    </row>
    <row r="60" spans="1:1005" ht="15" x14ac:dyDescent="0.25">
      <c r="A60" s="186">
        <v>45839</v>
      </c>
      <c r="B60" s="156"/>
      <c r="C60" s="156"/>
      <c r="D60" s="157">
        <v>184.4</v>
      </c>
      <c r="E60" s="10">
        <v>105.57</v>
      </c>
      <c r="F60" s="10">
        <v>375.185</v>
      </c>
      <c r="G60" s="10">
        <v>104.07899999999999</v>
      </c>
      <c r="H60" s="10">
        <v>33.578000000000003</v>
      </c>
      <c r="I60" s="10">
        <v>162.24799999999999</v>
      </c>
      <c r="J60" s="10">
        <v>199.803</v>
      </c>
      <c r="K60" s="10">
        <v>222.18600000000001</v>
      </c>
      <c r="L60" s="10">
        <v>44.817</v>
      </c>
      <c r="M60" s="10">
        <v>277.82299999999998</v>
      </c>
      <c r="N60" s="10">
        <v>42.118000000000002</v>
      </c>
      <c r="O60" s="10">
        <v>606.68899999999996</v>
      </c>
      <c r="P60" s="10">
        <v>336.78699999999998</v>
      </c>
      <c r="Q60" s="10">
        <v>357.976</v>
      </c>
      <c r="R60" s="10">
        <v>459.53100000000001</v>
      </c>
      <c r="S60" s="10">
        <v>421.459</v>
      </c>
      <c r="T60" s="10">
        <v>81.085999999999999</v>
      </c>
      <c r="U60" s="10">
        <v>43.465000000000003</v>
      </c>
      <c r="V60" s="10">
        <v>92.024000000000001</v>
      </c>
      <c r="W60" s="10">
        <v>109.10899999999999</v>
      </c>
      <c r="X60" s="10">
        <v>195.619</v>
      </c>
      <c r="Y60" s="10">
        <v>320.18700000000001</v>
      </c>
      <c r="Z60" s="10">
        <v>90.402000000000001</v>
      </c>
      <c r="AA60" s="10">
        <v>13.66</v>
      </c>
      <c r="AB60" s="10">
        <v>256.95100000000002</v>
      </c>
      <c r="AC60" s="10">
        <v>408.52300000000002</v>
      </c>
      <c r="AD60" s="10">
        <v>229.221</v>
      </c>
      <c r="AE60" s="127">
        <v>845.04499999999996</v>
      </c>
      <c r="AF60" s="10">
        <v>90.539000000000001</v>
      </c>
      <c r="AG60" s="10">
        <v>42.997999999999998</v>
      </c>
      <c r="AH60" s="10">
        <v>311.29700000000003</v>
      </c>
      <c r="AI60" s="173">
        <v>164.44800000000001</v>
      </c>
      <c r="AJ60" s="173">
        <v>90.698999999999998</v>
      </c>
      <c r="AK60" s="173">
        <v>558.80899999999997</v>
      </c>
      <c r="AL60" s="173">
        <v>601.77800000000002</v>
      </c>
      <c r="AM60" s="173">
        <v>321.04000000000002</v>
      </c>
      <c r="AN60" s="173"/>
      <c r="AO60" s="173"/>
      <c r="AP60" s="173"/>
      <c r="AQ60" s="173"/>
      <c r="AR60" s="173"/>
      <c r="AS60" s="173"/>
      <c r="AT60" s="173"/>
      <c r="AU60" s="173"/>
      <c r="AV60" s="173"/>
      <c r="AW60" s="173"/>
      <c r="AX60" s="173"/>
      <c r="AY60" s="173"/>
    </row>
    <row r="61" spans="1:1005" ht="15" x14ac:dyDescent="0.25">
      <c r="A61" s="186">
        <v>45870</v>
      </c>
      <c r="B61" s="156"/>
      <c r="C61" s="156"/>
      <c r="D61" s="157">
        <v>80.400000000000006</v>
      </c>
      <c r="E61" s="10">
        <v>55.348999999999997</v>
      </c>
      <c r="F61" s="10">
        <v>132.63499999999999</v>
      </c>
      <c r="G61" s="10">
        <v>73.492999999999995</v>
      </c>
      <c r="H61" s="10">
        <v>30.849</v>
      </c>
      <c r="I61" s="10">
        <v>68.766999999999996</v>
      </c>
      <c r="J61" s="10">
        <v>64.831999999999994</v>
      </c>
      <c r="K61" s="10">
        <v>96.424999999999997</v>
      </c>
      <c r="L61" s="10">
        <v>28.303999999999998</v>
      </c>
      <c r="M61" s="10">
        <v>208.50700000000001</v>
      </c>
      <c r="N61" s="10">
        <v>36.393000000000001</v>
      </c>
      <c r="O61" s="10">
        <v>191.779</v>
      </c>
      <c r="P61" s="10">
        <v>105.861</v>
      </c>
      <c r="Q61" s="10">
        <v>175.00299999999999</v>
      </c>
      <c r="R61" s="10">
        <v>151.828</v>
      </c>
      <c r="S61" s="10">
        <v>141.172</v>
      </c>
      <c r="T61" s="10">
        <v>44.529000000000003</v>
      </c>
      <c r="U61" s="10">
        <v>27.198</v>
      </c>
      <c r="V61" s="10">
        <v>38.612000000000002</v>
      </c>
      <c r="W61" s="10">
        <v>43.152000000000001</v>
      </c>
      <c r="X61" s="10">
        <v>75.2</v>
      </c>
      <c r="Y61" s="10">
        <v>100.095</v>
      </c>
      <c r="Z61" s="10">
        <v>51.662999999999997</v>
      </c>
      <c r="AA61" s="10">
        <v>32.676000000000002</v>
      </c>
      <c r="AB61" s="10">
        <v>74.254000000000005</v>
      </c>
      <c r="AC61" s="10">
        <v>127.22199999999999</v>
      </c>
      <c r="AD61" s="10">
        <v>71.917000000000002</v>
      </c>
      <c r="AE61" s="127">
        <v>225.79499999999999</v>
      </c>
      <c r="AF61" s="10">
        <v>45.414999999999999</v>
      </c>
      <c r="AG61" s="10">
        <v>27.542999999999999</v>
      </c>
      <c r="AH61" s="10">
        <v>111.205</v>
      </c>
      <c r="AI61" s="173">
        <v>61.716000000000001</v>
      </c>
      <c r="AJ61" s="173">
        <v>39.923000000000002</v>
      </c>
      <c r="AK61" s="173">
        <v>240.316</v>
      </c>
      <c r="AL61" s="173">
        <v>209.178</v>
      </c>
      <c r="AM61" s="173">
        <v>117.29600000000001</v>
      </c>
      <c r="AN61" s="173"/>
      <c r="AO61" s="173"/>
      <c r="AP61" s="173"/>
      <c r="AQ61" s="173"/>
      <c r="AR61" s="173"/>
      <c r="AS61" s="173"/>
      <c r="AT61" s="173"/>
      <c r="AU61" s="173"/>
      <c r="AV61" s="173"/>
      <c r="AW61" s="173"/>
      <c r="AX61" s="173"/>
      <c r="AY61" s="173"/>
    </row>
    <row r="62" spans="1:1005" ht="15" x14ac:dyDescent="0.25">
      <c r="A62" s="186">
        <v>45901</v>
      </c>
      <c r="B62" s="156"/>
      <c r="C62" s="156"/>
      <c r="D62" s="157">
        <v>50.1</v>
      </c>
      <c r="E62" s="10">
        <v>54.597999999999999</v>
      </c>
      <c r="F62" s="10">
        <v>80.850999999999999</v>
      </c>
      <c r="G62" s="10">
        <v>49.484000000000002</v>
      </c>
      <c r="H62" s="10">
        <v>26.606000000000002</v>
      </c>
      <c r="I62" s="10">
        <v>50.204999999999998</v>
      </c>
      <c r="J62" s="10">
        <v>42.012</v>
      </c>
      <c r="K62" s="10">
        <v>73.594999999999999</v>
      </c>
      <c r="L62" s="10">
        <v>28.303999999999998</v>
      </c>
      <c r="M62" s="10">
        <v>81.66</v>
      </c>
      <c r="N62" s="10">
        <v>30.446999999999999</v>
      </c>
      <c r="O62" s="10">
        <v>78.227999999999994</v>
      </c>
      <c r="P62" s="10">
        <v>63.667999999999999</v>
      </c>
      <c r="Q62" s="10">
        <v>110.15300000000001</v>
      </c>
      <c r="R62" s="10">
        <v>69.096000000000004</v>
      </c>
      <c r="S62" s="10">
        <v>97.897000000000006</v>
      </c>
      <c r="T62" s="10">
        <v>52.328000000000003</v>
      </c>
      <c r="U62" s="10">
        <v>23.405999999999999</v>
      </c>
      <c r="V62" s="10">
        <v>35.927999999999997</v>
      </c>
      <c r="W62" s="10">
        <v>39.728999999999999</v>
      </c>
      <c r="X62" s="10">
        <v>60.125999999999998</v>
      </c>
      <c r="Y62" s="10">
        <v>55.970999999999997</v>
      </c>
      <c r="Z62" s="10">
        <v>41.79</v>
      </c>
      <c r="AA62" s="10">
        <v>29.401</v>
      </c>
      <c r="AB62" s="10">
        <v>56.887</v>
      </c>
      <c r="AC62" s="10">
        <v>57.865000000000002</v>
      </c>
      <c r="AD62" s="10">
        <v>45.902000000000001</v>
      </c>
      <c r="AE62" s="127">
        <v>95.908000000000001</v>
      </c>
      <c r="AF62" s="10">
        <v>34.195</v>
      </c>
      <c r="AG62" s="10">
        <v>31.318999999999999</v>
      </c>
      <c r="AH62" s="10">
        <v>77.992999999999995</v>
      </c>
      <c r="AI62" s="173">
        <v>42.463000000000001</v>
      </c>
      <c r="AJ62" s="173">
        <v>26.481999999999999</v>
      </c>
      <c r="AK62" s="173">
        <v>120.90900000000001</v>
      </c>
      <c r="AL62" s="173">
        <v>114.60299999999999</v>
      </c>
      <c r="AM62" s="173">
        <v>80.387</v>
      </c>
      <c r="AN62" s="173"/>
      <c r="AO62" s="173"/>
      <c r="AP62" s="173"/>
      <c r="AQ62" s="173"/>
      <c r="AR62" s="173"/>
      <c r="AS62" s="173"/>
      <c r="AT62" s="173"/>
      <c r="AU62" s="173"/>
      <c r="AV62" s="173"/>
      <c r="AW62" s="173"/>
      <c r="AX62" s="173"/>
      <c r="AY62" s="173"/>
    </row>
    <row r="63" spans="1:1005" ht="15" x14ac:dyDescent="0.25">
      <c r="A63" s="186">
        <v>45931</v>
      </c>
      <c r="B63" s="156"/>
      <c r="C63" s="156"/>
      <c r="D63" s="157">
        <v>53.9</v>
      </c>
      <c r="E63" s="10">
        <v>61.142000000000003</v>
      </c>
      <c r="F63" s="10">
        <v>89.620999999999995</v>
      </c>
      <c r="G63" s="10">
        <v>42.384999999999998</v>
      </c>
      <c r="H63" s="10">
        <v>28.925999999999998</v>
      </c>
      <c r="I63" s="10">
        <v>48.523000000000003</v>
      </c>
      <c r="J63" s="10">
        <v>55.113999999999997</v>
      </c>
      <c r="K63" s="10">
        <v>48.823999999999998</v>
      </c>
      <c r="L63" s="10">
        <v>27.62</v>
      </c>
      <c r="M63" s="10">
        <v>68.611999999999995</v>
      </c>
      <c r="N63" s="10">
        <v>58.582000000000001</v>
      </c>
      <c r="O63" s="10">
        <v>68.734999999999999</v>
      </c>
      <c r="P63" s="10">
        <v>61.892000000000003</v>
      </c>
      <c r="Q63" s="10">
        <v>100.989</v>
      </c>
      <c r="R63" s="10">
        <v>69.986999999999995</v>
      </c>
      <c r="S63" s="10">
        <v>66.748000000000005</v>
      </c>
      <c r="T63" s="10">
        <v>52.484999999999999</v>
      </c>
      <c r="U63" s="10">
        <v>27.648</v>
      </c>
      <c r="V63" s="10">
        <v>40.661999999999999</v>
      </c>
      <c r="W63" s="10">
        <v>32.311999999999998</v>
      </c>
      <c r="X63" s="10">
        <v>58.874000000000002</v>
      </c>
      <c r="Y63" s="10">
        <v>54.808</v>
      </c>
      <c r="Z63" s="10">
        <v>64.400999999999996</v>
      </c>
      <c r="AA63" s="10">
        <v>58.451999999999998</v>
      </c>
      <c r="AB63" s="10">
        <v>48.377000000000002</v>
      </c>
      <c r="AC63" s="10">
        <v>60.414000000000001</v>
      </c>
      <c r="AD63" s="10">
        <v>39.154000000000003</v>
      </c>
      <c r="AE63" s="127">
        <v>86.555000000000007</v>
      </c>
      <c r="AF63" s="10">
        <v>38.628</v>
      </c>
      <c r="AG63" s="10">
        <v>54.274000000000001</v>
      </c>
      <c r="AH63" s="10">
        <v>130.173</v>
      </c>
      <c r="AI63" s="173">
        <v>48.448999999999998</v>
      </c>
      <c r="AJ63" s="173">
        <v>40.993000000000002</v>
      </c>
      <c r="AK63" s="173">
        <v>174.12100000000001</v>
      </c>
      <c r="AL63" s="173">
        <v>109.08199999999999</v>
      </c>
      <c r="AM63" s="173">
        <v>89.248999999999995</v>
      </c>
      <c r="AN63" s="173"/>
      <c r="AO63" s="173"/>
      <c r="AP63" s="173"/>
      <c r="AQ63" s="173"/>
      <c r="AR63" s="173"/>
      <c r="AS63" s="173"/>
      <c r="AT63" s="173"/>
      <c r="AU63" s="173"/>
      <c r="AV63" s="173"/>
      <c r="AW63" s="173"/>
      <c r="AX63" s="173"/>
      <c r="AY63" s="173"/>
    </row>
    <row r="64" spans="1:1005" ht="15" x14ac:dyDescent="0.25">
      <c r="A64" s="186"/>
      <c r="B64" s="156"/>
      <c r="C64" s="156"/>
      <c r="D64" s="164"/>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27"/>
      <c r="AF64" s="10"/>
      <c r="AG64" s="10"/>
      <c r="AH64" s="10"/>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186"/>
      <c r="B65" s="156"/>
      <c r="C65" s="156"/>
      <c r="D65" s="164"/>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27"/>
      <c r="AF65" s="10"/>
      <c r="AG65" s="10"/>
      <c r="AH65" s="10"/>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186"/>
      <c r="B66" s="156"/>
      <c r="C66" s="156"/>
      <c r="D66" s="164"/>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27"/>
      <c r="AF66" s="10"/>
      <c r="AG66" s="10"/>
      <c r="AH66" s="10"/>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186"/>
      <c r="B67" s="156"/>
      <c r="C67" s="156"/>
      <c r="D67" s="164"/>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27"/>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6"/>
      <c r="B68" s="156"/>
      <c r="C68" s="156"/>
      <c r="D68" s="164"/>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27"/>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6"/>
      <c r="B69" s="156"/>
      <c r="C69" s="156"/>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27"/>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6"/>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27"/>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6"/>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27"/>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6"/>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6"/>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6"/>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6"/>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6"/>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6"/>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6"/>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6"/>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6"/>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2" customWidth="1"/>
    <col min="5" max="30" width="8" style="2" customWidth="1"/>
    <col min="31" max="31" width="8.140625" style="2" customWidth="1"/>
    <col min="32" max="54" width="8.85546875" style="2" customWidth="1"/>
    <col min="55" max="16384" width="18.7109375" style="2"/>
  </cols>
  <sheetData>
    <row r="1" spans="1:54" s="211" customFormat="1" ht="15" x14ac:dyDescent="0.25">
      <c r="A1" s="24" t="s">
        <v>52</v>
      </c>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258"/>
      <c r="AJ1" s="258"/>
      <c r="AK1" s="258"/>
      <c r="AL1" s="258"/>
      <c r="AM1" s="258"/>
    </row>
    <row r="2" spans="1:54" s="206" customFormat="1" ht="15" x14ac:dyDescent="0.25">
      <c r="A2" s="24"/>
      <c r="B2" s="198" t="s">
        <v>53</v>
      </c>
      <c r="C2" s="198" t="s">
        <v>54</v>
      </c>
      <c r="D2" s="198" t="s">
        <v>55</v>
      </c>
      <c r="E2" s="198">
        <v>1981</v>
      </c>
      <c r="F2" s="198">
        <v>1982</v>
      </c>
      <c r="G2" s="198">
        <v>1983</v>
      </c>
      <c r="H2" s="198">
        <v>1984</v>
      </c>
      <c r="I2" s="198">
        <v>1985</v>
      </c>
      <c r="J2" s="198">
        <v>1986</v>
      </c>
      <c r="K2" s="198">
        <v>1987</v>
      </c>
      <c r="L2" s="198">
        <v>1988</v>
      </c>
      <c r="M2" s="198">
        <v>1989</v>
      </c>
      <c r="N2" s="198">
        <v>1990</v>
      </c>
      <c r="O2" s="198">
        <v>1991</v>
      </c>
      <c r="P2" s="198">
        <v>1992</v>
      </c>
      <c r="Q2" s="198">
        <v>1993</v>
      </c>
      <c r="R2" s="198">
        <v>1994</v>
      </c>
      <c r="S2" s="198">
        <v>1995</v>
      </c>
      <c r="T2" s="198">
        <v>1996</v>
      </c>
      <c r="U2" s="198">
        <v>1997</v>
      </c>
      <c r="V2" s="198">
        <v>1998</v>
      </c>
      <c r="W2" s="198">
        <v>1999</v>
      </c>
      <c r="X2" s="198">
        <v>2000</v>
      </c>
      <c r="Y2" s="198">
        <v>2001</v>
      </c>
      <c r="Z2" s="198">
        <v>2002</v>
      </c>
      <c r="AA2" s="198">
        <v>2003</v>
      </c>
      <c r="AB2" s="198">
        <v>2004</v>
      </c>
      <c r="AC2" s="198">
        <v>2005</v>
      </c>
      <c r="AD2" s="198">
        <v>2006</v>
      </c>
      <c r="AE2" s="198">
        <v>2007</v>
      </c>
      <c r="AF2" s="198">
        <v>2008</v>
      </c>
      <c r="AG2" s="198">
        <v>2009</v>
      </c>
      <c r="AH2" s="198">
        <v>2010</v>
      </c>
      <c r="AI2" s="258">
        <v>2011</v>
      </c>
      <c r="AJ2" s="258">
        <v>2012</v>
      </c>
      <c r="AK2" s="258">
        <v>2013</v>
      </c>
      <c r="AL2" s="258">
        <v>2014</v>
      </c>
      <c r="AM2" s="258">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5"/>
      <c r="B3" s="26" t="s">
        <v>71</v>
      </c>
      <c r="C3" s="26" t="s">
        <v>72</v>
      </c>
      <c r="D3" s="26" t="s">
        <v>73</v>
      </c>
      <c r="E3" s="26" t="s">
        <v>74</v>
      </c>
      <c r="F3" s="26" t="s">
        <v>75</v>
      </c>
      <c r="G3" s="26" t="s">
        <v>76</v>
      </c>
      <c r="H3" s="26" t="s">
        <v>77</v>
      </c>
      <c r="I3" s="26" t="s">
        <v>78</v>
      </c>
      <c r="J3" s="26" t="s">
        <v>79</v>
      </c>
      <c r="K3" s="26" t="s">
        <v>80</v>
      </c>
      <c r="L3" s="26" t="s">
        <v>81</v>
      </c>
      <c r="M3" s="26" t="s">
        <v>82</v>
      </c>
      <c r="N3" s="26" t="s">
        <v>83</v>
      </c>
      <c r="O3" s="26" t="s">
        <v>84</v>
      </c>
      <c r="P3" s="26" t="s">
        <v>85</v>
      </c>
      <c r="Q3" s="26" t="s">
        <v>86</v>
      </c>
      <c r="R3" s="26" t="s">
        <v>87</v>
      </c>
      <c r="S3" s="26" t="s">
        <v>88</v>
      </c>
      <c r="T3" s="26" t="s">
        <v>89</v>
      </c>
      <c r="U3" s="26" t="s">
        <v>90</v>
      </c>
      <c r="V3" s="26" t="s">
        <v>91</v>
      </c>
      <c r="W3" s="26" t="s">
        <v>92</v>
      </c>
      <c r="X3" s="26" t="s">
        <v>93</v>
      </c>
      <c r="Y3" s="26" t="s">
        <v>94</v>
      </c>
      <c r="Z3" s="26" t="s">
        <v>95</v>
      </c>
      <c r="AA3" s="26" t="s">
        <v>96</v>
      </c>
      <c r="AB3" s="26" t="s">
        <v>97</v>
      </c>
      <c r="AC3" s="26" t="s">
        <v>98</v>
      </c>
      <c r="AD3" s="26" t="s">
        <v>99</v>
      </c>
      <c r="AE3" s="26" t="s">
        <v>100</v>
      </c>
      <c r="AF3" s="26" t="s">
        <v>101</v>
      </c>
      <c r="AG3" s="26" t="s">
        <v>102</v>
      </c>
      <c r="AH3" s="26" t="s">
        <v>103</v>
      </c>
      <c r="AI3" s="26" t="s">
        <v>163</v>
      </c>
      <c r="AJ3" s="26" t="s">
        <v>168</v>
      </c>
      <c r="AK3" s="26" t="s">
        <v>169</v>
      </c>
      <c r="AL3" s="26" t="s">
        <v>170</v>
      </c>
      <c r="AM3" s="2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7">
        <v>44136</v>
      </c>
      <c r="B4" s="163"/>
      <c r="C4" s="163"/>
      <c r="D4" s="159">
        <v>26.5290985</v>
      </c>
      <c r="E4" s="11">
        <v>21.821999999999999</v>
      </c>
      <c r="F4" s="11">
        <v>21.888000000000002</v>
      </c>
      <c r="G4" s="11">
        <v>22.385000000000002</v>
      </c>
      <c r="H4" s="220">
        <v>22.835000000000001</v>
      </c>
      <c r="I4" s="220">
        <v>21.824000000000002</v>
      </c>
      <c r="J4" s="220">
        <v>22.105</v>
      </c>
      <c r="K4" s="220">
        <v>27.085000000000001</v>
      </c>
      <c r="L4" s="220">
        <v>23.971</v>
      </c>
      <c r="M4" s="220">
        <v>21.879000000000001</v>
      </c>
      <c r="N4" s="220">
        <v>21.821999999999999</v>
      </c>
      <c r="O4" s="220">
        <v>32.869999999999997</v>
      </c>
      <c r="P4" s="220">
        <v>24.646000000000001</v>
      </c>
      <c r="Q4" s="220">
        <v>24.908000000000001</v>
      </c>
      <c r="R4" s="220">
        <v>21.821999999999999</v>
      </c>
      <c r="S4" s="220">
        <v>23.431999999999999</v>
      </c>
      <c r="T4" s="220">
        <v>22.853999999999999</v>
      </c>
      <c r="U4" s="220">
        <v>22.167000000000002</v>
      </c>
      <c r="V4" s="220">
        <v>21.821999999999999</v>
      </c>
      <c r="W4" s="220">
        <v>22.277000000000001</v>
      </c>
      <c r="X4" s="220">
        <v>21.823</v>
      </c>
      <c r="Y4" s="220">
        <v>22</v>
      </c>
      <c r="Z4" s="220">
        <v>22.123999999999999</v>
      </c>
      <c r="AA4" s="220">
        <v>21.853999999999999</v>
      </c>
      <c r="AB4" s="220">
        <v>24.58</v>
      </c>
      <c r="AC4" s="220">
        <v>21.844000000000001</v>
      </c>
      <c r="AD4" s="220">
        <v>21.864000000000001</v>
      </c>
      <c r="AE4" s="220">
        <v>21.823</v>
      </c>
      <c r="AF4" s="220">
        <v>21.824000000000002</v>
      </c>
      <c r="AG4" s="220">
        <v>22.382000000000001</v>
      </c>
      <c r="AH4" s="220">
        <v>21.821999999999999</v>
      </c>
      <c r="AI4" s="173">
        <v>21.827000000000002</v>
      </c>
      <c r="AJ4" s="173">
        <v>22.379000000000001</v>
      </c>
      <c r="AK4" s="173">
        <v>21.821999999999999</v>
      </c>
      <c r="AL4" s="173">
        <v>21.864999999999998</v>
      </c>
      <c r="AM4" s="173">
        <v>22.667000000000002</v>
      </c>
      <c r="AN4" s="173"/>
      <c r="AO4" s="173"/>
      <c r="AP4" s="173"/>
      <c r="AQ4" s="173"/>
      <c r="AR4" s="173"/>
      <c r="AS4" s="173"/>
      <c r="AT4" s="173"/>
      <c r="AU4" s="173"/>
      <c r="AV4" s="173"/>
      <c r="AW4" s="173"/>
      <c r="AX4" s="173"/>
      <c r="AY4" s="173"/>
    </row>
    <row r="5" spans="1:54" ht="15" x14ac:dyDescent="0.25">
      <c r="A5" s="187">
        <v>44166</v>
      </c>
      <c r="B5" s="163"/>
      <c r="C5" s="163"/>
      <c r="D5" s="159">
        <v>20</v>
      </c>
      <c r="E5" s="11">
        <v>20.631</v>
      </c>
      <c r="F5" s="11">
        <v>19.885000000000002</v>
      </c>
      <c r="G5" s="11">
        <v>20.074999999999999</v>
      </c>
      <c r="H5" s="10">
        <v>21.175000000000001</v>
      </c>
      <c r="I5" s="10">
        <v>19.747</v>
      </c>
      <c r="J5" s="10">
        <v>20.048999999999999</v>
      </c>
      <c r="K5" s="10">
        <v>22.119</v>
      </c>
      <c r="L5" s="10">
        <v>20.721</v>
      </c>
      <c r="M5" s="10">
        <v>19.760999999999999</v>
      </c>
      <c r="N5" s="10">
        <v>19.702999999999999</v>
      </c>
      <c r="O5" s="10">
        <v>24.085999999999999</v>
      </c>
      <c r="P5" s="10">
        <v>20.872</v>
      </c>
      <c r="Q5" s="10">
        <v>20.548999999999999</v>
      </c>
      <c r="R5" s="10">
        <v>19.709</v>
      </c>
      <c r="S5" s="10">
        <v>20.498000000000001</v>
      </c>
      <c r="T5" s="10">
        <v>21.338000000000001</v>
      </c>
      <c r="U5" s="10">
        <v>20.318000000000001</v>
      </c>
      <c r="V5" s="10">
        <v>19.702999999999999</v>
      </c>
      <c r="W5" s="10">
        <v>22.475000000000001</v>
      </c>
      <c r="X5" s="10">
        <v>19.702999999999999</v>
      </c>
      <c r="Y5" s="10">
        <v>19.773</v>
      </c>
      <c r="Z5" s="10">
        <v>19.98</v>
      </c>
      <c r="AA5" s="10">
        <v>19.835999999999999</v>
      </c>
      <c r="AB5" s="10">
        <v>21.443000000000001</v>
      </c>
      <c r="AC5" s="10">
        <v>19.741</v>
      </c>
      <c r="AD5" s="10">
        <v>19.776</v>
      </c>
      <c r="AE5" s="10">
        <v>20.234999999999999</v>
      </c>
      <c r="AF5" s="10">
        <v>19.84</v>
      </c>
      <c r="AG5" s="10">
        <v>20</v>
      </c>
      <c r="AH5" s="10">
        <v>19.702999999999999</v>
      </c>
      <c r="AI5" s="173">
        <v>20.815000000000001</v>
      </c>
      <c r="AJ5" s="173">
        <v>19.923999999999999</v>
      </c>
      <c r="AK5" s="173">
        <v>19.706</v>
      </c>
      <c r="AL5" s="173">
        <v>19.738</v>
      </c>
      <c r="AM5" s="173">
        <v>20.295000000000002</v>
      </c>
      <c r="AN5" s="173"/>
      <c r="AO5" s="173"/>
      <c r="AP5" s="173"/>
      <c r="AQ5" s="173"/>
      <c r="AR5" s="173"/>
      <c r="AS5" s="173"/>
      <c r="AT5" s="173"/>
      <c r="AU5" s="173"/>
      <c r="AV5" s="173"/>
      <c r="AW5" s="173"/>
      <c r="AX5" s="173"/>
      <c r="AY5" s="173"/>
    </row>
    <row r="6" spans="1:54" ht="15" x14ac:dyDescent="0.25">
      <c r="A6" s="187">
        <v>44197</v>
      </c>
      <c r="B6" s="163"/>
      <c r="C6" s="163"/>
      <c r="D6" s="159">
        <v>19</v>
      </c>
      <c r="E6" s="11">
        <v>19.315999999999999</v>
      </c>
      <c r="F6" s="11">
        <v>17.882999999999999</v>
      </c>
      <c r="G6" s="11">
        <v>17.984000000000002</v>
      </c>
      <c r="H6" s="10">
        <v>20.754999999999999</v>
      </c>
      <c r="I6" s="10">
        <v>17.774999999999999</v>
      </c>
      <c r="J6" s="10">
        <v>17.931999999999999</v>
      </c>
      <c r="K6" s="10">
        <v>18.616</v>
      </c>
      <c r="L6" s="10">
        <v>18.109000000000002</v>
      </c>
      <c r="M6" s="10">
        <v>17.692</v>
      </c>
      <c r="N6" s="10">
        <v>17.536999999999999</v>
      </c>
      <c r="O6" s="10">
        <v>19.510000000000002</v>
      </c>
      <c r="P6" s="10">
        <v>18.097000000000001</v>
      </c>
      <c r="Q6" s="10">
        <v>18.106000000000002</v>
      </c>
      <c r="R6" s="10">
        <v>17.576000000000001</v>
      </c>
      <c r="S6" s="10">
        <v>18.088999999999999</v>
      </c>
      <c r="T6" s="10">
        <v>18.295999999999999</v>
      </c>
      <c r="U6" s="10">
        <v>18.018000000000001</v>
      </c>
      <c r="V6" s="10">
        <v>17.605</v>
      </c>
      <c r="W6" s="10">
        <v>20.332000000000001</v>
      </c>
      <c r="X6" s="10">
        <v>19.45</v>
      </c>
      <c r="Y6" s="10">
        <v>17.603999999999999</v>
      </c>
      <c r="Z6" s="10">
        <v>17.84</v>
      </c>
      <c r="AA6" s="10">
        <v>18</v>
      </c>
      <c r="AB6" s="10">
        <v>18.693999999999999</v>
      </c>
      <c r="AC6" s="10">
        <v>21.166</v>
      </c>
      <c r="AD6" s="10">
        <v>17.759</v>
      </c>
      <c r="AE6" s="10">
        <v>19.254999999999999</v>
      </c>
      <c r="AF6" s="10">
        <v>17.576000000000001</v>
      </c>
      <c r="AG6" s="10">
        <v>17.832000000000001</v>
      </c>
      <c r="AH6" s="10">
        <v>17.524000000000001</v>
      </c>
      <c r="AI6" s="173">
        <v>18.949000000000002</v>
      </c>
      <c r="AJ6" s="173">
        <v>17.913</v>
      </c>
      <c r="AK6" s="173">
        <v>17.637</v>
      </c>
      <c r="AL6" s="173">
        <v>17.577000000000002</v>
      </c>
      <c r="AM6" s="173">
        <v>18.157</v>
      </c>
      <c r="AN6" s="173"/>
      <c r="AO6" s="173"/>
      <c r="AP6" s="173"/>
      <c r="AQ6" s="173"/>
      <c r="AR6" s="173"/>
      <c r="AS6" s="173"/>
      <c r="AT6" s="173"/>
      <c r="AU6" s="173"/>
      <c r="AV6" s="173"/>
      <c r="AW6" s="173"/>
      <c r="AX6" s="173"/>
      <c r="AY6" s="173"/>
    </row>
    <row r="7" spans="1:54" ht="15" x14ac:dyDescent="0.25">
      <c r="A7" s="187">
        <v>44228</v>
      </c>
      <c r="B7" s="163"/>
      <c r="C7" s="163"/>
      <c r="D7" s="159">
        <v>18</v>
      </c>
      <c r="E7" s="11">
        <v>18.071999999999999</v>
      </c>
      <c r="F7" s="11">
        <v>16.298999999999999</v>
      </c>
      <c r="G7" s="11">
        <v>16.587</v>
      </c>
      <c r="H7" s="10">
        <v>17</v>
      </c>
      <c r="I7" s="10">
        <v>16.081</v>
      </c>
      <c r="J7" s="10">
        <v>30.024000000000001</v>
      </c>
      <c r="K7" s="10">
        <v>19.690999999999999</v>
      </c>
      <c r="L7" s="10">
        <v>16.16</v>
      </c>
      <c r="M7" s="10">
        <v>16.026</v>
      </c>
      <c r="N7" s="10">
        <v>16.425000000000001</v>
      </c>
      <c r="O7" s="10">
        <v>18.259</v>
      </c>
      <c r="P7" s="10">
        <v>16.835000000000001</v>
      </c>
      <c r="Q7" s="10">
        <v>18.274000000000001</v>
      </c>
      <c r="R7" s="10">
        <v>15.61</v>
      </c>
      <c r="S7" s="10">
        <v>20.748000000000001</v>
      </c>
      <c r="T7" s="10">
        <v>19.023</v>
      </c>
      <c r="U7" s="10">
        <v>15.978</v>
      </c>
      <c r="V7" s="10">
        <v>16.945</v>
      </c>
      <c r="W7" s="10">
        <v>21.946999999999999</v>
      </c>
      <c r="X7" s="10">
        <v>22.367000000000001</v>
      </c>
      <c r="Y7" s="10">
        <v>18.832999999999998</v>
      </c>
      <c r="Z7" s="10">
        <v>15.975</v>
      </c>
      <c r="AA7" s="10">
        <v>21.696999999999999</v>
      </c>
      <c r="AB7" s="10">
        <v>17.004000000000001</v>
      </c>
      <c r="AC7" s="10">
        <v>19.904</v>
      </c>
      <c r="AD7" s="10">
        <v>15.843</v>
      </c>
      <c r="AE7" s="10">
        <v>19.927</v>
      </c>
      <c r="AF7" s="10">
        <v>15.599</v>
      </c>
      <c r="AG7" s="10">
        <v>16.853000000000002</v>
      </c>
      <c r="AH7" s="10">
        <v>15.611000000000001</v>
      </c>
      <c r="AI7" s="173">
        <v>17.010000000000002</v>
      </c>
      <c r="AJ7" s="173">
        <v>16.228000000000002</v>
      </c>
      <c r="AK7" s="173">
        <v>15.875</v>
      </c>
      <c r="AL7" s="173">
        <v>18.657</v>
      </c>
      <c r="AM7" s="173">
        <v>20.222999999999999</v>
      </c>
      <c r="AN7" s="173"/>
      <c r="AO7" s="173"/>
      <c r="AP7" s="173"/>
      <c r="AQ7" s="173"/>
      <c r="AR7" s="173"/>
      <c r="AS7" s="173"/>
      <c r="AT7" s="173"/>
      <c r="AU7" s="173"/>
      <c r="AV7" s="173"/>
      <c r="AW7" s="173"/>
      <c r="AX7" s="173"/>
      <c r="AY7" s="173"/>
    </row>
    <row r="8" spans="1:54" ht="15" x14ac:dyDescent="0.25">
      <c r="A8" s="187">
        <v>44256</v>
      </c>
      <c r="B8" s="163"/>
      <c r="C8" s="163"/>
      <c r="D8" s="159">
        <v>28</v>
      </c>
      <c r="E8" s="11">
        <v>19.96</v>
      </c>
      <c r="F8" s="11">
        <v>26.672999999999998</v>
      </c>
      <c r="G8" s="11">
        <v>28</v>
      </c>
      <c r="H8" s="10">
        <v>16.632000000000001</v>
      </c>
      <c r="I8" s="10">
        <v>25.843</v>
      </c>
      <c r="J8" s="10">
        <v>55.417999999999999</v>
      </c>
      <c r="K8" s="10">
        <v>23.989000000000001</v>
      </c>
      <c r="L8" s="10">
        <v>24.393000000000001</v>
      </c>
      <c r="M8" s="10">
        <v>44.598999999999997</v>
      </c>
      <c r="N8" s="10">
        <v>26.501000000000001</v>
      </c>
      <c r="O8" s="10">
        <v>26.030999999999999</v>
      </c>
      <c r="P8" s="10">
        <v>27.696000000000002</v>
      </c>
      <c r="Q8" s="10">
        <v>32.340000000000003</v>
      </c>
      <c r="R8" s="10">
        <v>32.405000000000001</v>
      </c>
      <c r="S8" s="10">
        <v>48.655999999999999</v>
      </c>
      <c r="T8" s="10">
        <v>28.524000000000001</v>
      </c>
      <c r="U8" s="10">
        <v>32.054000000000002</v>
      </c>
      <c r="V8" s="10">
        <v>29.026</v>
      </c>
      <c r="W8" s="10">
        <v>30.079000000000001</v>
      </c>
      <c r="X8" s="10">
        <v>25.329000000000001</v>
      </c>
      <c r="Y8" s="10">
        <v>29.033000000000001</v>
      </c>
      <c r="Z8" s="10">
        <v>19.527000000000001</v>
      </c>
      <c r="AA8" s="10">
        <v>31.231999999999999</v>
      </c>
      <c r="AB8" s="10">
        <v>46.375</v>
      </c>
      <c r="AC8" s="10">
        <v>23.108000000000001</v>
      </c>
      <c r="AD8" s="10">
        <v>23.061</v>
      </c>
      <c r="AE8" s="10">
        <v>44.98</v>
      </c>
      <c r="AF8" s="10">
        <v>15.404999999999999</v>
      </c>
      <c r="AG8" s="10">
        <v>37.837000000000003</v>
      </c>
      <c r="AH8" s="10">
        <v>18.61</v>
      </c>
      <c r="AI8" s="173">
        <v>30.234000000000002</v>
      </c>
      <c r="AJ8" s="173">
        <v>33.634999999999998</v>
      </c>
      <c r="AK8" s="173">
        <v>22.896999999999998</v>
      </c>
      <c r="AL8" s="173">
        <v>20.734000000000002</v>
      </c>
      <c r="AM8" s="173">
        <v>34.634</v>
      </c>
      <c r="AN8" s="173"/>
      <c r="AO8" s="173"/>
      <c r="AP8" s="173"/>
      <c r="AQ8" s="173"/>
      <c r="AR8" s="173"/>
      <c r="AS8" s="173"/>
      <c r="AT8" s="173"/>
      <c r="AU8" s="173"/>
      <c r="AV8" s="173"/>
      <c r="AW8" s="173"/>
      <c r="AX8" s="173"/>
      <c r="AY8" s="173"/>
    </row>
    <row r="9" spans="1:54" ht="15" x14ac:dyDescent="0.25">
      <c r="A9" s="187">
        <v>44287</v>
      </c>
      <c r="B9" s="163"/>
      <c r="C9" s="163"/>
      <c r="D9" s="159">
        <v>60</v>
      </c>
      <c r="E9" s="11">
        <v>45.228000000000002</v>
      </c>
      <c r="F9" s="11">
        <v>47.335999999999999</v>
      </c>
      <c r="G9" s="11">
        <v>33.466999999999999</v>
      </c>
      <c r="H9" s="10">
        <v>43.651000000000003</v>
      </c>
      <c r="I9" s="10">
        <v>67.046000000000006</v>
      </c>
      <c r="J9" s="10">
        <v>89.626999999999995</v>
      </c>
      <c r="K9" s="10">
        <v>57.738999999999997</v>
      </c>
      <c r="L9" s="10">
        <v>62.234000000000002</v>
      </c>
      <c r="M9" s="10">
        <v>106.786</v>
      </c>
      <c r="N9" s="10">
        <v>60</v>
      </c>
      <c r="O9" s="10">
        <v>47.433999999999997</v>
      </c>
      <c r="P9" s="10">
        <v>68.683000000000007</v>
      </c>
      <c r="Q9" s="10">
        <v>92.445999999999998</v>
      </c>
      <c r="R9" s="10">
        <v>61.097999999999999</v>
      </c>
      <c r="S9" s="10">
        <v>61.908999999999999</v>
      </c>
      <c r="T9" s="10">
        <v>75.304000000000002</v>
      </c>
      <c r="U9" s="10">
        <v>69.379000000000005</v>
      </c>
      <c r="V9" s="10">
        <v>48.939</v>
      </c>
      <c r="W9" s="10">
        <v>41.673999999999999</v>
      </c>
      <c r="X9" s="10">
        <v>69.239999999999995</v>
      </c>
      <c r="Y9" s="10">
        <v>58.179000000000002</v>
      </c>
      <c r="Z9" s="10">
        <v>50.292000000000002</v>
      </c>
      <c r="AA9" s="10">
        <v>55.362000000000002</v>
      </c>
      <c r="AB9" s="10">
        <v>92.242999999999995</v>
      </c>
      <c r="AC9" s="10">
        <v>60.396000000000001</v>
      </c>
      <c r="AD9" s="10">
        <v>74.251999999999995</v>
      </c>
      <c r="AE9" s="10">
        <v>58.780999999999999</v>
      </c>
      <c r="AF9" s="10">
        <v>53.728000000000002</v>
      </c>
      <c r="AG9" s="10">
        <v>69.046999999999997</v>
      </c>
      <c r="AH9" s="10">
        <v>54.246000000000002</v>
      </c>
      <c r="AI9" s="173">
        <v>71.370999999999995</v>
      </c>
      <c r="AJ9" s="173">
        <v>69.564999999999998</v>
      </c>
      <c r="AK9" s="173">
        <v>49.978999999999999</v>
      </c>
      <c r="AL9" s="173">
        <v>41.826000000000001</v>
      </c>
      <c r="AM9" s="173">
        <v>57.37</v>
      </c>
      <c r="AN9" s="173"/>
      <c r="AO9" s="173"/>
      <c r="AP9" s="173"/>
      <c r="AQ9" s="173"/>
      <c r="AR9" s="173"/>
      <c r="AS9" s="173"/>
      <c r="AT9" s="173"/>
      <c r="AU9" s="173"/>
      <c r="AV9" s="173"/>
      <c r="AW9" s="173"/>
      <c r="AX9" s="173"/>
      <c r="AY9" s="173"/>
    </row>
    <row r="10" spans="1:54" ht="15" x14ac:dyDescent="0.25">
      <c r="A10" s="187">
        <v>44317</v>
      </c>
      <c r="B10" s="163"/>
      <c r="C10" s="163"/>
      <c r="D10" s="159">
        <v>160</v>
      </c>
      <c r="E10" s="11">
        <v>94.21</v>
      </c>
      <c r="F10" s="11">
        <v>141.22499999999999</v>
      </c>
      <c r="G10" s="11">
        <v>110.27200000000001</v>
      </c>
      <c r="H10" s="10">
        <v>439.072</v>
      </c>
      <c r="I10" s="10">
        <v>241.47200000000001</v>
      </c>
      <c r="J10" s="10">
        <v>226.392</v>
      </c>
      <c r="K10" s="10">
        <v>180.648</v>
      </c>
      <c r="L10" s="10">
        <v>127.75</v>
      </c>
      <c r="M10" s="10">
        <v>178.06700000000001</v>
      </c>
      <c r="N10" s="10">
        <v>106.577</v>
      </c>
      <c r="O10" s="10">
        <v>114.875</v>
      </c>
      <c r="P10" s="10">
        <v>164.911</v>
      </c>
      <c r="Q10" s="10">
        <v>241.92099999999999</v>
      </c>
      <c r="R10" s="10">
        <v>156.982</v>
      </c>
      <c r="S10" s="10">
        <v>189.505</v>
      </c>
      <c r="T10" s="10">
        <v>268.59399999999999</v>
      </c>
      <c r="U10" s="10">
        <v>231.316</v>
      </c>
      <c r="V10" s="10">
        <v>128.78899999999999</v>
      </c>
      <c r="W10" s="10">
        <v>165.74299999999999</v>
      </c>
      <c r="X10" s="10">
        <v>193.286</v>
      </c>
      <c r="Y10" s="10">
        <v>211.51599999999999</v>
      </c>
      <c r="Z10" s="10">
        <v>62.960999999999999</v>
      </c>
      <c r="AA10" s="10">
        <v>129.12899999999999</v>
      </c>
      <c r="AB10" s="10">
        <v>188.54300000000001</v>
      </c>
      <c r="AC10" s="10">
        <v>212.91200000000001</v>
      </c>
      <c r="AD10" s="10">
        <v>160</v>
      </c>
      <c r="AE10" s="10">
        <v>136.691</v>
      </c>
      <c r="AF10" s="10">
        <v>229.21299999999999</v>
      </c>
      <c r="AG10" s="10">
        <v>250.27099999999999</v>
      </c>
      <c r="AH10" s="10">
        <v>90.978999999999999</v>
      </c>
      <c r="AI10" s="173">
        <v>145.304</v>
      </c>
      <c r="AJ10" s="173">
        <v>99.367000000000004</v>
      </c>
      <c r="AK10" s="173">
        <v>118.71599999999999</v>
      </c>
      <c r="AL10" s="173">
        <v>153.54599999999999</v>
      </c>
      <c r="AM10" s="173">
        <v>137.36000000000001</v>
      </c>
      <c r="AN10" s="173"/>
      <c r="AO10" s="173"/>
      <c r="AP10" s="173"/>
      <c r="AQ10" s="173"/>
      <c r="AR10" s="173"/>
      <c r="AS10" s="173"/>
      <c r="AT10" s="173"/>
      <c r="AU10" s="173"/>
      <c r="AV10" s="173"/>
      <c r="AW10" s="173"/>
      <c r="AX10" s="173"/>
      <c r="AY10" s="173"/>
    </row>
    <row r="11" spans="1:54" ht="15" x14ac:dyDescent="0.25">
      <c r="A11" s="187">
        <v>44348</v>
      </c>
      <c r="B11" s="163"/>
      <c r="C11" s="163"/>
      <c r="D11" s="159">
        <v>205</v>
      </c>
      <c r="E11" s="11">
        <v>97.512</v>
      </c>
      <c r="F11" s="11">
        <v>254.017</v>
      </c>
      <c r="G11" s="11">
        <v>292.64999999999998</v>
      </c>
      <c r="H11" s="10">
        <v>677.52700000000004</v>
      </c>
      <c r="I11" s="10">
        <v>273.18799999999999</v>
      </c>
      <c r="J11" s="10">
        <v>345.65600000000001</v>
      </c>
      <c r="K11" s="10">
        <v>190.501</v>
      </c>
      <c r="L11" s="10">
        <v>160.529</v>
      </c>
      <c r="M11" s="10">
        <v>150.791</v>
      </c>
      <c r="N11" s="10">
        <v>161.036</v>
      </c>
      <c r="O11" s="10">
        <v>216.2</v>
      </c>
      <c r="P11" s="10">
        <v>145.512</v>
      </c>
      <c r="Q11" s="10">
        <v>360.67399999999998</v>
      </c>
      <c r="R11" s="10">
        <v>171.27799999999999</v>
      </c>
      <c r="S11" s="10">
        <v>488.714</v>
      </c>
      <c r="T11" s="10">
        <v>277.017</v>
      </c>
      <c r="U11" s="10">
        <v>395.54599999999999</v>
      </c>
      <c r="V11" s="10">
        <v>149.12899999999999</v>
      </c>
      <c r="W11" s="10">
        <v>275.423</v>
      </c>
      <c r="X11" s="10">
        <v>151.226</v>
      </c>
      <c r="Y11" s="10">
        <v>160.86600000000001</v>
      </c>
      <c r="Z11" s="10">
        <v>48.792000000000002</v>
      </c>
      <c r="AA11" s="10">
        <v>181.88300000000001</v>
      </c>
      <c r="AB11" s="10">
        <v>136.411</v>
      </c>
      <c r="AC11" s="10">
        <v>242.14</v>
      </c>
      <c r="AD11" s="10">
        <v>167.85599999999999</v>
      </c>
      <c r="AE11" s="10">
        <v>118.10599999999999</v>
      </c>
      <c r="AF11" s="10">
        <v>445.29899999999998</v>
      </c>
      <c r="AG11" s="10">
        <v>261.82499999999999</v>
      </c>
      <c r="AH11" s="10">
        <v>205</v>
      </c>
      <c r="AI11" s="173">
        <v>377.20299999999997</v>
      </c>
      <c r="AJ11" s="173">
        <v>40.965000000000003</v>
      </c>
      <c r="AK11" s="173">
        <v>154.018</v>
      </c>
      <c r="AL11" s="173">
        <v>265.76299999999998</v>
      </c>
      <c r="AM11" s="173">
        <v>297.25900000000001</v>
      </c>
      <c r="AN11" s="173"/>
      <c r="AO11" s="173"/>
      <c r="AP11" s="173"/>
      <c r="AQ11" s="173"/>
      <c r="AR11" s="173"/>
      <c r="AS11" s="173"/>
      <c r="AT11" s="173"/>
      <c r="AU11" s="173"/>
      <c r="AV11" s="173"/>
      <c r="AW11" s="173"/>
      <c r="AX11" s="173"/>
      <c r="AY11" s="173"/>
    </row>
    <row r="12" spans="1:54" ht="15" x14ac:dyDescent="0.25">
      <c r="A12" s="187">
        <v>44378</v>
      </c>
      <c r="B12" s="163"/>
      <c r="C12" s="163"/>
      <c r="D12" s="159">
        <v>80</v>
      </c>
      <c r="E12" s="11">
        <v>41.37</v>
      </c>
      <c r="F12" s="11">
        <v>156.27000000000001</v>
      </c>
      <c r="G12" s="11">
        <v>201.64500000000001</v>
      </c>
      <c r="H12" s="10">
        <v>345.61700000000002</v>
      </c>
      <c r="I12" s="10">
        <v>93.534999999999997</v>
      </c>
      <c r="J12" s="10">
        <v>158.98099999999999</v>
      </c>
      <c r="K12" s="10">
        <v>69.314999999999998</v>
      </c>
      <c r="L12" s="10">
        <v>68.409000000000006</v>
      </c>
      <c r="M12" s="10">
        <v>68.296999999999997</v>
      </c>
      <c r="N12" s="10">
        <v>70.206000000000003</v>
      </c>
      <c r="O12" s="10">
        <v>112.212</v>
      </c>
      <c r="P12" s="10">
        <v>56.66</v>
      </c>
      <c r="Q12" s="10">
        <v>183.08699999999999</v>
      </c>
      <c r="R12" s="10">
        <v>58.472000000000001</v>
      </c>
      <c r="S12" s="10">
        <v>492.70600000000002</v>
      </c>
      <c r="T12" s="10">
        <v>121.41800000000001</v>
      </c>
      <c r="U12" s="10">
        <v>154.03800000000001</v>
      </c>
      <c r="V12" s="10">
        <v>80</v>
      </c>
      <c r="W12" s="10">
        <v>185</v>
      </c>
      <c r="X12" s="10">
        <v>49.655999999999999</v>
      </c>
      <c r="Y12" s="10">
        <v>52.639000000000003</v>
      </c>
      <c r="Z12" s="10">
        <v>21.454000000000001</v>
      </c>
      <c r="AA12" s="10">
        <v>56.692999999999998</v>
      </c>
      <c r="AB12" s="10">
        <v>53.841000000000001</v>
      </c>
      <c r="AC12" s="10">
        <v>106.657</v>
      </c>
      <c r="AD12" s="10">
        <v>67.117000000000004</v>
      </c>
      <c r="AE12" s="10">
        <v>46.072000000000003</v>
      </c>
      <c r="AF12" s="10">
        <v>222.584</v>
      </c>
      <c r="AG12" s="10">
        <v>146.28800000000001</v>
      </c>
      <c r="AH12" s="10">
        <v>67.748999999999995</v>
      </c>
      <c r="AI12" s="173">
        <v>203.46600000000001</v>
      </c>
      <c r="AJ12" s="173">
        <v>21.291</v>
      </c>
      <c r="AK12" s="173">
        <v>57.354999999999997</v>
      </c>
      <c r="AL12" s="173">
        <v>91.486000000000004</v>
      </c>
      <c r="AM12" s="173">
        <v>100.077</v>
      </c>
      <c r="AN12" s="173"/>
      <c r="AO12" s="173"/>
      <c r="AP12" s="173"/>
      <c r="AQ12" s="173"/>
      <c r="AR12" s="173"/>
      <c r="AS12" s="173"/>
      <c r="AT12" s="173"/>
      <c r="AU12" s="173"/>
      <c r="AV12" s="173"/>
      <c r="AW12" s="173"/>
      <c r="AX12" s="173"/>
      <c r="AY12" s="173"/>
    </row>
    <row r="13" spans="1:54" ht="15" x14ac:dyDescent="0.25">
      <c r="A13" s="187">
        <v>44409</v>
      </c>
      <c r="B13" s="163"/>
      <c r="C13" s="163"/>
      <c r="D13" s="159">
        <v>47</v>
      </c>
      <c r="E13" s="11">
        <v>26.05</v>
      </c>
      <c r="F13" s="11">
        <v>82.597999999999999</v>
      </c>
      <c r="G13" s="11">
        <v>75.239000000000004</v>
      </c>
      <c r="H13" s="10">
        <v>123.977</v>
      </c>
      <c r="I13" s="10">
        <v>44.122999999999998</v>
      </c>
      <c r="J13" s="10">
        <v>58.197000000000003</v>
      </c>
      <c r="K13" s="10">
        <v>40.393999999999998</v>
      </c>
      <c r="L13" s="10">
        <v>37.871000000000002</v>
      </c>
      <c r="M13" s="10">
        <v>48.228000000000002</v>
      </c>
      <c r="N13" s="10">
        <v>36.055</v>
      </c>
      <c r="O13" s="10">
        <v>47.978999999999999</v>
      </c>
      <c r="P13" s="10">
        <v>46.16</v>
      </c>
      <c r="Q13" s="10">
        <v>61.286999999999999</v>
      </c>
      <c r="R13" s="10">
        <v>33.597000000000001</v>
      </c>
      <c r="S13" s="10">
        <v>129.42099999999999</v>
      </c>
      <c r="T13" s="10">
        <v>47.168999999999997</v>
      </c>
      <c r="U13" s="10">
        <v>66.971999999999994</v>
      </c>
      <c r="V13" s="10">
        <v>37.512</v>
      </c>
      <c r="W13" s="10">
        <v>74.347999999999999</v>
      </c>
      <c r="X13" s="10">
        <v>37.884999999999998</v>
      </c>
      <c r="Y13" s="10">
        <v>40.881</v>
      </c>
      <c r="Z13" s="10">
        <v>16.422000000000001</v>
      </c>
      <c r="AA13" s="10">
        <v>35.423999999999999</v>
      </c>
      <c r="AB13" s="10">
        <v>32.414999999999999</v>
      </c>
      <c r="AC13" s="10">
        <v>50.313000000000002</v>
      </c>
      <c r="AD13" s="10">
        <v>46.988999999999997</v>
      </c>
      <c r="AE13" s="10">
        <v>36.087000000000003</v>
      </c>
      <c r="AF13" s="10">
        <v>75.138000000000005</v>
      </c>
      <c r="AG13" s="10">
        <v>51.49</v>
      </c>
      <c r="AH13" s="10">
        <v>39.363</v>
      </c>
      <c r="AI13" s="173">
        <v>61.235999999999997</v>
      </c>
      <c r="AJ13" s="173">
        <v>20.068000000000001</v>
      </c>
      <c r="AK13" s="173">
        <v>38.387</v>
      </c>
      <c r="AL13" s="173">
        <v>46</v>
      </c>
      <c r="AM13" s="173">
        <v>40.058</v>
      </c>
      <c r="AN13" s="173"/>
      <c r="AO13" s="173"/>
      <c r="AP13" s="173"/>
      <c r="AQ13" s="173"/>
      <c r="AR13" s="173"/>
      <c r="AS13" s="173"/>
      <c r="AT13" s="173"/>
      <c r="AU13" s="173"/>
      <c r="AV13" s="173"/>
      <c r="AW13" s="173"/>
      <c r="AX13" s="173"/>
      <c r="AY13" s="173"/>
    </row>
    <row r="14" spans="1:54" ht="15" x14ac:dyDescent="0.25">
      <c r="A14" s="187">
        <v>44440</v>
      </c>
      <c r="B14" s="163"/>
      <c r="C14" s="163"/>
      <c r="D14" s="159">
        <v>28</v>
      </c>
      <c r="E14" s="11">
        <v>17.510999999999999</v>
      </c>
      <c r="F14" s="11">
        <v>55.683</v>
      </c>
      <c r="G14" s="11">
        <v>29.442</v>
      </c>
      <c r="H14" s="10">
        <v>54.155999999999999</v>
      </c>
      <c r="I14" s="10">
        <v>36.673000000000002</v>
      </c>
      <c r="J14" s="10">
        <v>45.070999999999998</v>
      </c>
      <c r="K14" s="10">
        <v>26.036000000000001</v>
      </c>
      <c r="L14" s="10">
        <v>29.091000000000001</v>
      </c>
      <c r="M14" s="10">
        <v>25.5</v>
      </c>
      <c r="N14" s="10">
        <v>23.248999999999999</v>
      </c>
      <c r="O14" s="10">
        <v>23.983000000000001</v>
      </c>
      <c r="P14" s="10">
        <v>31.077000000000002</v>
      </c>
      <c r="Q14" s="10">
        <v>40.982999999999997</v>
      </c>
      <c r="R14" s="10">
        <v>24.56</v>
      </c>
      <c r="S14" s="10">
        <v>48.091999999999999</v>
      </c>
      <c r="T14" s="10">
        <v>28</v>
      </c>
      <c r="U14" s="10">
        <v>39.661999999999999</v>
      </c>
      <c r="V14" s="10">
        <v>20.46</v>
      </c>
      <c r="W14" s="10">
        <v>32.662999999999997</v>
      </c>
      <c r="X14" s="10">
        <v>24.399000000000001</v>
      </c>
      <c r="Y14" s="10">
        <v>22.15</v>
      </c>
      <c r="Z14" s="10">
        <v>14.04</v>
      </c>
      <c r="AA14" s="10">
        <v>41.606999999999999</v>
      </c>
      <c r="AB14" s="10">
        <v>25.439</v>
      </c>
      <c r="AC14" s="10">
        <v>26.327000000000002</v>
      </c>
      <c r="AD14" s="10">
        <v>27.245999999999999</v>
      </c>
      <c r="AE14" s="10">
        <v>28.024000000000001</v>
      </c>
      <c r="AF14" s="10">
        <v>34.850999999999999</v>
      </c>
      <c r="AG14" s="10">
        <v>27.573</v>
      </c>
      <c r="AH14" s="10">
        <v>20.003</v>
      </c>
      <c r="AI14" s="173">
        <v>29.123999999999999</v>
      </c>
      <c r="AJ14" s="173">
        <v>14.112</v>
      </c>
      <c r="AK14" s="173">
        <v>43.014000000000003</v>
      </c>
      <c r="AL14" s="173">
        <v>33.06</v>
      </c>
      <c r="AM14" s="173">
        <v>24.995000000000001</v>
      </c>
      <c r="AN14" s="173"/>
      <c r="AO14" s="173"/>
      <c r="AP14" s="173"/>
      <c r="AQ14" s="173"/>
      <c r="AR14" s="173"/>
      <c r="AS14" s="173"/>
      <c r="AT14" s="173"/>
      <c r="AU14" s="173"/>
      <c r="AV14" s="173"/>
      <c r="AW14" s="173"/>
      <c r="AX14" s="173"/>
      <c r="AY14" s="173"/>
    </row>
    <row r="15" spans="1:54" ht="15" x14ac:dyDescent="0.25">
      <c r="A15" s="187">
        <v>44470</v>
      </c>
      <c r="B15" s="163"/>
      <c r="C15" s="163"/>
      <c r="D15" s="159">
        <v>32.46</v>
      </c>
      <c r="E15" s="11">
        <v>24.222999999999999</v>
      </c>
      <c r="F15" s="11">
        <v>47.008000000000003</v>
      </c>
      <c r="G15" s="11">
        <v>33.054000000000002</v>
      </c>
      <c r="H15" s="10">
        <v>61.037999999999997</v>
      </c>
      <c r="I15" s="10">
        <v>77.995000000000005</v>
      </c>
      <c r="J15" s="10">
        <v>67.084000000000003</v>
      </c>
      <c r="K15" s="10">
        <v>27.382000000000001</v>
      </c>
      <c r="L15" s="10">
        <v>29.998000000000001</v>
      </c>
      <c r="M15" s="10">
        <v>32.06</v>
      </c>
      <c r="N15" s="10">
        <v>48.390999999999998</v>
      </c>
      <c r="O15" s="10">
        <v>27.228999999999999</v>
      </c>
      <c r="P15" s="10">
        <v>27.376000000000001</v>
      </c>
      <c r="Q15" s="10">
        <v>46.643000000000001</v>
      </c>
      <c r="R15" s="10">
        <v>29.358000000000001</v>
      </c>
      <c r="S15" s="10">
        <v>58.216999999999999</v>
      </c>
      <c r="T15" s="10">
        <v>44.567999999999998</v>
      </c>
      <c r="U15" s="10">
        <v>57.493000000000002</v>
      </c>
      <c r="V15" s="10">
        <v>33.741</v>
      </c>
      <c r="W15" s="10">
        <v>34.881</v>
      </c>
      <c r="X15" s="10">
        <v>27.768000000000001</v>
      </c>
      <c r="Y15" s="10">
        <v>26.262</v>
      </c>
      <c r="Z15" s="10">
        <v>27.38</v>
      </c>
      <c r="AA15" s="10">
        <v>35.576000000000001</v>
      </c>
      <c r="AB15" s="10">
        <v>33.027000000000001</v>
      </c>
      <c r="AC15" s="10">
        <v>49.136000000000003</v>
      </c>
      <c r="AD15" s="10">
        <v>59.923000000000002</v>
      </c>
      <c r="AE15" s="10">
        <v>35.747999999999998</v>
      </c>
      <c r="AF15" s="10">
        <v>40.548000000000002</v>
      </c>
      <c r="AG15" s="10">
        <v>36.305999999999997</v>
      </c>
      <c r="AH15" s="10">
        <v>27.295999999999999</v>
      </c>
      <c r="AI15" s="173">
        <v>37.774000000000001</v>
      </c>
      <c r="AJ15" s="173">
        <v>17.651</v>
      </c>
      <c r="AK15" s="173">
        <v>52.192999999999998</v>
      </c>
      <c r="AL15" s="173">
        <v>56.645000000000003</v>
      </c>
      <c r="AM15" s="173">
        <v>28.370999999999999</v>
      </c>
      <c r="AN15" s="173"/>
      <c r="AO15" s="173"/>
      <c r="AP15" s="173"/>
      <c r="AQ15" s="173"/>
      <c r="AR15" s="173"/>
      <c r="AS15" s="173"/>
      <c r="AT15" s="173"/>
      <c r="AU15" s="173"/>
      <c r="AV15" s="173"/>
      <c r="AW15" s="173"/>
      <c r="AX15" s="173"/>
      <c r="AY15" s="173"/>
    </row>
    <row r="16" spans="1:54" ht="15" x14ac:dyDescent="0.25">
      <c r="A16" s="187">
        <v>44501</v>
      </c>
      <c r="B16" s="163"/>
      <c r="C16" s="163"/>
      <c r="D16" s="159">
        <v>29.85</v>
      </c>
      <c r="E16" s="11">
        <v>22.565999999999999</v>
      </c>
      <c r="F16" s="11">
        <v>32.215000000000003</v>
      </c>
      <c r="G16" s="11">
        <v>28.204000000000001</v>
      </c>
      <c r="H16" s="10">
        <v>49.701999999999998</v>
      </c>
      <c r="I16" s="10">
        <v>44.207999999999998</v>
      </c>
      <c r="J16" s="10">
        <v>45.92</v>
      </c>
      <c r="K16" s="10">
        <v>26.352</v>
      </c>
      <c r="L16" s="10">
        <v>22.87</v>
      </c>
      <c r="M16" s="10">
        <v>25.681999999999999</v>
      </c>
      <c r="N16" s="10">
        <v>40.975000000000001</v>
      </c>
      <c r="O16" s="10">
        <v>25.213000000000001</v>
      </c>
      <c r="P16" s="10">
        <v>22.856999999999999</v>
      </c>
      <c r="Q16" s="10">
        <v>36.180999999999997</v>
      </c>
      <c r="R16" s="10">
        <v>27.02</v>
      </c>
      <c r="S16" s="10">
        <v>43.947000000000003</v>
      </c>
      <c r="T16" s="10">
        <v>33.625</v>
      </c>
      <c r="U16" s="10">
        <v>39.793999999999997</v>
      </c>
      <c r="V16" s="10">
        <v>28.36</v>
      </c>
      <c r="W16" s="10">
        <v>27.91</v>
      </c>
      <c r="X16" s="10">
        <v>24.173999999999999</v>
      </c>
      <c r="Y16" s="10">
        <v>26.16</v>
      </c>
      <c r="Z16" s="10">
        <v>16.555</v>
      </c>
      <c r="AA16" s="10">
        <v>25.045000000000002</v>
      </c>
      <c r="AB16" s="10">
        <v>28.422000000000001</v>
      </c>
      <c r="AC16" s="10">
        <v>36.953000000000003</v>
      </c>
      <c r="AD16" s="10">
        <v>39.646999999999998</v>
      </c>
      <c r="AE16" s="10">
        <v>26.152999999999999</v>
      </c>
      <c r="AF16" s="10">
        <v>35.189</v>
      </c>
      <c r="AG16" s="10">
        <v>33.476999999999997</v>
      </c>
      <c r="AH16" s="10">
        <v>27.228000000000002</v>
      </c>
      <c r="AI16" s="173">
        <v>31.388999999999999</v>
      </c>
      <c r="AJ16" s="173">
        <v>14.807</v>
      </c>
      <c r="AK16" s="173">
        <v>30.881</v>
      </c>
      <c r="AL16" s="173">
        <v>34.344000000000001</v>
      </c>
      <c r="AM16" s="173">
        <v>26.568999999999999</v>
      </c>
      <c r="AN16" s="173"/>
      <c r="AO16" s="173"/>
      <c r="AP16" s="173"/>
      <c r="AQ16" s="173"/>
      <c r="AR16" s="173"/>
      <c r="AS16" s="173"/>
      <c r="AT16" s="173"/>
      <c r="AU16" s="173"/>
      <c r="AV16" s="173"/>
      <c r="AW16" s="173"/>
      <c r="AX16" s="173"/>
      <c r="AY16" s="173"/>
    </row>
    <row r="17" spans="1:51" ht="15" x14ac:dyDescent="0.25">
      <c r="A17" s="187">
        <v>44531</v>
      </c>
      <c r="B17" s="163"/>
      <c r="C17" s="163"/>
      <c r="D17" s="159">
        <v>28.4</v>
      </c>
      <c r="E17" s="11">
        <v>18.123000000000001</v>
      </c>
      <c r="F17" s="11">
        <v>28.402999999999999</v>
      </c>
      <c r="G17" s="11">
        <v>26.829000000000001</v>
      </c>
      <c r="H17" s="10">
        <v>43.097000000000001</v>
      </c>
      <c r="I17" s="10">
        <v>30.821999999999999</v>
      </c>
      <c r="J17" s="10">
        <v>34.695</v>
      </c>
      <c r="K17" s="10">
        <v>23.42</v>
      </c>
      <c r="L17" s="10">
        <v>20.835999999999999</v>
      </c>
      <c r="M17" s="10">
        <v>23.120999999999999</v>
      </c>
      <c r="N17" s="10">
        <v>28.760999999999999</v>
      </c>
      <c r="O17" s="10">
        <v>23.039000000000001</v>
      </c>
      <c r="P17" s="10">
        <v>21.111999999999998</v>
      </c>
      <c r="Q17" s="10">
        <v>31.408000000000001</v>
      </c>
      <c r="R17" s="10">
        <v>22.745000000000001</v>
      </c>
      <c r="S17" s="10">
        <v>40.067999999999998</v>
      </c>
      <c r="T17" s="10">
        <v>29.785</v>
      </c>
      <c r="U17" s="10">
        <v>32.482999999999997</v>
      </c>
      <c r="V17" s="10">
        <v>26.204999999999998</v>
      </c>
      <c r="W17" s="10">
        <v>25.652000000000001</v>
      </c>
      <c r="X17" s="10">
        <v>21.488</v>
      </c>
      <c r="Y17" s="10">
        <v>22.442</v>
      </c>
      <c r="Z17" s="10">
        <v>13.9</v>
      </c>
      <c r="AA17" s="10">
        <v>23.271999999999998</v>
      </c>
      <c r="AB17" s="10">
        <v>23.140999999999998</v>
      </c>
      <c r="AC17" s="10">
        <v>27.861999999999998</v>
      </c>
      <c r="AD17" s="10">
        <v>28.009</v>
      </c>
      <c r="AE17" s="10">
        <v>20.312000000000001</v>
      </c>
      <c r="AF17" s="10">
        <v>32.177999999999997</v>
      </c>
      <c r="AG17" s="10">
        <v>27.834</v>
      </c>
      <c r="AH17" s="10">
        <v>22.911000000000001</v>
      </c>
      <c r="AI17" s="173">
        <v>28.081</v>
      </c>
      <c r="AJ17" s="173">
        <v>13.815</v>
      </c>
      <c r="AK17" s="173">
        <v>24.289000000000001</v>
      </c>
      <c r="AL17" s="173">
        <v>26.614000000000001</v>
      </c>
      <c r="AM17" s="173">
        <v>25.018000000000001</v>
      </c>
      <c r="AN17" s="173"/>
      <c r="AO17" s="173"/>
      <c r="AP17" s="173"/>
      <c r="AQ17" s="173"/>
      <c r="AR17" s="173"/>
      <c r="AS17" s="173"/>
      <c r="AT17" s="173"/>
      <c r="AU17" s="173"/>
      <c r="AV17" s="173"/>
      <c r="AW17" s="173"/>
      <c r="AX17" s="173"/>
      <c r="AY17" s="173"/>
    </row>
    <row r="18" spans="1:51" ht="15" x14ac:dyDescent="0.25">
      <c r="A18" s="187">
        <v>44562</v>
      </c>
      <c r="B18" s="163"/>
      <c r="C18" s="163"/>
      <c r="D18" s="159">
        <v>27</v>
      </c>
      <c r="E18" s="11">
        <v>15.614000000000001</v>
      </c>
      <c r="F18" s="11">
        <v>25.471</v>
      </c>
      <c r="G18" s="11">
        <v>26.132999999999999</v>
      </c>
      <c r="H18" s="10">
        <v>38.548000000000002</v>
      </c>
      <c r="I18" s="10">
        <v>26.46</v>
      </c>
      <c r="J18" s="10">
        <v>28.974</v>
      </c>
      <c r="K18" s="10">
        <v>20.742999999999999</v>
      </c>
      <c r="L18" s="10">
        <v>18.678000000000001</v>
      </c>
      <c r="M18" s="10">
        <v>20.716999999999999</v>
      </c>
      <c r="N18" s="10">
        <v>22.643000000000001</v>
      </c>
      <c r="O18" s="10">
        <v>20.106999999999999</v>
      </c>
      <c r="P18" s="10">
        <v>19.241</v>
      </c>
      <c r="Q18" s="10">
        <v>28.123999999999999</v>
      </c>
      <c r="R18" s="10">
        <v>20.189</v>
      </c>
      <c r="S18" s="10">
        <v>34.856999999999999</v>
      </c>
      <c r="T18" s="10">
        <v>25.391999999999999</v>
      </c>
      <c r="U18" s="10">
        <v>29.116</v>
      </c>
      <c r="V18" s="10">
        <v>22.34</v>
      </c>
      <c r="W18" s="10">
        <v>24.925999999999998</v>
      </c>
      <c r="X18" s="10">
        <v>19.21</v>
      </c>
      <c r="Y18" s="10">
        <v>19.838000000000001</v>
      </c>
      <c r="Z18" s="10">
        <v>12.522</v>
      </c>
      <c r="AA18" s="10">
        <v>20.643000000000001</v>
      </c>
      <c r="AB18" s="10">
        <v>23.826000000000001</v>
      </c>
      <c r="AC18" s="10">
        <v>24.077000000000002</v>
      </c>
      <c r="AD18" s="10">
        <v>25.106999999999999</v>
      </c>
      <c r="AE18" s="10">
        <v>17.548999999999999</v>
      </c>
      <c r="AF18" s="10">
        <v>29.065999999999999</v>
      </c>
      <c r="AG18" s="10">
        <v>24.417000000000002</v>
      </c>
      <c r="AH18" s="10">
        <v>20.347999999999999</v>
      </c>
      <c r="AI18" s="173">
        <v>25.533000000000001</v>
      </c>
      <c r="AJ18" s="173">
        <v>12.45</v>
      </c>
      <c r="AK18" s="173">
        <v>21.314</v>
      </c>
      <c r="AL18" s="173">
        <v>23.408999999999999</v>
      </c>
      <c r="AM18" s="173">
        <v>23.285</v>
      </c>
      <c r="AN18" s="173"/>
      <c r="AO18" s="173"/>
      <c r="AP18" s="173"/>
      <c r="AQ18" s="173"/>
      <c r="AR18" s="173"/>
      <c r="AS18" s="173"/>
      <c r="AT18" s="173"/>
      <c r="AU18" s="173"/>
      <c r="AV18" s="173"/>
      <c r="AW18" s="173"/>
      <c r="AX18" s="173"/>
      <c r="AY18" s="173"/>
    </row>
    <row r="19" spans="1:51" ht="15" x14ac:dyDescent="0.25">
      <c r="A19" s="187">
        <v>44593</v>
      </c>
      <c r="B19" s="163"/>
      <c r="C19" s="163"/>
      <c r="D19" s="159">
        <v>25</v>
      </c>
      <c r="E19" s="11">
        <v>12.997999999999999</v>
      </c>
      <c r="F19" s="11">
        <v>21.372</v>
      </c>
      <c r="G19" s="11">
        <v>19.991</v>
      </c>
      <c r="H19" s="10">
        <v>31.975999999999999</v>
      </c>
      <c r="I19" s="10">
        <v>36.259</v>
      </c>
      <c r="J19" s="10">
        <v>26.829000000000001</v>
      </c>
      <c r="K19" s="10">
        <v>17.082000000000001</v>
      </c>
      <c r="L19" s="10">
        <v>15.308</v>
      </c>
      <c r="M19" s="10">
        <v>17.649999999999999</v>
      </c>
      <c r="N19" s="10">
        <v>19.670000000000002</v>
      </c>
      <c r="O19" s="10">
        <v>17.327000000000002</v>
      </c>
      <c r="P19" s="10">
        <v>17.728000000000002</v>
      </c>
      <c r="Q19" s="10">
        <v>22.925999999999998</v>
      </c>
      <c r="R19" s="10">
        <v>20.995999999999999</v>
      </c>
      <c r="S19" s="10">
        <v>31.132999999999999</v>
      </c>
      <c r="T19" s="10">
        <v>20.692</v>
      </c>
      <c r="U19" s="10">
        <v>25.146999999999998</v>
      </c>
      <c r="V19" s="10">
        <v>22.242000000000001</v>
      </c>
      <c r="W19" s="10">
        <v>25.225000000000001</v>
      </c>
      <c r="X19" s="10">
        <v>18.963999999999999</v>
      </c>
      <c r="Y19" s="10">
        <v>16.271999999999998</v>
      </c>
      <c r="Z19" s="10">
        <v>15.79</v>
      </c>
      <c r="AA19" s="10">
        <v>17.108000000000001</v>
      </c>
      <c r="AB19" s="10">
        <v>20.341000000000001</v>
      </c>
      <c r="AC19" s="10">
        <v>19.431999999999999</v>
      </c>
      <c r="AD19" s="10">
        <v>23.236000000000001</v>
      </c>
      <c r="AE19" s="10">
        <v>14.355</v>
      </c>
      <c r="AF19" s="10">
        <v>24.609000000000002</v>
      </c>
      <c r="AG19" s="10">
        <v>20.074999999999999</v>
      </c>
      <c r="AH19" s="10">
        <v>16.675000000000001</v>
      </c>
      <c r="AI19" s="173">
        <v>21.163</v>
      </c>
      <c r="AJ19" s="173">
        <v>10.394</v>
      </c>
      <c r="AK19" s="173">
        <v>20.294</v>
      </c>
      <c r="AL19" s="173">
        <v>23.206</v>
      </c>
      <c r="AM19" s="173">
        <v>19.346</v>
      </c>
      <c r="AN19" s="173"/>
      <c r="AO19" s="173"/>
      <c r="AP19" s="173"/>
      <c r="AQ19" s="173"/>
      <c r="AR19" s="173"/>
      <c r="AS19" s="173"/>
      <c r="AT19" s="173"/>
      <c r="AU19" s="173"/>
      <c r="AV19" s="173"/>
      <c r="AW19" s="173"/>
      <c r="AX19" s="173"/>
      <c r="AY19" s="173"/>
    </row>
    <row r="20" spans="1:51" ht="15" x14ac:dyDescent="0.25">
      <c r="A20" s="187">
        <v>44621</v>
      </c>
      <c r="B20" s="163"/>
      <c r="C20" s="163"/>
      <c r="D20" s="159">
        <v>40.799999999999997</v>
      </c>
      <c r="E20" s="11">
        <v>24.12</v>
      </c>
      <c r="F20" s="11">
        <v>34.725000000000001</v>
      </c>
      <c r="G20" s="11">
        <v>20.399999999999999</v>
      </c>
      <c r="H20" s="10">
        <v>47.246000000000002</v>
      </c>
      <c r="I20" s="10">
        <v>70.534999999999997</v>
      </c>
      <c r="J20" s="10">
        <v>32.134</v>
      </c>
      <c r="K20" s="10">
        <v>26.100999999999999</v>
      </c>
      <c r="L20" s="10">
        <v>43.44</v>
      </c>
      <c r="M20" s="10">
        <v>28.818999999999999</v>
      </c>
      <c r="N20" s="10">
        <v>29.018000000000001</v>
      </c>
      <c r="O20" s="10">
        <v>28.890999999999998</v>
      </c>
      <c r="P20" s="10">
        <v>31.591999999999999</v>
      </c>
      <c r="Q20" s="10">
        <v>42.579000000000001</v>
      </c>
      <c r="R20" s="10">
        <v>49.896999999999998</v>
      </c>
      <c r="S20" s="10">
        <v>42.344999999999999</v>
      </c>
      <c r="T20" s="10">
        <v>40.036999999999999</v>
      </c>
      <c r="U20" s="10">
        <v>39.938000000000002</v>
      </c>
      <c r="V20" s="10">
        <v>32.512</v>
      </c>
      <c r="W20" s="10">
        <v>29.492000000000001</v>
      </c>
      <c r="X20" s="10">
        <v>30.088999999999999</v>
      </c>
      <c r="Y20" s="10">
        <v>20.391999999999999</v>
      </c>
      <c r="Z20" s="10">
        <v>26.518000000000001</v>
      </c>
      <c r="AA20" s="10">
        <v>48.728000000000002</v>
      </c>
      <c r="AB20" s="10">
        <v>24.536000000000001</v>
      </c>
      <c r="AC20" s="10">
        <v>27.693000000000001</v>
      </c>
      <c r="AD20" s="10">
        <v>61.472000000000001</v>
      </c>
      <c r="AE20" s="10">
        <v>14.895</v>
      </c>
      <c r="AF20" s="10">
        <v>47.927</v>
      </c>
      <c r="AG20" s="10">
        <v>23.975000000000001</v>
      </c>
      <c r="AH20" s="10">
        <v>31.484999999999999</v>
      </c>
      <c r="AI20" s="173">
        <v>40.963999999999999</v>
      </c>
      <c r="AJ20" s="173">
        <v>17.21</v>
      </c>
      <c r="AK20" s="173">
        <v>23.25</v>
      </c>
      <c r="AL20" s="173">
        <v>43.101999999999997</v>
      </c>
      <c r="AM20" s="173">
        <v>22.004999999999999</v>
      </c>
      <c r="AN20" s="173"/>
      <c r="AO20" s="173"/>
      <c r="AP20" s="173"/>
      <c r="AQ20" s="173"/>
      <c r="AR20" s="173"/>
      <c r="AS20" s="173"/>
      <c r="AT20" s="173"/>
      <c r="AU20" s="173"/>
      <c r="AV20" s="173"/>
      <c r="AW20" s="173"/>
      <c r="AX20" s="173"/>
      <c r="AY20" s="173"/>
    </row>
    <row r="21" spans="1:51" ht="15" x14ac:dyDescent="0.25">
      <c r="A21" s="187">
        <v>44652</v>
      </c>
      <c r="B21" s="163"/>
      <c r="C21" s="163"/>
      <c r="D21" s="159">
        <v>88.7</v>
      </c>
      <c r="E21" s="11">
        <v>44.591000000000001</v>
      </c>
      <c r="F21" s="11">
        <v>42.146000000000001</v>
      </c>
      <c r="G21" s="11">
        <v>46.124000000000002</v>
      </c>
      <c r="H21" s="10">
        <v>104.675</v>
      </c>
      <c r="I21" s="10">
        <v>125.812</v>
      </c>
      <c r="J21" s="10">
        <v>95.254000000000005</v>
      </c>
      <c r="K21" s="10">
        <v>65.638000000000005</v>
      </c>
      <c r="L21" s="10">
        <v>112.366</v>
      </c>
      <c r="M21" s="10">
        <v>64.548000000000002</v>
      </c>
      <c r="N21" s="10">
        <v>57.155000000000001</v>
      </c>
      <c r="O21" s="10">
        <v>76.349999999999994</v>
      </c>
      <c r="P21" s="10">
        <v>98.331999999999994</v>
      </c>
      <c r="Q21" s="10">
        <v>83.691999999999993</v>
      </c>
      <c r="R21" s="10">
        <v>63.204999999999998</v>
      </c>
      <c r="S21" s="10">
        <v>97.018000000000001</v>
      </c>
      <c r="T21" s="10">
        <v>88.019000000000005</v>
      </c>
      <c r="U21" s="10">
        <v>63.816000000000003</v>
      </c>
      <c r="V21" s="10">
        <v>46.109000000000002</v>
      </c>
      <c r="W21" s="10">
        <v>77.599000000000004</v>
      </c>
      <c r="X21" s="10">
        <v>60.91</v>
      </c>
      <c r="Y21" s="10">
        <v>55.588999999999999</v>
      </c>
      <c r="Z21" s="10">
        <v>54.558999999999997</v>
      </c>
      <c r="AA21" s="10">
        <v>102.001</v>
      </c>
      <c r="AB21" s="10">
        <v>63.747999999999998</v>
      </c>
      <c r="AC21" s="10">
        <v>90.813000000000002</v>
      </c>
      <c r="AD21" s="10">
        <v>89.766000000000005</v>
      </c>
      <c r="AE21" s="10">
        <v>55.877000000000002</v>
      </c>
      <c r="AF21" s="10">
        <v>79.156000000000006</v>
      </c>
      <c r="AG21" s="10">
        <v>62.764000000000003</v>
      </c>
      <c r="AH21" s="10">
        <v>75.111000000000004</v>
      </c>
      <c r="AI21" s="173">
        <v>90.02</v>
      </c>
      <c r="AJ21" s="173">
        <v>43.06</v>
      </c>
      <c r="AK21" s="173">
        <v>57.026000000000003</v>
      </c>
      <c r="AL21" s="173">
        <v>81.311000000000007</v>
      </c>
      <c r="AM21" s="173">
        <v>50.765000000000001</v>
      </c>
      <c r="AN21" s="173"/>
      <c r="AO21" s="173"/>
      <c r="AP21" s="173"/>
      <c r="AQ21" s="173"/>
      <c r="AR21" s="173"/>
      <c r="AS21" s="173"/>
      <c r="AT21" s="173"/>
      <c r="AU21" s="173"/>
      <c r="AV21" s="173"/>
      <c r="AW21" s="173"/>
      <c r="AX21" s="173"/>
      <c r="AY21" s="173"/>
    </row>
    <row r="22" spans="1:51" ht="15" x14ac:dyDescent="0.25">
      <c r="A22" s="187">
        <v>44682</v>
      </c>
      <c r="B22" s="163"/>
      <c r="C22" s="163"/>
      <c r="D22" s="159">
        <v>219.8</v>
      </c>
      <c r="E22" s="11">
        <v>160.00700000000001</v>
      </c>
      <c r="F22" s="11">
        <v>148.922</v>
      </c>
      <c r="G22" s="11">
        <v>469.99599999999998</v>
      </c>
      <c r="H22" s="10">
        <v>404.03100000000001</v>
      </c>
      <c r="I22" s="10">
        <v>334.94299999999998</v>
      </c>
      <c r="J22" s="10">
        <v>321.44799999999998</v>
      </c>
      <c r="K22" s="10">
        <v>143.506</v>
      </c>
      <c r="L22" s="10">
        <v>188.32599999999999</v>
      </c>
      <c r="M22" s="10">
        <v>125.94</v>
      </c>
      <c r="N22" s="10">
        <v>173.90199999999999</v>
      </c>
      <c r="O22" s="10">
        <v>206.09800000000001</v>
      </c>
      <c r="P22" s="10">
        <v>278.447</v>
      </c>
      <c r="Q22" s="10">
        <v>224.92099999999999</v>
      </c>
      <c r="R22" s="10">
        <v>204.238</v>
      </c>
      <c r="S22" s="10">
        <v>366.43900000000002</v>
      </c>
      <c r="T22" s="10">
        <v>326.31299999999999</v>
      </c>
      <c r="U22" s="10">
        <v>203.17400000000001</v>
      </c>
      <c r="V22" s="10">
        <v>213.995</v>
      </c>
      <c r="W22" s="10">
        <v>234.946</v>
      </c>
      <c r="X22" s="10">
        <v>255.071</v>
      </c>
      <c r="Y22" s="10">
        <v>75.774000000000001</v>
      </c>
      <c r="Z22" s="10">
        <v>156.34899999999999</v>
      </c>
      <c r="AA22" s="10">
        <v>223.49600000000001</v>
      </c>
      <c r="AB22" s="10">
        <v>251.309</v>
      </c>
      <c r="AC22" s="10">
        <v>220.29400000000001</v>
      </c>
      <c r="AD22" s="10">
        <v>237.285</v>
      </c>
      <c r="AE22" s="10">
        <v>262.19</v>
      </c>
      <c r="AF22" s="10">
        <v>284.56299999999999</v>
      </c>
      <c r="AG22" s="10">
        <v>119.474</v>
      </c>
      <c r="AH22" s="10">
        <v>163.11000000000001</v>
      </c>
      <c r="AI22" s="173">
        <v>129.995</v>
      </c>
      <c r="AJ22" s="173">
        <v>106.337</v>
      </c>
      <c r="AK22" s="173">
        <v>245.47</v>
      </c>
      <c r="AL22" s="173">
        <v>194.67</v>
      </c>
      <c r="AM22" s="173">
        <v>110.947</v>
      </c>
      <c r="AN22" s="173"/>
      <c r="AO22" s="173"/>
      <c r="AP22" s="173"/>
      <c r="AQ22" s="173"/>
      <c r="AR22" s="173"/>
      <c r="AS22" s="173"/>
      <c r="AT22" s="173"/>
      <c r="AU22" s="173"/>
      <c r="AV22" s="173"/>
      <c r="AW22" s="173"/>
      <c r="AX22" s="173"/>
      <c r="AY22" s="173"/>
    </row>
    <row r="23" spans="1:51" ht="15" x14ac:dyDescent="0.25">
      <c r="A23" s="187">
        <v>44713</v>
      </c>
      <c r="B23" s="163"/>
      <c r="C23" s="163"/>
      <c r="D23" s="159">
        <v>279.89999999999998</v>
      </c>
      <c r="E23" s="11">
        <v>310.72699999999998</v>
      </c>
      <c r="F23" s="11">
        <v>393.161</v>
      </c>
      <c r="G23" s="11">
        <v>731.89</v>
      </c>
      <c r="H23" s="10">
        <v>435.16500000000002</v>
      </c>
      <c r="I23" s="10">
        <v>416.35899999999998</v>
      </c>
      <c r="J23" s="10">
        <v>300.94900000000001</v>
      </c>
      <c r="K23" s="10">
        <v>181.667</v>
      </c>
      <c r="L23" s="10">
        <v>161.398</v>
      </c>
      <c r="M23" s="10">
        <v>189.06</v>
      </c>
      <c r="N23" s="10">
        <v>295.05399999999997</v>
      </c>
      <c r="O23" s="10">
        <v>182.69900000000001</v>
      </c>
      <c r="P23" s="10">
        <v>432.34100000000001</v>
      </c>
      <c r="Q23" s="10">
        <v>234.839</v>
      </c>
      <c r="R23" s="10">
        <v>561.36800000000005</v>
      </c>
      <c r="S23" s="10">
        <v>327.601</v>
      </c>
      <c r="T23" s="10">
        <v>541.17899999999997</v>
      </c>
      <c r="U23" s="10">
        <v>212.845</v>
      </c>
      <c r="V23" s="10">
        <v>364.661</v>
      </c>
      <c r="W23" s="10">
        <v>171.589</v>
      </c>
      <c r="X23" s="10">
        <v>217.07</v>
      </c>
      <c r="Y23" s="10">
        <v>57.338000000000001</v>
      </c>
      <c r="Z23" s="10">
        <v>232.834</v>
      </c>
      <c r="AA23" s="10">
        <v>153.13200000000001</v>
      </c>
      <c r="AB23" s="10">
        <v>306.07600000000002</v>
      </c>
      <c r="AC23" s="10">
        <v>209.614</v>
      </c>
      <c r="AD23" s="10">
        <v>193.773</v>
      </c>
      <c r="AE23" s="10">
        <v>508.298</v>
      </c>
      <c r="AF23" s="10">
        <v>292.32</v>
      </c>
      <c r="AG23" s="10">
        <v>268.53100000000001</v>
      </c>
      <c r="AH23" s="10">
        <v>452.69</v>
      </c>
      <c r="AI23" s="173">
        <v>54.646999999999998</v>
      </c>
      <c r="AJ23" s="173">
        <v>152.863</v>
      </c>
      <c r="AK23" s="173">
        <v>359.30700000000002</v>
      </c>
      <c r="AL23" s="173">
        <v>344.863</v>
      </c>
      <c r="AM23" s="173">
        <v>121.77</v>
      </c>
      <c r="AN23" s="173"/>
      <c r="AO23" s="173"/>
      <c r="AP23" s="173"/>
      <c r="AQ23" s="173"/>
      <c r="AR23" s="173"/>
      <c r="AS23" s="173"/>
      <c r="AT23" s="173"/>
      <c r="AU23" s="173"/>
      <c r="AV23" s="173"/>
      <c r="AW23" s="173"/>
      <c r="AX23" s="173"/>
      <c r="AY23" s="173"/>
    </row>
    <row r="24" spans="1:51" ht="15" x14ac:dyDescent="0.25">
      <c r="A24" s="187">
        <v>44743</v>
      </c>
      <c r="B24" s="163"/>
      <c r="C24" s="163"/>
      <c r="D24" s="159">
        <v>101.7</v>
      </c>
      <c r="E24" s="11">
        <v>181.31</v>
      </c>
      <c r="F24" s="11">
        <v>227.64599999999999</v>
      </c>
      <c r="G24" s="11">
        <v>347.45</v>
      </c>
      <c r="H24" s="10">
        <v>139.101</v>
      </c>
      <c r="I24" s="10">
        <v>173.74299999999999</v>
      </c>
      <c r="J24" s="10">
        <v>102.176</v>
      </c>
      <c r="K24" s="10">
        <v>73.789000000000001</v>
      </c>
      <c r="L24" s="10">
        <v>68.573999999999998</v>
      </c>
      <c r="M24" s="10">
        <v>76.768000000000001</v>
      </c>
      <c r="N24" s="10">
        <v>139.62700000000001</v>
      </c>
      <c r="O24" s="10">
        <v>71.155000000000001</v>
      </c>
      <c r="P24" s="10">
        <v>211.84899999999999</v>
      </c>
      <c r="Q24" s="10">
        <v>74.936999999999998</v>
      </c>
      <c r="R24" s="10">
        <v>520.221</v>
      </c>
      <c r="S24" s="10">
        <v>131.779</v>
      </c>
      <c r="T24" s="10">
        <v>204.761</v>
      </c>
      <c r="U24" s="10">
        <v>103.584</v>
      </c>
      <c r="V24" s="10">
        <v>226.55099999999999</v>
      </c>
      <c r="W24" s="10">
        <v>53.210999999999999</v>
      </c>
      <c r="X24" s="10">
        <v>63.716999999999999</v>
      </c>
      <c r="Y24" s="10">
        <v>23.102</v>
      </c>
      <c r="Z24" s="10">
        <v>68.036000000000001</v>
      </c>
      <c r="AA24" s="10">
        <v>57.186999999999998</v>
      </c>
      <c r="AB24" s="10">
        <v>127.137</v>
      </c>
      <c r="AC24" s="10">
        <v>79.200999999999993</v>
      </c>
      <c r="AD24" s="10">
        <v>69.516999999999996</v>
      </c>
      <c r="AE24" s="10">
        <v>229.24</v>
      </c>
      <c r="AF24" s="10">
        <v>158.84100000000001</v>
      </c>
      <c r="AG24" s="10">
        <v>80.787999999999997</v>
      </c>
      <c r="AH24" s="10">
        <v>225.322</v>
      </c>
      <c r="AI24" s="173">
        <v>26.824000000000002</v>
      </c>
      <c r="AJ24" s="173">
        <v>54.139000000000003</v>
      </c>
      <c r="AK24" s="173">
        <v>112.49299999999999</v>
      </c>
      <c r="AL24" s="173">
        <v>106.084</v>
      </c>
      <c r="AM24" s="173">
        <v>46.951999999999998</v>
      </c>
      <c r="AN24" s="173"/>
      <c r="AO24" s="173"/>
      <c r="AP24" s="173"/>
      <c r="AQ24" s="173"/>
      <c r="AR24" s="173"/>
      <c r="AS24" s="173"/>
      <c r="AT24" s="173"/>
      <c r="AU24" s="173"/>
      <c r="AV24" s="173"/>
      <c r="AW24" s="173"/>
      <c r="AX24" s="173"/>
      <c r="AY24" s="173"/>
    </row>
    <row r="25" spans="1:51" ht="15" x14ac:dyDescent="0.25">
      <c r="A25" s="187">
        <v>44774</v>
      </c>
      <c r="B25" s="163"/>
      <c r="C25" s="163"/>
      <c r="D25" s="159">
        <v>61.5</v>
      </c>
      <c r="E25" s="11">
        <v>94.456999999999994</v>
      </c>
      <c r="F25" s="11">
        <v>86.418999999999997</v>
      </c>
      <c r="G25" s="11">
        <v>130.11199999999999</v>
      </c>
      <c r="H25" s="10">
        <v>63.639000000000003</v>
      </c>
      <c r="I25" s="10">
        <v>65.992999999999995</v>
      </c>
      <c r="J25" s="10">
        <v>55.854999999999997</v>
      </c>
      <c r="K25" s="10">
        <v>41.463999999999999</v>
      </c>
      <c r="L25" s="10">
        <v>51.054000000000002</v>
      </c>
      <c r="M25" s="10">
        <v>40.149000000000001</v>
      </c>
      <c r="N25" s="10">
        <v>58.838999999999999</v>
      </c>
      <c r="O25" s="10">
        <v>53.671999999999997</v>
      </c>
      <c r="P25" s="10">
        <v>70.302000000000007</v>
      </c>
      <c r="Q25" s="10">
        <v>42.683</v>
      </c>
      <c r="R25" s="10">
        <v>140.93600000000001</v>
      </c>
      <c r="S25" s="10">
        <v>55.036999999999999</v>
      </c>
      <c r="T25" s="10">
        <v>85.762</v>
      </c>
      <c r="U25" s="10">
        <v>48.752000000000002</v>
      </c>
      <c r="V25" s="10">
        <v>87.753</v>
      </c>
      <c r="W25" s="10">
        <v>42.058</v>
      </c>
      <c r="X25" s="10">
        <v>47.19</v>
      </c>
      <c r="Y25" s="10">
        <v>18.177</v>
      </c>
      <c r="Z25" s="10">
        <v>39.655999999999999</v>
      </c>
      <c r="AA25" s="10">
        <v>35.843000000000004</v>
      </c>
      <c r="AB25" s="10">
        <v>57.7</v>
      </c>
      <c r="AC25" s="10">
        <v>54.304000000000002</v>
      </c>
      <c r="AD25" s="10">
        <v>48.029000000000003</v>
      </c>
      <c r="AE25" s="10">
        <v>79.917000000000002</v>
      </c>
      <c r="AF25" s="10">
        <v>58.381999999999998</v>
      </c>
      <c r="AG25" s="10">
        <v>46.905000000000001</v>
      </c>
      <c r="AH25" s="10">
        <v>68.734999999999999</v>
      </c>
      <c r="AI25" s="173">
        <v>25.414000000000001</v>
      </c>
      <c r="AJ25" s="173">
        <v>38.277999999999999</v>
      </c>
      <c r="AK25" s="173">
        <v>55.789000000000001</v>
      </c>
      <c r="AL25" s="173">
        <v>44.581000000000003</v>
      </c>
      <c r="AM25" s="173">
        <v>29.736999999999998</v>
      </c>
      <c r="AN25" s="173"/>
      <c r="AO25" s="173"/>
      <c r="AP25" s="173"/>
      <c r="AQ25" s="173"/>
      <c r="AR25" s="173"/>
      <c r="AS25" s="173"/>
      <c r="AT25" s="173"/>
      <c r="AU25" s="173"/>
      <c r="AV25" s="173"/>
      <c r="AW25" s="173"/>
      <c r="AX25" s="173"/>
      <c r="AY25" s="173"/>
    </row>
    <row r="26" spans="1:51" ht="15" x14ac:dyDescent="0.25">
      <c r="A26" s="187">
        <v>44805</v>
      </c>
      <c r="B26" s="163"/>
      <c r="C26" s="163"/>
      <c r="D26" s="159">
        <v>39.700000000000003</v>
      </c>
      <c r="E26" s="11">
        <v>77.308000000000007</v>
      </c>
      <c r="F26" s="11">
        <v>43.548999999999999</v>
      </c>
      <c r="G26" s="11">
        <v>73.442999999999998</v>
      </c>
      <c r="H26" s="10">
        <v>60.808</v>
      </c>
      <c r="I26" s="10">
        <v>64.715000000000003</v>
      </c>
      <c r="J26" s="10">
        <v>43.49</v>
      </c>
      <c r="K26" s="10">
        <v>40.462000000000003</v>
      </c>
      <c r="L26" s="10">
        <v>34.356999999999999</v>
      </c>
      <c r="M26" s="10">
        <v>32.965000000000003</v>
      </c>
      <c r="N26" s="10">
        <v>36.661000000000001</v>
      </c>
      <c r="O26" s="10">
        <v>44.738999999999997</v>
      </c>
      <c r="P26" s="10">
        <v>58.774999999999999</v>
      </c>
      <c r="Q26" s="10">
        <v>38.834000000000003</v>
      </c>
      <c r="R26" s="10">
        <v>66.352999999999994</v>
      </c>
      <c r="S26" s="10">
        <v>42.534999999999997</v>
      </c>
      <c r="T26" s="10">
        <v>60.5</v>
      </c>
      <c r="U26" s="10">
        <v>33.883000000000003</v>
      </c>
      <c r="V26" s="10">
        <v>47.957000000000001</v>
      </c>
      <c r="W26" s="10">
        <v>34.753999999999998</v>
      </c>
      <c r="X26" s="10">
        <v>32.4</v>
      </c>
      <c r="Y26" s="10">
        <v>19.95</v>
      </c>
      <c r="Z26" s="10">
        <v>57.256999999999998</v>
      </c>
      <c r="AA26" s="10">
        <v>35.887</v>
      </c>
      <c r="AB26" s="10">
        <v>36.962000000000003</v>
      </c>
      <c r="AC26" s="10">
        <v>40.091999999999999</v>
      </c>
      <c r="AD26" s="10">
        <v>44.642000000000003</v>
      </c>
      <c r="AE26" s="10">
        <v>47.579000000000001</v>
      </c>
      <c r="AF26" s="10">
        <v>40.197000000000003</v>
      </c>
      <c r="AG26" s="10">
        <v>30.369</v>
      </c>
      <c r="AH26" s="10">
        <v>41.097000000000001</v>
      </c>
      <c r="AI26" s="173">
        <v>22.605</v>
      </c>
      <c r="AJ26" s="173">
        <v>53.75</v>
      </c>
      <c r="AK26" s="173">
        <v>49.307000000000002</v>
      </c>
      <c r="AL26" s="173">
        <v>35.774000000000001</v>
      </c>
      <c r="AM26" s="173">
        <v>25.103999999999999</v>
      </c>
      <c r="AN26" s="173"/>
      <c r="AO26" s="173"/>
      <c r="AP26" s="173"/>
      <c r="AQ26" s="173"/>
      <c r="AR26" s="173"/>
      <c r="AS26" s="173"/>
      <c r="AT26" s="173"/>
      <c r="AU26" s="173"/>
      <c r="AV26" s="173"/>
      <c r="AW26" s="173"/>
      <c r="AX26" s="173"/>
      <c r="AY26" s="173"/>
    </row>
    <row r="27" spans="1:51" ht="15" x14ac:dyDescent="0.25">
      <c r="A27" s="187">
        <v>44835</v>
      </c>
      <c r="B27" s="163"/>
      <c r="C27" s="163"/>
      <c r="D27" s="159">
        <v>40.4</v>
      </c>
      <c r="E27" s="11">
        <v>47.741999999999997</v>
      </c>
      <c r="F27" s="11">
        <v>36.39</v>
      </c>
      <c r="G27" s="11">
        <v>62.067</v>
      </c>
      <c r="H27" s="10">
        <v>92.248000000000005</v>
      </c>
      <c r="I27" s="10">
        <v>71.057000000000002</v>
      </c>
      <c r="J27" s="10">
        <v>34.432000000000002</v>
      </c>
      <c r="K27" s="10">
        <v>31.24</v>
      </c>
      <c r="L27" s="10">
        <v>32.732999999999997</v>
      </c>
      <c r="M27" s="10">
        <v>50.384999999999998</v>
      </c>
      <c r="N27" s="10">
        <v>30.844000000000001</v>
      </c>
      <c r="O27" s="10">
        <v>29.806000000000001</v>
      </c>
      <c r="P27" s="10">
        <v>49.868000000000002</v>
      </c>
      <c r="Q27" s="10">
        <v>34.533999999999999</v>
      </c>
      <c r="R27" s="10">
        <v>59.491999999999997</v>
      </c>
      <c r="S27" s="10">
        <v>49.725000000000001</v>
      </c>
      <c r="T27" s="10">
        <v>64.424999999999997</v>
      </c>
      <c r="U27" s="10">
        <v>39.912999999999997</v>
      </c>
      <c r="V27" s="10">
        <v>38.057000000000002</v>
      </c>
      <c r="W27" s="10">
        <v>29.6</v>
      </c>
      <c r="X27" s="10">
        <v>28.338999999999999</v>
      </c>
      <c r="Y27" s="10">
        <v>28.536000000000001</v>
      </c>
      <c r="Z27" s="10">
        <v>36.398000000000003</v>
      </c>
      <c r="AA27" s="10">
        <v>34.689</v>
      </c>
      <c r="AB27" s="10">
        <v>52.173999999999999</v>
      </c>
      <c r="AC27" s="10">
        <v>63.725000000000001</v>
      </c>
      <c r="AD27" s="10">
        <v>41.58</v>
      </c>
      <c r="AE27" s="10">
        <v>41.363999999999997</v>
      </c>
      <c r="AF27" s="10">
        <v>39.429000000000002</v>
      </c>
      <c r="AG27" s="10">
        <v>30.594000000000001</v>
      </c>
      <c r="AH27" s="10">
        <v>39.594000000000001</v>
      </c>
      <c r="AI27" s="173">
        <v>21.036000000000001</v>
      </c>
      <c r="AJ27" s="173">
        <v>51.936</v>
      </c>
      <c r="AK27" s="173">
        <v>61.774000000000001</v>
      </c>
      <c r="AL27" s="173">
        <v>30.367999999999999</v>
      </c>
      <c r="AM27" s="173">
        <v>25.62</v>
      </c>
      <c r="AN27" s="173"/>
      <c r="AO27" s="173"/>
      <c r="AP27" s="173"/>
      <c r="AQ27" s="173"/>
      <c r="AR27" s="173"/>
      <c r="AS27" s="173"/>
      <c r="AT27" s="173"/>
      <c r="AU27" s="173"/>
      <c r="AV27" s="173"/>
      <c r="AW27" s="173"/>
      <c r="AX27" s="173"/>
      <c r="AY27" s="173"/>
    </row>
    <row r="28" spans="1:51" ht="15" x14ac:dyDescent="0.25">
      <c r="A28" s="187">
        <v>44866</v>
      </c>
      <c r="B28" s="163"/>
      <c r="C28" s="163"/>
      <c r="D28" s="159">
        <v>33.1</v>
      </c>
      <c r="E28" s="11">
        <v>32.594000000000001</v>
      </c>
      <c r="F28" s="11">
        <v>30.928999999999998</v>
      </c>
      <c r="G28" s="11">
        <v>50.555</v>
      </c>
      <c r="H28" s="10">
        <v>54.55</v>
      </c>
      <c r="I28" s="10">
        <v>48.915999999999997</v>
      </c>
      <c r="J28" s="10">
        <v>32.323</v>
      </c>
      <c r="K28" s="10">
        <v>23.881</v>
      </c>
      <c r="L28" s="10">
        <v>26.071000000000002</v>
      </c>
      <c r="M28" s="10">
        <v>42.405000000000001</v>
      </c>
      <c r="N28" s="10">
        <v>28.289000000000001</v>
      </c>
      <c r="O28" s="10">
        <v>24.882000000000001</v>
      </c>
      <c r="P28" s="10">
        <v>38.866</v>
      </c>
      <c r="Q28" s="10">
        <v>31.42</v>
      </c>
      <c r="R28" s="10">
        <v>45.009</v>
      </c>
      <c r="S28" s="10">
        <v>37.987000000000002</v>
      </c>
      <c r="T28" s="10">
        <v>45.033999999999999</v>
      </c>
      <c r="U28" s="10">
        <v>33.223999999999997</v>
      </c>
      <c r="V28" s="10">
        <v>30.451000000000001</v>
      </c>
      <c r="W28" s="10">
        <v>25.795000000000002</v>
      </c>
      <c r="X28" s="10">
        <v>28.047000000000001</v>
      </c>
      <c r="Y28" s="10">
        <v>17.405000000000001</v>
      </c>
      <c r="Z28" s="10">
        <v>25.605</v>
      </c>
      <c r="AA28" s="10">
        <v>29.798999999999999</v>
      </c>
      <c r="AB28" s="10">
        <v>39.201999999999998</v>
      </c>
      <c r="AC28" s="10">
        <v>42.414999999999999</v>
      </c>
      <c r="AD28" s="10">
        <v>31.26</v>
      </c>
      <c r="AE28" s="10">
        <v>35.872999999999998</v>
      </c>
      <c r="AF28" s="10">
        <v>36.378999999999998</v>
      </c>
      <c r="AG28" s="10">
        <v>29.977</v>
      </c>
      <c r="AH28" s="10">
        <v>32.844999999999999</v>
      </c>
      <c r="AI28" s="173">
        <v>17.713999999999999</v>
      </c>
      <c r="AJ28" s="173">
        <v>30.026</v>
      </c>
      <c r="AK28" s="173">
        <v>37.783000000000001</v>
      </c>
      <c r="AL28" s="173">
        <v>28.373999999999999</v>
      </c>
      <c r="AM28" s="173">
        <v>24.004999999999999</v>
      </c>
      <c r="AN28" s="173"/>
      <c r="AO28" s="173"/>
      <c r="AP28" s="173"/>
      <c r="AQ28" s="173"/>
      <c r="AR28" s="173"/>
      <c r="AS28" s="173"/>
      <c r="AT28" s="173"/>
      <c r="AU28" s="173"/>
      <c r="AV28" s="173"/>
      <c r="AW28" s="173"/>
      <c r="AX28" s="173"/>
      <c r="AY28" s="173"/>
    </row>
    <row r="29" spans="1:51" ht="15" x14ac:dyDescent="0.25">
      <c r="A29" s="187">
        <v>44896</v>
      </c>
      <c r="B29" s="163"/>
      <c r="C29" s="163"/>
      <c r="D29" s="159">
        <v>28.4</v>
      </c>
      <c r="E29" s="11">
        <v>28.626999999999999</v>
      </c>
      <c r="F29" s="11">
        <v>29.468</v>
      </c>
      <c r="G29" s="11">
        <v>43.856999999999999</v>
      </c>
      <c r="H29" s="10">
        <v>38.923999999999999</v>
      </c>
      <c r="I29" s="10">
        <v>37.305999999999997</v>
      </c>
      <c r="J29" s="10">
        <v>29.116</v>
      </c>
      <c r="K29" s="10">
        <v>21.763999999999999</v>
      </c>
      <c r="L29" s="10">
        <v>23.399000000000001</v>
      </c>
      <c r="M29" s="10">
        <v>29.963000000000001</v>
      </c>
      <c r="N29" s="10">
        <v>25.882999999999999</v>
      </c>
      <c r="O29" s="10">
        <v>22.957000000000001</v>
      </c>
      <c r="P29" s="10">
        <v>33.607999999999997</v>
      </c>
      <c r="Q29" s="10">
        <v>26.934000000000001</v>
      </c>
      <c r="R29" s="10">
        <v>40.92</v>
      </c>
      <c r="S29" s="10">
        <v>33.805</v>
      </c>
      <c r="T29" s="10">
        <v>36.691000000000003</v>
      </c>
      <c r="U29" s="10">
        <v>30.827000000000002</v>
      </c>
      <c r="V29" s="10">
        <v>28.033000000000001</v>
      </c>
      <c r="W29" s="10">
        <v>22.98</v>
      </c>
      <c r="X29" s="10">
        <v>24.167999999999999</v>
      </c>
      <c r="Y29" s="10">
        <v>14.651</v>
      </c>
      <c r="Z29" s="10">
        <v>23.734999999999999</v>
      </c>
      <c r="AA29" s="10">
        <v>24.4</v>
      </c>
      <c r="AB29" s="10">
        <v>29.452999999999999</v>
      </c>
      <c r="AC29" s="10">
        <v>30.294</v>
      </c>
      <c r="AD29" s="10">
        <v>24.452999999999999</v>
      </c>
      <c r="AE29" s="10">
        <v>32.792000000000002</v>
      </c>
      <c r="AF29" s="10">
        <v>30.462</v>
      </c>
      <c r="AG29" s="10">
        <v>25.451000000000001</v>
      </c>
      <c r="AH29" s="10">
        <v>29.411999999999999</v>
      </c>
      <c r="AI29" s="173">
        <v>16.507999999999999</v>
      </c>
      <c r="AJ29" s="173">
        <v>23.169</v>
      </c>
      <c r="AK29" s="173">
        <v>29.552</v>
      </c>
      <c r="AL29" s="173">
        <v>26.721</v>
      </c>
      <c r="AM29" s="173">
        <v>19.327000000000002</v>
      </c>
      <c r="AN29" s="173"/>
      <c r="AO29" s="173"/>
      <c r="AP29" s="173"/>
      <c r="AQ29" s="173"/>
      <c r="AR29" s="173"/>
      <c r="AS29" s="173"/>
      <c r="AT29" s="173"/>
      <c r="AU29" s="173"/>
      <c r="AV29" s="173"/>
      <c r="AW29" s="173"/>
      <c r="AX29" s="173"/>
      <c r="AY29" s="173"/>
    </row>
    <row r="30" spans="1:51" ht="15" x14ac:dyDescent="0.25">
      <c r="A30" s="187">
        <v>44927</v>
      </c>
      <c r="B30" s="158"/>
      <c r="C30" s="158"/>
      <c r="D30" s="159">
        <v>27</v>
      </c>
      <c r="E30" s="11">
        <v>25.620999999999999</v>
      </c>
      <c r="F30" s="11">
        <v>28.544</v>
      </c>
      <c r="G30" s="11">
        <v>39.215000000000003</v>
      </c>
      <c r="H30" s="10">
        <v>33.548000000000002</v>
      </c>
      <c r="I30" s="10">
        <v>31.311</v>
      </c>
      <c r="J30" s="10">
        <v>25.885000000000002</v>
      </c>
      <c r="K30" s="10">
        <v>19.509</v>
      </c>
      <c r="L30" s="10">
        <v>20.93</v>
      </c>
      <c r="M30" s="10">
        <v>23.699000000000002</v>
      </c>
      <c r="N30" s="10">
        <v>22.667999999999999</v>
      </c>
      <c r="O30" s="10">
        <v>20.882000000000001</v>
      </c>
      <c r="P30" s="10">
        <v>30.062999999999999</v>
      </c>
      <c r="Q30" s="10">
        <v>23.98</v>
      </c>
      <c r="R30" s="10">
        <v>35.591999999999999</v>
      </c>
      <c r="S30" s="10">
        <v>28.975000000000001</v>
      </c>
      <c r="T30" s="10">
        <v>32.832999999999998</v>
      </c>
      <c r="U30" s="10">
        <v>26.46</v>
      </c>
      <c r="V30" s="10">
        <v>27.106999999999999</v>
      </c>
      <c r="W30" s="10">
        <v>20.547000000000001</v>
      </c>
      <c r="X30" s="10">
        <v>21.327000000000002</v>
      </c>
      <c r="Y30" s="10">
        <v>13.180999999999999</v>
      </c>
      <c r="Z30" s="10">
        <v>21.024999999999999</v>
      </c>
      <c r="AA30" s="10">
        <v>24.995999999999999</v>
      </c>
      <c r="AB30" s="10">
        <v>25.364000000000001</v>
      </c>
      <c r="AC30" s="10">
        <v>27.094000000000001</v>
      </c>
      <c r="AD30" s="10">
        <v>21.15</v>
      </c>
      <c r="AE30" s="10">
        <v>29.614999999999998</v>
      </c>
      <c r="AF30" s="10">
        <v>26.733000000000001</v>
      </c>
      <c r="AG30" s="10">
        <v>22.599</v>
      </c>
      <c r="AH30" s="10">
        <v>26.725000000000001</v>
      </c>
      <c r="AI30" s="173">
        <v>14.869</v>
      </c>
      <c r="AJ30" s="173">
        <v>20.18</v>
      </c>
      <c r="AK30" s="173">
        <v>26.021000000000001</v>
      </c>
      <c r="AL30" s="173">
        <v>24.818000000000001</v>
      </c>
      <c r="AM30" s="173">
        <v>16.626999999999999</v>
      </c>
      <c r="AN30" s="173"/>
      <c r="AO30" s="173"/>
      <c r="AP30" s="173"/>
      <c r="AQ30" s="173"/>
      <c r="AR30" s="173"/>
      <c r="AS30" s="173"/>
      <c r="AT30" s="173"/>
      <c r="AU30" s="173"/>
      <c r="AV30" s="173"/>
      <c r="AW30" s="173"/>
      <c r="AX30" s="173"/>
      <c r="AY30" s="173"/>
    </row>
    <row r="31" spans="1:51" ht="15" x14ac:dyDescent="0.25">
      <c r="A31" s="187">
        <v>44958</v>
      </c>
      <c r="B31" s="158"/>
      <c r="C31" s="158"/>
      <c r="D31" s="159">
        <v>25</v>
      </c>
      <c r="E31" s="11">
        <v>21.512</v>
      </c>
      <c r="F31" s="11">
        <v>21.937000000000001</v>
      </c>
      <c r="G31" s="11">
        <v>32.512</v>
      </c>
      <c r="H31" s="10">
        <v>41.75</v>
      </c>
      <c r="I31" s="10">
        <v>28.757999999999999</v>
      </c>
      <c r="J31" s="10">
        <v>21.268000000000001</v>
      </c>
      <c r="K31" s="10">
        <v>15.986000000000001</v>
      </c>
      <c r="L31" s="10">
        <v>17.73</v>
      </c>
      <c r="M31" s="10">
        <v>20.530999999999999</v>
      </c>
      <c r="N31" s="10">
        <v>19.420000000000002</v>
      </c>
      <c r="O31" s="10">
        <v>19.047999999999998</v>
      </c>
      <c r="P31" s="10">
        <v>24.503</v>
      </c>
      <c r="Q31" s="10">
        <v>24.035</v>
      </c>
      <c r="R31" s="10">
        <v>31.722999999999999</v>
      </c>
      <c r="S31" s="10">
        <v>23.626999999999999</v>
      </c>
      <c r="T31" s="10">
        <v>28.093</v>
      </c>
      <c r="U31" s="10">
        <v>25.637</v>
      </c>
      <c r="V31" s="10">
        <v>27.047000000000001</v>
      </c>
      <c r="W31" s="10">
        <v>20.064</v>
      </c>
      <c r="X31" s="10">
        <v>17.46</v>
      </c>
      <c r="Y31" s="10">
        <v>16.314</v>
      </c>
      <c r="Z31" s="10">
        <v>17.393000000000001</v>
      </c>
      <c r="AA31" s="10">
        <v>21.277999999999999</v>
      </c>
      <c r="AB31" s="10">
        <v>20.457999999999998</v>
      </c>
      <c r="AC31" s="10">
        <v>24.815000000000001</v>
      </c>
      <c r="AD31" s="10">
        <v>17.27</v>
      </c>
      <c r="AE31" s="10">
        <v>25.065000000000001</v>
      </c>
      <c r="AF31" s="10">
        <v>21.887</v>
      </c>
      <c r="AG31" s="10">
        <v>18.503</v>
      </c>
      <c r="AH31" s="10">
        <v>22.116</v>
      </c>
      <c r="AI31" s="173">
        <v>12.37</v>
      </c>
      <c r="AJ31" s="173">
        <v>19.189</v>
      </c>
      <c r="AK31" s="173">
        <v>25.416</v>
      </c>
      <c r="AL31" s="173">
        <v>20.574999999999999</v>
      </c>
      <c r="AM31" s="173">
        <v>13.82</v>
      </c>
      <c r="AN31" s="173"/>
      <c r="AO31" s="173"/>
      <c r="AP31" s="173"/>
      <c r="AQ31" s="173"/>
      <c r="AR31" s="173"/>
      <c r="AS31" s="173"/>
      <c r="AT31" s="173"/>
      <c r="AU31" s="173"/>
      <c r="AV31" s="173"/>
      <c r="AW31" s="173"/>
      <c r="AX31" s="173"/>
      <c r="AY31" s="173"/>
    </row>
    <row r="32" spans="1:51" ht="15" x14ac:dyDescent="0.25">
      <c r="A32" s="187">
        <v>44986</v>
      </c>
      <c r="B32" s="158"/>
      <c r="C32" s="158"/>
      <c r="D32" s="159">
        <v>40.799999999999997</v>
      </c>
      <c r="E32" s="11">
        <v>34.732999999999997</v>
      </c>
      <c r="F32" s="11">
        <v>22.375</v>
      </c>
      <c r="G32" s="11">
        <v>47.756</v>
      </c>
      <c r="H32" s="10">
        <v>77.278000000000006</v>
      </c>
      <c r="I32" s="10">
        <v>34.121000000000002</v>
      </c>
      <c r="J32" s="10">
        <v>30.457999999999998</v>
      </c>
      <c r="K32" s="10">
        <v>44.281999999999996</v>
      </c>
      <c r="L32" s="10">
        <v>28.195</v>
      </c>
      <c r="M32" s="10">
        <v>29.945</v>
      </c>
      <c r="N32" s="10">
        <v>31.166</v>
      </c>
      <c r="O32" s="10">
        <v>32.966999999999999</v>
      </c>
      <c r="P32" s="10">
        <v>43.792999999999999</v>
      </c>
      <c r="Q32" s="10">
        <v>53.920999999999999</v>
      </c>
      <c r="R32" s="10">
        <v>42.939</v>
      </c>
      <c r="S32" s="10">
        <v>43.536000000000001</v>
      </c>
      <c r="T32" s="10">
        <v>42.572000000000003</v>
      </c>
      <c r="U32" s="10">
        <v>36.328000000000003</v>
      </c>
      <c r="V32" s="10">
        <v>31.448</v>
      </c>
      <c r="W32" s="10">
        <v>31.242999999999999</v>
      </c>
      <c r="X32" s="10">
        <v>21.157</v>
      </c>
      <c r="Y32" s="10">
        <v>27.02</v>
      </c>
      <c r="Z32" s="10">
        <v>49.048000000000002</v>
      </c>
      <c r="AA32" s="10">
        <v>25.521999999999998</v>
      </c>
      <c r="AB32" s="10">
        <v>28.411999999999999</v>
      </c>
      <c r="AC32" s="10">
        <v>63.633000000000003</v>
      </c>
      <c r="AD32" s="10">
        <v>17.818000000000001</v>
      </c>
      <c r="AE32" s="10">
        <v>48.585000000000001</v>
      </c>
      <c r="AF32" s="10">
        <v>25.527999999999999</v>
      </c>
      <c r="AG32" s="10">
        <v>33.442</v>
      </c>
      <c r="AH32" s="10">
        <v>42.040999999999997</v>
      </c>
      <c r="AI32" s="173">
        <v>19.257000000000001</v>
      </c>
      <c r="AJ32" s="173">
        <v>22.289000000000001</v>
      </c>
      <c r="AK32" s="173">
        <v>45.911000000000001</v>
      </c>
      <c r="AL32" s="173">
        <v>23.263000000000002</v>
      </c>
      <c r="AM32" s="173">
        <v>24.324999999999999</v>
      </c>
      <c r="AN32" s="173"/>
      <c r="AO32" s="173"/>
      <c r="AP32" s="173"/>
      <c r="AQ32" s="173"/>
      <c r="AR32" s="173"/>
      <c r="AS32" s="173"/>
      <c r="AT32" s="173"/>
      <c r="AU32" s="173"/>
      <c r="AV32" s="173"/>
      <c r="AW32" s="173"/>
      <c r="AX32" s="173"/>
      <c r="AY32" s="173"/>
    </row>
    <row r="33" spans="1:51" ht="15" x14ac:dyDescent="0.25">
      <c r="A33" s="187">
        <v>45017</v>
      </c>
      <c r="B33" s="162"/>
      <c r="C33" s="162"/>
      <c r="D33" s="159">
        <v>88.7</v>
      </c>
      <c r="E33" s="11">
        <v>42.118000000000002</v>
      </c>
      <c r="F33" s="11">
        <v>48.22</v>
      </c>
      <c r="G33" s="11">
        <v>105.39400000000001</v>
      </c>
      <c r="H33" s="10">
        <v>136.20500000000001</v>
      </c>
      <c r="I33" s="10">
        <v>98.47</v>
      </c>
      <c r="J33" s="10">
        <v>71.293000000000006</v>
      </c>
      <c r="K33" s="10">
        <v>113.63200000000001</v>
      </c>
      <c r="L33" s="10">
        <v>63.289000000000001</v>
      </c>
      <c r="M33" s="10">
        <v>58.118000000000002</v>
      </c>
      <c r="N33" s="10">
        <v>79.605000000000004</v>
      </c>
      <c r="O33" s="10">
        <v>100.039</v>
      </c>
      <c r="P33" s="10">
        <v>84.795000000000002</v>
      </c>
      <c r="Q33" s="10">
        <v>67.162000000000006</v>
      </c>
      <c r="R33" s="10">
        <v>97.888000000000005</v>
      </c>
      <c r="S33" s="10">
        <v>92.326999999999998</v>
      </c>
      <c r="T33" s="10">
        <v>66.534000000000006</v>
      </c>
      <c r="U33" s="10">
        <v>49.776000000000003</v>
      </c>
      <c r="V33" s="10">
        <v>80.528999999999996</v>
      </c>
      <c r="W33" s="10">
        <v>62.268000000000001</v>
      </c>
      <c r="X33" s="10">
        <v>56.402000000000001</v>
      </c>
      <c r="Y33" s="10">
        <v>55.093000000000004</v>
      </c>
      <c r="Z33" s="10">
        <v>102.72</v>
      </c>
      <c r="AA33" s="10">
        <v>65.094999999999999</v>
      </c>
      <c r="AB33" s="10">
        <v>89.647000000000006</v>
      </c>
      <c r="AC33" s="10">
        <v>92.135999999999996</v>
      </c>
      <c r="AD33" s="10">
        <v>59.48</v>
      </c>
      <c r="AE33" s="10">
        <v>79.853999999999999</v>
      </c>
      <c r="AF33" s="10">
        <v>63.161000000000001</v>
      </c>
      <c r="AG33" s="10">
        <v>77.396000000000001</v>
      </c>
      <c r="AH33" s="10">
        <v>91.602999999999994</v>
      </c>
      <c r="AI33" s="173">
        <v>45.253999999999998</v>
      </c>
      <c r="AJ33" s="173">
        <v>54.527000000000001</v>
      </c>
      <c r="AK33" s="173">
        <v>84.632000000000005</v>
      </c>
      <c r="AL33" s="173">
        <v>52.283999999999999</v>
      </c>
      <c r="AM33" s="173">
        <v>43.771000000000001</v>
      </c>
      <c r="AN33" s="173"/>
      <c r="AO33" s="173"/>
      <c r="AP33" s="173"/>
      <c r="AQ33" s="173"/>
      <c r="AR33" s="173"/>
      <c r="AS33" s="173"/>
      <c r="AT33" s="173"/>
      <c r="AU33" s="173"/>
      <c r="AV33" s="173"/>
      <c r="AW33" s="173"/>
      <c r="AX33" s="173"/>
      <c r="AY33" s="173"/>
    </row>
    <row r="34" spans="1:51" ht="15" x14ac:dyDescent="0.25">
      <c r="A34" s="187">
        <v>45047</v>
      </c>
      <c r="B34" s="158"/>
      <c r="C34" s="158"/>
      <c r="D34" s="159">
        <v>219.8</v>
      </c>
      <c r="E34" s="11">
        <v>149.649</v>
      </c>
      <c r="F34" s="11">
        <v>480.93900000000002</v>
      </c>
      <c r="G34" s="11">
        <v>405.69900000000001</v>
      </c>
      <c r="H34" s="10">
        <v>344.42200000000003</v>
      </c>
      <c r="I34" s="10">
        <v>327.22899999999998</v>
      </c>
      <c r="J34" s="10">
        <v>152.041</v>
      </c>
      <c r="K34" s="10">
        <v>189.90600000000001</v>
      </c>
      <c r="L34" s="10">
        <v>122.498</v>
      </c>
      <c r="M34" s="10">
        <v>175.59</v>
      </c>
      <c r="N34" s="10">
        <v>211.81800000000001</v>
      </c>
      <c r="O34" s="10">
        <v>284.53899999999999</v>
      </c>
      <c r="P34" s="10">
        <v>221.27699999999999</v>
      </c>
      <c r="Q34" s="10">
        <v>211.91</v>
      </c>
      <c r="R34" s="10">
        <v>368.863</v>
      </c>
      <c r="S34" s="10">
        <v>335.54500000000002</v>
      </c>
      <c r="T34" s="10">
        <v>205.18899999999999</v>
      </c>
      <c r="U34" s="10">
        <v>223.71700000000001</v>
      </c>
      <c r="V34" s="10">
        <v>239.81299999999999</v>
      </c>
      <c r="W34" s="10">
        <v>258.00099999999998</v>
      </c>
      <c r="X34" s="10">
        <v>75.741</v>
      </c>
      <c r="Y34" s="10">
        <v>157.76599999999999</v>
      </c>
      <c r="Z34" s="10">
        <v>225.488</v>
      </c>
      <c r="AA34" s="10">
        <v>254.16399999999999</v>
      </c>
      <c r="AB34" s="10">
        <v>219.23099999999999</v>
      </c>
      <c r="AC34" s="10">
        <v>241.89099999999999</v>
      </c>
      <c r="AD34" s="10">
        <v>271.48899999999998</v>
      </c>
      <c r="AE34" s="10">
        <v>285.61799999999999</v>
      </c>
      <c r="AF34" s="10">
        <v>114.867</v>
      </c>
      <c r="AG34" s="10">
        <v>166.98599999999999</v>
      </c>
      <c r="AH34" s="10">
        <v>131.654</v>
      </c>
      <c r="AI34" s="173">
        <v>109.73699999999999</v>
      </c>
      <c r="AJ34" s="173">
        <v>229.1</v>
      </c>
      <c r="AK34" s="173">
        <v>200.34800000000001</v>
      </c>
      <c r="AL34" s="173">
        <v>112.703</v>
      </c>
      <c r="AM34" s="173">
        <v>155.15199999999999</v>
      </c>
      <c r="AN34" s="173"/>
      <c r="AO34" s="173"/>
      <c r="AP34" s="173"/>
      <c r="AQ34" s="173"/>
      <c r="AR34" s="173"/>
      <c r="AS34" s="173"/>
      <c r="AT34" s="173"/>
      <c r="AU34" s="173"/>
      <c r="AV34" s="173"/>
      <c r="AW34" s="173"/>
      <c r="AX34" s="173"/>
      <c r="AY34" s="173"/>
    </row>
    <row r="35" spans="1:51" ht="15" x14ac:dyDescent="0.25">
      <c r="A35" s="187">
        <v>45078</v>
      </c>
      <c r="B35" s="158"/>
      <c r="C35" s="158"/>
      <c r="D35" s="159">
        <v>279.89999999999998</v>
      </c>
      <c r="E35" s="11">
        <v>395.84699999999998</v>
      </c>
      <c r="F35" s="11">
        <v>740.59400000000005</v>
      </c>
      <c r="G35" s="11">
        <v>435.76299999999998</v>
      </c>
      <c r="H35" s="10">
        <v>426.4</v>
      </c>
      <c r="I35" s="10">
        <v>303.42700000000002</v>
      </c>
      <c r="J35" s="10">
        <v>187.73500000000001</v>
      </c>
      <c r="K35" s="10">
        <v>162.249</v>
      </c>
      <c r="L35" s="10">
        <v>190.84100000000001</v>
      </c>
      <c r="M35" s="10">
        <v>296.93099999999998</v>
      </c>
      <c r="N35" s="10">
        <v>185.755</v>
      </c>
      <c r="O35" s="10">
        <v>437.36599999999999</v>
      </c>
      <c r="P35" s="10">
        <v>242.267</v>
      </c>
      <c r="Q35" s="10">
        <v>574.35599999999999</v>
      </c>
      <c r="R35" s="10">
        <v>328.471</v>
      </c>
      <c r="S35" s="10">
        <v>547.726</v>
      </c>
      <c r="T35" s="10">
        <v>221.97</v>
      </c>
      <c r="U35" s="10">
        <v>373.358</v>
      </c>
      <c r="V35" s="10">
        <v>173.673</v>
      </c>
      <c r="W35" s="10">
        <v>218.64400000000001</v>
      </c>
      <c r="X35" s="10">
        <v>60.363</v>
      </c>
      <c r="Y35" s="10">
        <v>234.16800000000001</v>
      </c>
      <c r="Z35" s="10">
        <v>153.74700000000001</v>
      </c>
      <c r="AA35" s="10">
        <v>307.86700000000002</v>
      </c>
      <c r="AB35" s="10">
        <v>214.76499999999999</v>
      </c>
      <c r="AC35" s="10">
        <v>195.761</v>
      </c>
      <c r="AD35" s="10">
        <v>519.59799999999996</v>
      </c>
      <c r="AE35" s="10">
        <v>292.98899999999998</v>
      </c>
      <c r="AF35" s="10">
        <v>275.76900000000001</v>
      </c>
      <c r="AG35" s="10">
        <v>458.99900000000002</v>
      </c>
      <c r="AH35" s="10">
        <v>55.265000000000001</v>
      </c>
      <c r="AI35" s="173">
        <v>155.96600000000001</v>
      </c>
      <c r="AJ35" s="173">
        <v>366.41800000000001</v>
      </c>
      <c r="AK35" s="173">
        <v>349.41</v>
      </c>
      <c r="AL35" s="173">
        <v>123.044</v>
      </c>
      <c r="AM35" s="173">
        <v>311.85500000000002</v>
      </c>
      <c r="AN35" s="173"/>
      <c r="AO35" s="173"/>
      <c r="AP35" s="173"/>
      <c r="AQ35" s="173"/>
      <c r="AR35" s="173"/>
      <c r="AS35" s="173"/>
      <c r="AT35" s="173"/>
      <c r="AU35" s="173"/>
      <c r="AV35" s="173"/>
      <c r="AW35" s="173"/>
      <c r="AX35" s="173"/>
      <c r="AY35" s="173"/>
    </row>
    <row r="36" spans="1:51" ht="15" x14ac:dyDescent="0.25">
      <c r="A36" s="187">
        <v>45108</v>
      </c>
      <c r="B36" s="158"/>
      <c r="C36" s="158"/>
      <c r="D36" s="161">
        <v>101.7</v>
      </c>
      <c r="E36" s="10">
        <v>228.096</v>
      </c>
      <c r="F36" s="10">
        <v>349.27100000000002</v>
      </c>
      <c r="G36" s="10">
        <v>139.37</v>
      </c>
      <c r="H36" s="10">
        <v>183.59700000000001</v>
      </c>
      <c r="I36" s="10">
        <v>103.24299999999999</v>
      </c>
      <c r="J36" s="10">
        <v>76.561000000000007</v>
      </c>
      <c r="K36" s="10">
        <v>68.941999999999993</v>
      </c>
      <c r="L36" s="10">
        <v>78.63</v>
      </c>
      <c r="M36" s="10">
        <v>140.22900000000001</v>
      </c>
      <c r="N36" s="10">
        <v>72.328000000000003</v>
      </c>
      <c r="O36" s="10">
        <v>213.05699999999999</v>
      </c>
      <c r="P36" s="10">
        <v>78.418999999999997</v>
      </c>
      <c r="Q36" s="10">
        <v>524.59699999999998</v>
      </c>
      <c r="R36" s="10">
        <v>132.10400000000001</v>
      </c>
      <c r="S36" s="10">
        <v>206.64599999999999</v>
      </c>
      <c r="T36" s="10">
        <v>108.357</v>
      </c>
      <c r="U36" s="10">
        <v>229.643</v>
      </c>
      <c r="V36" s="10">
        <v>54.156999999999996</v>
      </c>
      <c r="W36" s="10">
        <v>64.287000000000006</v>
      </c>
      <c r="X36" s="10">
        <v>23.927</v>
      </c>
      <c r="Y36" s="10">
        <v>68.3</v>
      </c>
      <c r="Z36" s="10">
        <v>57.238999999999997</v>
      </c>
      <c r="AA36" s="10">
        <v>127.717</v>
      </c>
      <c r="AB36" s="10">
        <v>81.034999999999997</v>
      </c>
      <c r="AC36" s="10">
        <v>70.373000000000005</v>
      </c>
      <c r="AD36" s="10">
        <v>231.93700000000001</v>
      </c>
      <c r="AE36" s="10">
        <v>159.1</v>
      </c>
      <c r="AF36" s="10">
        <v>84.918999999999997</v>
      </c>
      <c r="AG36" s="10">
        <v>226.876</v>
      </c>
      <c r="AH36" s="10">
        <v>27.31</v>
      </c>
      <c r="AI36" s="173">
        <v>55.496000000000002</v>
      </c>
      <c r="AJ36" s="173">
        <v>114.58</v>
      </c>
      <c r="AK36" s="173">
        <v>107.384</v>
      </c>
      <c r="AL36" s="173">
        <v>47.710999999999999</v>
      </c>
      <c r="AM36" s="173">
        <v>188.185</v>
      </c>
      <c r="AN36" s="173"/>
      <c r="AO36" s="173"/>
      <c r="AP36" s="173"/>
      <c r="AQ36" s="173"/>
      <c r="AR36" s="173"/>
      <c r="AS36" s="173"/>
      <c r="AT36" s="173"/>
      <c r="AU36" s="173"/>
      <c r="AV36" s="173"/>
      <c r="AW36" s="173"/>
      <c r="AX36" s="173"/>
      <c r="AY36" s="173"/>
    </row>
    <row r="37" spans="1:51" ht="15" x14ac:dyDescent="0.25">
      <c r="A37" s="187">
        <v>45139</v>
      </c>
      <c r="B37" s="160"/>
      <c r="C37" s="160"/>
      <c r="D37" s="161">
        <v>61.5</v>
      </c>
      <c r="E37" s="10">
        <v>86.382000000000005</v>
      </c>
      <c r="F37" s="10">
        <v>130.84399999999999</v>
      </c>
      <c r="G37" s="10">
        <v>63.832000000000001</v>
      </c>
      <c r="H37" s="10">
        <v>69.634</v>
      </c>
      <c r="I37" s="10">
        <v>56.667000000000002</v>
      </c>
      <c r="J37" s="10">
        <v>43.585999999999999</v>
      </c>
      <c r="K37" s="10">
        <v>51.356999999999999</v>
      </c>
      <c r="L37" s="10">
        <v>40.57</v>
      </c>
      <c r="M37" s="10">
        <v>59.176000000000002</v>
      </c>
      <c r="N37" s="10">
        <v>54.695999999999998</v>
      </c>
      <c r="O37" s="10">
        <v>70.77</v>
      </c>
      <c r="P37" s="10">
        <v>43.82</v>
      </c>
      <c r="Q37" s="10">
        <v>142.06100000000001</v>
      </c>
      <c r="R37" s="10">
        <v>55.276000000000003</v>
      </c>
      <c r="S37" s="10">
        <v>86.930999999999997</v>
      </c>
      <c r="T37" s="10">
        <v>51.36</v>
      </c>
      <c r="U37" s="10">
        <v>89.212000000000003</v>
      </c>
      <c r="V37" s="10">
        <v>42.936</v>
      </c>
      <c r="W37" s="10">
        <v>47.627000000000002</v>
      </c>
      <c r="X37" s="10">
        <v>18.952999999999999</v>
      </c>
      <c r="Y37" s="10">
        <v>39.826000000000001</v>
      </c>
      <c r="Z37" s="10">
        <v>35.798000000000002</v>
      </c>
      <c r="AA37" s="10">
        <v>58.106000000000002</v>
      </c>
      <c r="AB37" s="10">
        <v>54.960999999999999</v>
      </c>
      <c r="AC37" s="10">
        <v>48.725000000000001</v>
      </c>
      <c r="AD37" s="10">
        <v>80.894999999999996</v>
      </c>
      <c r="AE37" s="10">
        <v>58.515999999999998</v>
      </c>
      <c r="AF37" s="10">
        <v>48.476999999999997</v>
      </c>
      <c r="AG37" s="10">
        <v>69.426000000000002</v>
      </c>
      <c r="AH37" s="10">
        <v>25.893000000000001</v>
      </c>
      <c r="AI37" s="173">
        <v>39.314</v>
      </c>
      <c r="AJ37" s="173">
        <v>56.485999999999997</v>
      </c>
      <c r="AK37" s="173">
        <v>45.427999999999997</v>
      </c>
      <c r="AL37" s="173">
        <v>30.367999999999999</v>
      </c>
      <c r="AM37" s="173">
        <v>96.332999999999998</v>
      </c>
      <c r="AN37" s="173"/>
      <c r="AO37" s="173"/>
      <c r="AP37" s="173"/>
      <c r="AQ37" s="173"/>
      <c r="AR37" s="173"/>
      <c r="AS37" s="173"/>
      <c r="AT37" s="173"/>
      <c r="AU37" s="173"/>
      <c r="AV37" s="173"/>
      <c r="AW37" s="173"/>
      <c r="AX37" s="173"/>
      <c r="AY37" s="173"/>
    </row>
    <row r="38" spans="1:51" ht="15" x14ac:dyDescent="0.25">
      <c r="A38" s="187">
        <v>45170</v>
      </c>
      <c r="B38" s="160"/>
      <c r="C38" s="160"/>
      <c r="D38" s="161">
        <v>39.700000000000003</v>
      </c>
      <c r="E38" s="10">
        <v>43.456000000000003</v>
      </c>
      <c r="F38" s="10">
        <v>73.968000000000004</v>
      </c>
      <c r="G38" s="10">
        <v>60.960999999999999</v>
      </c>
      <c r="H38" s="10">
        <v>65.659000000000006</v>
      </c>
      <c r="I38" s="10">
        <v>44.173999999999999</v>
      </c>
      <c r="J38" s="10">
        <v>42.341000000000001</v>
      </c>
      <c r="K38" s="10">
        <v>34.603999999999999</v>
      </c>
      <c r="L38" s="10">
        <v>32.49</v>
      </c>
      <c r="M38" s="10">
        <v>36.921999999999997</v>
      </c>
      <c r="N38" s="10">
        <v>45.539000000000001</v>
      </c>
      <c r="O38" s="10">
        <v>59.158999999999999</v>
      </c>
      <c r="P38" s="10">
        <v>39.514000000000003</v>
      </c>
      <c r="Q38" s="10">
        <v>67.138999999999996</v>
      </c>
      <c r="R38" s="10">
        <v>42.741</v>
      </c>
      <c r="S38" s="10">
        <v>61.459000000000003</v>
      </c>
      <c r="T38" s="10">
        <v>35.395000000000003</v>
      </c>
      <c r="U38" s="10">
        <v>49.072000000000003</v>
      </c>
      <c r="V38" s="10">
        <v>35.481000000000002</v>
      </c>
      <c r="W38" s="10">
        <v>32.744</v>
      </c>
      <c r="X38" s="10">
        <v>20.422000000000001</v>
      </c>
      <c r="Y38" s="10">
        <v>57.421999999999997</v>
      </c>
      <c r="Z38" s="10">
        <v>35.844000000000001</v>
      </c>
      <c r="AA38" s="10">
        <v>37.292999999999999</v>
      </c>
      <c r="AB38" s="10">
        <v>40.146000000000001</v>
      </c>
      <c r="AC38" s="10">
        <v>45.234000000000002</v>
      </c>
      <c r="AD38" s="10">
        <v>48.252000000000002</v>
      </c>
      <c r="AE38" s="10">
        <v>40.295000000000002</v>
      </c>
      <c r="AF38" s="10">
        <v>31.449000000000002</v>
      </c>
      <c r="AG38" s="10">
        <v>41.616999999999997</v>
      </c>
      <c r="AH38" s="10">
        <v>23.030999999999999</v>
      </c>
      <c r="AI38" s="173">
        <v>54.792999999999999</v>
      </c>
      <c r="AJ38" s="173">
        <v>48.667999999999999</v>
      </c>
      <c r="AK38" s="173">
        <v>36.493000000000002</v>
      </c>
      <c r="AL38" s="173">
        <v>25.652999999999999</v>
      </c>
      <c r="AM38" s="173">
        <v>79.054000000000002</v>
      </c>
      <c r="AN38" s="173"/>
      <c r="AO38" s="173"/>
      <c r="AP38" s="173"/>
      <c r="AQ38" s="173"/>
      <c r="AR38" s="173"/>
      <c r="AS38" s="173"/>
      <c r="AT38" s="173"/>
      <c r="AU38" s="173"/>
      <c r="AV38" s="173"/>
      <c r="AW38" s="173"/>
      <c r="AX38" s="173"/>
      <c r="AY38" s="173"/>
    </row>
    <row r="39" spans="1:51" ht="15" x14ac:dyDescent="0.25">
      <c r="A39" s="187">
        <v>45200</v>
      </c>
      <c r="B39" s="160"/>
      <c r="C39" s="160"/>
      <c r="D39" s="161">
        <v>40.4</v>
      </c>
      <c r="E39" s="10">
        <v>36.298999999999999</v>
      </c>
      <c r="F39" s="10">
        <v>62.540999999999997</v>
      </c>
      <c r="G39" s="10">
        <v>92.402000000000001</v>
      </c>
      <c r="H39" s="10">
        <v>74.400000000000006</v>
      </c>
      <c r="I39" s="10">
        <v>35.037999999999997</v>
      </c>
      <c r="J39" s="10">
        <v>32.793999999999997</v>
      </c>
      <c r="K39" s="10">
        <v>32.960999999999999</v>
      </c>
      <c r="L39" s="10">
        <v>50.37</v>
      </c>
      <c r="M39" s="10">
        <v>31.062999999999999</v>
      </c>
      <c r="N39" s="10">
        <v>30.466999999999999</v>
      </c>
      <c r="O39" s="10">
        <v>50.201000000000001</v>
      </c>
      <c r="P39" s="10">
        <v>35.249000000000002</v>
      </c>
      <c r="Q39" s="10">
        <v>60.213000000000001</v>
      </c>
      <c r="R39" s="10">
        <v>49.938000000000002</v>
      </c>
      <c r="S39" s="10">
        <v>65.334999999999994</v>
      </c>
      <c r="T39" s="10">
        <v>41.031999999999996</v>
      </c>
      <c r="U39" s="10">
        <v>39.082999999999998</v>
      </c>
      <c r="V39" s="10">
        <v>30.245999999999999</v>
      </c>
      <c r="W39" s="10">
        <v>28.66</v>
      </c>
      <c r="X39" s="10">
        <v>29.45</v>
      </c>
      <c r="Y39" s="10">
        <v>36.527999999999999</v>
      </c>
      <c r="Z39" s="10">
        <v>34.630000000000003</v>
      </c>
      <c r="AA39" s="10">
        <v>52.511000000000003</v>
      </c>
      <c r="AB39" s="10">
        <v>64.823999999999998</v>
      </c>
      <c r="AC39" s="10">
        <v>42.093000000000004</v>
      </c>
      <c r="AD39" s="10">
        <v>41.97</v>
      </c>
      <c r="AE39" s="10">
        <v>39.526000000000003</v>
      </c>
      <c r="AF39" s="10">
        <v>31.422999999999998</v>
      </c>
      <c r="AG39" s="10">
        <v>40.055</v>
      </c>
      <c r="AH39" s="10">
        <v>21.425999999999998</v>
      </c>
      <c r="AI39" s="173">
        <v>52.814999999999998</v>
      </c>
      <c r="AJ39" s="173">
        <v>62.064999999999998</v>
      </c>
      <c r="AK39" s="173">
        <v>30.994</v>
      </c>
      <c r="AL39" s="173">
        <v>26.146000000000001</v>
      </c>
      <c r="AM39" s="173">
        <v>49.116999999999997</v>
      </c>
      <c r="AN39" s="173"/>
      <c r="AO39" s="173"/>
      <c r="AP39" s="173"/>
      <c r="AQ39" s="173"/>
      <c r="AR39" s="173"/>
      <c r="AS39" s="173"/>
      <c r="AT39" s="173"/>
      <c r="AU39" s="173"/>
      <c r="AV39" s="173"/>
      <c r="AW39" s="173"/>
      <c r="AX39" s="173"/>
      <c r="AY39" s="173"/>
    </row>
    <row r="40" spans="1:51" ht="15" x14ac:dyDescent="0.25">
      <c r="A40" s="187">
        <v>45231</v>
      </c>
      <c r="B40" s="160"/>
      <c r="C40" s="160"/>
      <c r="D40" s="161">
        <v>33.1</v>
      </c>
      <c r="E40" s="10">
        <v>30.867000000000001</v>
      </c>
      <c r="F40" s="10">
        <v>50.97</v>
      </c>
      <c r="G40" s="10">
        <v>54.664000000000001</v>
      </c>
      <c r="H40" s="10">
        <v>51.613</v>
      </c>
      <c r="I40" s="10">
        <v>32.847000000000001</v>
      </c>
      <c r="J40" s="10">
        <v>25.271999999999998</v>
      </c>
      <c r="K40" s="10">
        <v>26.265000000000001</v>
      </c>
      <c r="L40" s="10">
        <v>43.305</v>
      </c>
      <c r="M40" s="10">
        <v>28.49</v>
      </c>
      <c r="N40" s="10">
        <v>25.465</v>
      </c>
      <c r="O40" s="10">
        <v>39.139000000000003</v>
      </c>
      <c r="P40" s="10">
        <v>32.259</v>
      </c>
      <c r="Q40" s="10">
        <v>45.588000000000001</v>
      </c>
      <c r="R40" s="10">
        <v>38.155999999999999</v>
      </c>
      <c r="S40" s="10">
        <v>45.805999999999997</v>
      </c>
      <c r="T40" s="10">
        <v>34.545999999999999</v>
      </c>
      <c r="U40" s="10">
        <v>31.268999999999998</v>
      </c>
      <c r="V40" s="10">
        <v>26.367999999999999</v>
      </c>
      <c r="W40" s="10">
        <v>28.303000000000001</v>
      </c>
      <c r="X40" s="10">
        <v>18.14</v>
      </c>
      <c r="Y40" s="10">
        <v>25.71</v>
      </c>
      <c r="Z40" s="10">
        <v>29.731999999999999</v>
      </c>
      <c r="AA40" s="10">
        <v>39.479999999999997</v>
      </c>
      <c r="AB40" s="10">
        <v>43.518000000000001</v>
      </c>
      <c r="AC40" s="10">
        <v>31.684999999999999</v>
      </c>
      <c r="AD40" s="10">
        <v>36.404000000000003</v>
      </c>
      <c r="AE40" s="10">
        <v>36.468000000000004</v>
      </c>
      <c r="AF40" s="10">
        <v>30.843</v>
      </c>
      <c r="AG40" s="10">
        <v>33.238999999999997</v>
      </c>
      <c r="AH40" s="10">
        <v>18.052</v>
      </c>
      <c r="AI40" s="173">
        <v>30.648</v>
      </c>
      <c r="AJ40" s="173">
        <v>38.320999999999998</v>
      </c>
      <c r="AK40" s="173">
        <v>28.876000000000001</v>
      </c>
      <c r="AL40" s="173">
        <v>24.471</v>
      </c>
      <c r="AM40" s="173">
        <v>32.911000000000001</v>
      </c>
      <c r="AN40" s="173"/>
      <c r="AO40" s="173"/>
      <c r="AP40" s="173"/>
      <c r="AQ40" s="173"/>
      <c r="AR40" s="173"/>
      <c r="AS40" s="173"/>
      <c r="AT40" s="173"/>
      <c r="AU40" s="173"/>
      <c r="AV40" s="173"/>
      <c r="AW40" s="173"/>
      <c r="AX40" s="173"/>
      <c r="AY40" s="173"/>
    </row>
    <row r="41" spans="1:51" ht="15" x14ac:dyDescent="0.25">
      <c r="A41" s="187">
        <v>45261</v>
      </c>
      <c r="B41" s="160"/>
      <c r="C41" s="160"/>
      <c r="D41" s="161">
        <v>28.4</v>
      </c>
      <c r="E41" s="10">
        <v>29.379000000000001</v>
      </c>
      <c r="F41" s="10">
        <v>44.232999999999997</v>
      </c>
      <c r="G41" s="10">
        <v>39.021999999999998</v>
      </c>
      <c r="H41" s="10">
        <v>39.360999999999997</v>
      </c>
      <c r="I41" s="10">
        <v>29.625</v>
      </c>
      <c r="J41" s="10">
        <v>23.07</v>
      </c>
      <c r="K41" s="10">
        <v>23.579000000000001</v>
      </c>
      <c r="L41" s="10">
        <v>30.443999999999999</v>
      </c>
      <c r="M41" s="10">
        <v>26.077000000000002</v>
      </c>
      <c r="N41" s="10">
        <v>23.503</v>
      </c>
      <c r="O41" s="10">
        <v>33.854999999999997</v>
      </c>
      <c r="P41" s="10">
        <v>27.608000000000001</v>
      </c>
      <c r="Q41" s="10">
        <v>41.469000000000001</v>
      </c>
      <c r="R41" s="10">
        <v>33.962000000000003</v>
      </c>
      <c r="S41" s="10">
        <v>37.411000000000001</v>
      </c>
      <c r="T41" s="10">
        <v>32.17</v>
      </c>
      <c r="U41" s="10">
        <v>28.866</v>
      </c>
      <c r="V41" s="10">
        <v>23.526</v>
      </c>
      <c r="W41" s="10">
        <v>24.437000000000001</v>
      </c>
      <c r="X41" s="10">
        <v>15.212</v>
      </c>
      <c r="Y41" s="10">
        <v>23.829000000000001</v>
      </c>
      <c r="Z41" s="10">
        <v>24.332000000000001</v>
      </c>
      <c r="AA41" s="10">
        <v>29.704999999999998</v>
      </c>
      <c r="AB41" s="10">
        <v>30.831</v>
      </c>
      <c r="AC41" s="10">
        <v>24.881</v>
      </c>
      <c r="AD41" s="10">
        <v>33.287999999999997</v>
      </c>
      <c r="AE41" s="10">
        <v>30.539000000000001</v>
      </c>
      <c r="AF41" s="10">
        <v>26.248999999999999</v>
      </c>
      <c r="AG41" s="10">
        <v>29.812999999999999</v>
      </c>
      <c r="AH41" s="10">
        <v>16.821999999999999</v>
      </c>
      <c r="AI41" s="173">
        <v>23.751999999999999</v>
      </c>
      <c r="AJ41" s="173">
        <v>29.51</v>
      </c>
      <c r="AK41" s="173">
        <v>27.260999999999999</v>
      </c>
      <c r="AL41" s="173">
        <v>19.75</v>
      </c>
      <c r="AM41" s="173">
        <v>28.814</v>
      </c>
      <c r="AN41" s="173"/>
      <c r="AO41" s="173"/>
      <c r="AP41" s="173"/>
      <c r="AQ41" s="173"/>
      <c r="AR41" s="173"/>
      <c r="AS41" s="173"/>
      <c r="AT41" s="173"/>
      <c r="AU41" s="173"/>
      <c r="AV41" s="173"/>
      <c r="AW41" s="173"/>
      <c r="AX41" s="173"/>
      <c r="AY41" s="173"/>
    </row>
    <row r="42" spans="1:51" ht="15" x14ac:dyDescent="0.25">
      <c r="A42" s="187">
        <v>45292</v>
      </c>
      <c r="B42" s="160"/>
      <c r="C42" s="160"/>
      <c r="D42" s="161">
        <v>27</v>
      </c>
      <c r="E42" s="10">
        <v>28.446000000000002</v>
      </c>
      <c r="F42" s="10">
        <v>39.555</v>
      </c>
      <c r="G42" s="10">
        <v>33.631999999999998</v>
      </c>
      <c r="H42" s="10">
        <v>32.859000000000002</v>
      </c>
      <c r="I42" s="10">
        <v>26.347999999999999</v>
      </c>
      <c r="J42" s="10">
        <v>20.699000000000002</v>
      </c>
      <c r="K42" s="10">
        <v>21.094000000000001</v>
      </c>
      <c r="L42" s="10">
        <v>23.846</v>
      </c>
      <c r="M42" s="10">
        <v>22.85</v>
      </c>
      <c r="N42" s="10">
        <v>21.38</v>
      </c>
      <c r="O42" s="10">
        <v>30.285</v>
      </c>
      <c r="P42" s="10">
        <v>24.524000000000001</v>
      </c>
      <c r="Q42" s="10">
        <v>36.088999999999999</v>
      </c>
      <c r="R42" s="10">
        <v>29.116</v>
      </c>
      <c r="S42" s="10">
        <v>33.493000000000002</v>
      </c>
      <c r="T42" s="10">
        <v>27.481000000000002</v>
      </c>
      <c r="U42" s="10">
        <v>27.89</v>
      </c>
      <c r="V42" s="10">
        <v>21.045999999999999</v>
      </c>
      <c r="W42" s="10">
        <v>21.57</v>
      </c>
      <c r="X42" s="10">
        <v>13.603</v>
      </c>
      <c r="Y42" s="10">
        <v>21.106000000000002</v>
      </c>
      <c r="Z42" s="10">
        <v>24.920999999999999</v>
      </c>
      <c r="AA42" s="10">
        <v>25.593</v>
      </c>
      <c r="AB42" s="10">
        <v>27.439</v>
      </c>
      <c r="AC42" s="10">
        <v>21.539000000000001</v>
      </c>
      <c r="AD42" s="10">
        <v>30.07</v>
      </c>
      <c r="AE42" s="10">
        <v>26.802</v>
      </c>
      <c r="AF42" s="10">
        <v>23.422999999999998</v>
      </c>
      <c r="AG42" s="10">
        <v>27.096</v>
      </c>
      <c r="AH42" s="10">
        <v>15.151999999999999</v>
      </c>
      <c r="AI42" s="173">
        <v>20.719000000000001</v>
      </c>
      <c r="AJ42" s="173">
        <v>25.872</v>
      </c>
      <c r="AK42" s="173">
        <v>25.312999999999999</v>
      </c>
      <c r="AL42" s="173">
        <v>17.010000000000002</v>
      </c>
      <c r="AM42" s="173">
        <v>25.763999999999999</v>
      </c>
      <c r="AN42" s="173"/>
      <c r="AO42" s="173"/>
      <c r="AP42" s="173"/>
      <c r="AQ42" s="173"/>
      <c r="AR42" s="173"/>
      <c r="AS42" s="173"/>
      <c r="AT42" s="173"/>
      <c r="AU42" s="173"/>
      <c r="AV42" s="173"/>
      <c r="AW42" s="173"/>
      <c r="AX42" s="173"/>
      <c r="AY42" s="173"/>
    </row>
    <row r="43" spans="1:51" ht="15" x14ac:dyDescent="0.25">
      <c r="A43" s="187">
        <v>45323</v>
      </c>
      <c r="B43" s="160"/>
      <c r="C43" s="160"/>
      <c r="D43" s="161">
        <v>25</v>
      </c>
      <c r="E43" s="10">
        <v>22.613</v>
      </c>
      <c r="F43" s="10">
        <v>33.991999999999997</v>
      </c>
      <c r="G43" s="10">
        <v>44.23</v>
      </c>
      <c r="H43" s="10">
        <v>31.044</v>
      </c>
      <c r="I43" s="10">
        <v>22.36</v>
      </c>
      <c r="J43" s="10">
        <v>17.617000000000001</v>
      </c>
      <c r="K43" s="10">
        <v>18.574999999999999</v>
      </c>
      <c r="L43" s="10">
        <v>21.32</v>
      </c>
      <c r="M43" s="10">
        <v>20.309999999999999</v>
      </c>
      <c r="N43" s="10">
        <v>20.239000000000001</v>
      </c>
      <c r="O43" s="10">
        <v>25.535</v>
      </c>
      <c r="P43" s="10">
        <v>25.262</v>
      </c>
      <c r="Q43" s="10">
        <v>33.478999999999999</v>
      </c>
      <c r="R43" s="10">
        <v>24.544</v>
      </c>
      <c r="S43" s="10">
        <v>29.719000000000001</v>
      </c>
      <c r="T43" s="10">
        <v>27.356999999999999</v>
      </c>
      <c r="U43" s="10">
        <v>28.739000000000001</v>
      </c>
      <c r="V43" s="10">
        <v>21.298999999999999</v>
      </c>
      <c r="W43" s="10">
        <v>18.276</v>
      </c>
      <c r="X43" s="10">
        <v>17.204999999999998</v>
      </c>
      <c r="Y43" s="10">
        <v>18.190999999999999</v>
      </c>
      <c r="Z43" s="10">
        <v>22.021000000000001</v>
      </c>
      <c r="AA43" s="10">
        <v>21.338999999999999</v>
      </c>
      <c r="AB43" s="10">
        <v>25.885000000000002</v>
      </c>
      <c r="AC43" s="10">
        <v>18.192</v>
      </c>
      <c r="AD43" s="10">
        <v>26.577000000000002</v>
      </c>
      <c r="AE43" s="10">
        <v>22.69</v>
      </c>
      <c r="AF43" s="10">
        <v>19.751999999999999</v>
      </c>
      <c r="AG43" s="10">
        <v>23.225000000000001</v>
      </c>
      <c r="AH43" s="10">
        <v>13.031000000000001</v>
      </c>
      <c r="AI43" s="173">
        <v>20.405999999999999</v>
      </c>
      <c r="AJ43" s="173">
        <v>26.207999999999998</v>
      </c>
      <c r="AK43" s="173">
        <v>21.844000000000001</v>
      </c>
      <c r="AL43" s="173">
        <v>14.664999999999999</v>
      </c>
      <c r="AM43" s="173">
        <v>22.364999999999998</v>
      </c>
      <c r="AN43" s="173"/>
      <c r="AO43" s="173"/>
      <c r="AP43" s="173"/>
      <c r="AQ43" s="173"/>
      <c r="AR43" s="173"/>
      <c r="AS43" s="173"/>
      <c r="AT43" s="173"/>
      <c r="AU43" s="173"/>
      <c r="AV43" s="173"/>
      <c r="AW43" s="173"/>
      <c r="AX43" s="173"/>
      <c r="AY43" s="173"/>
    </row>
    <row r="44" spans="1:51" ht="15" x14ac:dyDescent="0.25">
      <c r="A44" s="187">
        <v>45352</v>
      </c>
      <c r="B44" s="160"/>
      <c r="C44" s="160"/>
      <c r="D44" s="161">
        <v>40.799999999999997</v>
      </c>
      <c r="E44" s="10">
        <v>22.268000000000001</v>
      </c>
      <c r="F44" s="10">
        <v>48.728999999999999</v>
      </c>
      <c r="G44" s="10">
        <v>79.460999999999999</v>
      </c>
      <c r="H44" s="10">
        <v>35.442999999999998</v>
      </c>
      <c r="I44" s="10">
        <v>31.66</v>
      </c>
      <c r="J44" s="10">
        <v>46.853999999999999</v>
      </c>
      <c r="K44" s="10">
        <v>28.992999999999999</v>
      </c>
      <c r="L44" s="10">
        <v>30.004999999999999</v>
      </c>
      <c r="M44" s="10">
        <v>31.914999999999999</v>
      </c>
      <c r="N44" s="10">
        <v>35.347000000000001</v>
      </c>
      <c r="O44" s="10">
        <v>44.679000000000002</v>
      </c>
      <c r="P44" s="10">
        <v>54.625999999999998</v>
      </c>
      <c r="Q44" s="10">
        <v>43.822000000000003</v>
      </c>
      <c r="R44" s="10">
        <v>45.298999999999999</v>
      </c>
      <c r="S44" s="10">
        <v>44.366</v>
      </c>
      <c r="T44" s="10">
        <v>37.204000000000001</v>
      </c>
      <c r="U44" s="10">
        <v>32.573999999999998</v>
      </c>
      <c r="V44" s="10">
        <v>32.304000000000002</v>
      </c>
      <c r="W44" s="10">
        <v>21.760999999999999</v>
      </c>
      <c r="X44" s="10">
        <v>27.407</v>
      </c>
      <c r="Y44" s="10">
        <v>50.805</v>
      </c>
      <c r="Z44" s="10">
        <v>25.436</v>
      </c>
      <c r="AA44" s="10">
        <v>28.968</v>
      </c>
      <c r="AB44" s="10">
        <v>64.233000000000004</v>
      </c>
      <c r="AC44" s="10">
        <v>18.445</v>
      </c>
      <c r="AD44" s="10">
        <v>49.658999999999999</v>
      </c>
      <c r="AE44" s="10">
        <v>25.911999999999999</v>
      </c>
      <c r="AF44" s="10">
        <v>34.143999999999998</v>
      </c>
      <c r="AG44" s="10">
        <v>44.058999999999997</v>
      </c>
      <c r="AH44" s="10">
        <v>20.216999999999999</v>
      </c>
      <c r="AI44" s="173">
        <v>22.67</v>
      </c>
      <c r="AJ44" s="173">
        <v>45.906999999999996</v>
      </c>
      <c r="AK44" s="173">
        <v>23.614000000000001</v>
      </c>
      <c r="AL44" s="173">
        <v>25.140999999999998</v>
      </c>
      <c r="AM44" s="173">
        <v>34.783999999999999</v>
      </c>
      <c r="AN44" s="173"/>
      <c r="AO44" s="173"/>
      <c r="AP44" s="173"/>
      <c r="AQ44" s="173"/>
      <c r="AR44" s="173"/>
      <c r="AS44" s="173"/>
      <c r="AT44" s="173"/>
      <c r="AU44" s="173"/>
      <c r="AV44" s="173"/>
      <c r="AW44" s="173"/>
      <c r="AX44" s="173"/>
      <c r="AY44" s="173"/>
    </row>
    <row r="45" spans="1:51" ht="15" x14ac:dyDescent="0.25">
      <c r="A45" s="187">
        <v>45383</v>
      </c>
      <c r="B45" s="160"/>
      <c r="C45" s="160"/>
      <c r="D45" s="161">
        <v>88.7</v>
      </c>
      <c r="E45" s="10">
        <v>49.406999999999996</v>
      </c>
      <c r="F45" s="10">
        <v>109.80200000000001</v>
      </c>
      <c r="G45" s="10">
        <v>137.43600000000001</v>
      </c>
      <c r="H45" s="10">
        <v>100.952</v>
      </c>
      <c r="I45" s="10">
        <v>73.415000000000006</v>
      </c>
      <c r="J45" s="10">
        <v>117.271</v>
      </c>
      <c r="K45" s="10">
        <v>64.790000000000006</v>
      </c>
      <c r="L45" s="10">
        <v>58.216999999999999</v>
      </c>
      <c r="M45" s="10">
        <v>83.731999999999999</v>
      </c>
      <c r="N45" s="10">
        <v>103.58799999999999</v>
      </c>
      <c r="O45" s="10">
        <v>86.561999999999998</v>
      </c>
      <c r="P45" s="10">
        <v>67.599000000000004</v>
      </c>
      <c r="Q45" s="10">
        <v>100.611</v>
      </c>
      <c r="R45" s="10">
        <v>94.293000000000006</v>
      </c>
      <c r="S45" s="10">
        <v>68.781999999999996</v>
      </c>
      <c r="T45" s="10">
        <v>50.628999999999998</v>
      </c>
      <c r="U45" s="10">
        <v>85.787000000000006</v>
      </c>
      <c r="V45" s="10">
        <v>65.986999999999995</v>
      </c>
      <c r="W45" s="10">
        <v>57.284999999999997</v>
      </c>
      <c r="X45" s="10">
        <v>55.628999999999998</v>
      </c>
      <c r="Y45" s="10">
        <v>104.947</v>
      </c>
      <c r="Z45" s="10">
        <v>67.234999999999999</v>
      </c>
      <c r="AA45" s="10">
        <v>93.07</v>
      </c>
      <c r="AB45" s="10">
        <v>92.888000000000005</v>
      </c>
      <c r="AC45" s="10">
        <v>62.747999999999998</v>
      </c>
      <c r="AD45" s="10">
        <v>82.965999999999994</v>
      </c>
      <c r="AE45" s="10">
        <v>65.350999999999999</v>
      </c>
      <c r="AF45" s="10">
        <v>78.257999999999996</v>
      </c>
      <c r="AG45" s="10">
        <v>92.727000000000004</v>
      </c>
      <c r="AH45" s="10">
        <v>46.478999999999999</v>
      </c>
      <c r="AI45" s="173">
        <v>56.615000000000002</v>
      </c>
      <c r="AJ45" s="173">
        <v>84.695999999999998</v>
      </c>
      <c r="AK45" s="173">
        <v>55.43</v>
      </c>
      <c r="AL45" s="173">
        <v>45.48</v>
      </c>
      <c r="AM45" s="173">
        <v>42.094999999999999</v>
      </c>
      <c r="AN45" s="173"/>
      <c r="AO45" s="173"/>
      <c r="AP45" s="173"/>
      <c r="AQ45" s="173"/>
      <c r="AR45" s="173"/>
      <c r="AS45" s="173"/>
      <c r="AT45" s="173"/>
      <c r="AU45" s="173"/>
      <c r="AV45" s="173"/>
      <c r="AW45" s="173"/>
      <c r="AX45" s="173"/>
      <c r="AY45" s="173"/>
    </row>
    <row r="46" spans="1:51" ht="15" x14ac:dyDescent="0.25">
      <c r="A46" s="187">
        <v>45413</v>
      </c>
      <c r="B46" s="160"/>
      <c r="C46" s="160"/>
      <c r="D46" s="161">
        <v>219.8</v>
      </c>
      <c r="E46" s="10">
        <v>508.60399999999998</v>
      </c>
      <c r="F46" s="10">
        <v>419.62200000000001</v>
      </c>
      <c r="G46" s="10">
        <v>353.11</v>
      </c>
      <c r="H46" s="10">
        <v>331.10399999999998</v>
      </c>
      <c r="I46" s="10">
        <v>158.238</v>
      </c>
      <c r="J46" s="10">
        <v>196.46</v>
      </c>
      <c r="K46" s="10">
        <v>126.514</v>
      </c>
      <c r="L46" s="10">
        <v>176.191</v>
      </c>
      <c r="M46" s="10">
        <v>216.13499999999999</v>
      </c>
      <c r="N46" s="10">
        <v>297.69299999999998</v>
      </c>
      <c r="O46" s="10">
        <v>230.22499999999999</v>
      </c>
      <c r="P46" s="10">
        <v>213.22200000000001</v>
      </c>
      <c r="Q46" s="10">
        <v>378.053</v>
      </c>
      <c r="R46" s="10">
        <v>346.58699999999999</v>
      </c>
      <c r="S46" s="10">
        <v>214.28700000000001</v>
      </c>
      <c r="T46" s="10">
        <v>226.23</v>
      </c>
      <c r="U46" s="10">
        <v>246.12700000000001</v>
      </c>
      <c r="V46" s="10">
        <v>265.572</v>
      </c>
      <c r="W46" s="10">
        <v>78.266000000000005</v>
      </c>
      <c r="X46" s="10">
        <v>158.94900000000001</v>
      </c>
      <c r="Y46" s="10">
        <v>228.845</v>
      </c>
      <c r="Z46" s="10">
        <v>266.12599999999998</v>
      </c>
      <c r="AA46" s="10">
        <v>224.24700000000001</v>
      </c>
      <c r="AB46" s="10">
        <v>242.827</v>
      </c>
      <c r="AC46" s="10">
        <v>285.68799999999999</v>
      </c>
      <c r="AD46" s="10">
        <v>294.57</v>
      </c>
      <c r="AE46" s="10">
        <v>122.48399999999999</v>
      </c>
      <c r="AF46" s="10">
        <v>168.375</v>
      </c>
      <c r="AG46" s="10">
        <v>132.649</v>
      </c>
      <c r="AH46" s="10">
        <v>113.476</v>
      </c>
      <c r="AI46" s="173">
        <v>245.19200000000001</v>
      </c>
      <c r="AJ46" s="173">
        <v>200.55600000000001</v>
      </c>
      <c r="AK46" s="173">
        <v>116.03</v>
      </c>
      <c r="AL46" s="173">
        <v>163.37899999999999</v>
      </c>
      <c r="AM46" s="173">
        <v>150.482</v>
      </c>
      <c r="AN46" s="173"/>
      <c r="AO46" s="173"/>
      <c r="AP46" s="173"/>
      <c r="AQ46" s="173"/>
      <c r="AR46" s="173"/>
      <c r="AS46" s="173"/>
      <c r="AT46" s="173"/>
      <c r="AU46" s="173"/>
      <c r="AV46" s="173"/>
      <c r="AW46" s="173"/>
      <c r="AX46" s="173"/>
      <c r="AY46" s="173"/>
    </row>
    <row r="47" spans="1:51" ht="15" x14ac:dyDescent="0.25">
      <c r="A47" s="187">
        <v>45444</v>
      </c>
      <c r="B47" s="160"/>
      <c r="C47" s="160"/>
      <c r="D47" s="161">
        <v>279.89999999999998</v>
      </c>
      <c r="E47" s="10">
        <v>733.721</v>
      </c>
      <c r="F47" s="10">
        <v>427.95499999999998</v>
      </c>
      <c r="G47" s="10">
        <v>426.214</v>
      </c>
      <c r="H47" s="10">
        <v>305.64600000000002</v>
      </c>
      <c r="I47" s="10">
        <v>187.422</v>
      </c>
      <c r="J47" s="10">
        <v>159.89400000000001</v>
      </c>
      <c r="K47" s="10">
        <v>189.92500000000001</v>
      </c>
      <c r="L47" s="10">
        <v>298.05700000000002</v>
      </c>
      <c r="M47" s="10">
        <v>182.78399999999999</v>
      </c>
      <c r="N47" s="10">
        <v>436.26</v>
      </c>
      <c r="O47" s="10">
        <v>237.73699999999999</v>
      </c>
      <c r="P47" s="10">
        <v>576.76300000000003</v>
      </c>
      <c r="Q47" s="10">
        <v>328.18099999999998</v>
      </c>
      <c r="R47" s="10">
        <v>549.22900000000004</v>
      </c>
      <c r="S47" s="10">
        <v>218.566</v>
      </c>
      <c r="T47" s="10">
        <v>375.50400000000002</v>
      </c>
      <c r="U47" s="10">
        <v>168.07599999999999</v>
      </c>
      <c r="V47" s="10">
        <v>213.97200000000001</v>
      </c>
      <c r="W47" s="10">
        <v>58.805999999999997</v>
      </c>
      <c r="X47" s="10">
        <v>235.29499999999999</v>
      </c>
      <c r="Y47" s="10">
        <v>151.16900000000001</v>
      </c>
      <c r="Z47" s="10">
        <v>303.51600000000002</v>
      </c>
      <c r="AA47" s="10">
        <v>211.851</v>
      </c>
      <c r="AB47" s="10">
        <v>196.58199999999999</v>
      </c>
      <c r="AC47" s="10">
        <v>521.07299999999998</v>
      </c>
      <c r="AD47" s="10">
        <v>294.14600000000002</v>
      </c>
      <c r="AE47" s="10">
        <v>271.70499999999998</v>
      </c>
      <c r="AF47" s="10">
        <v>460.97</v>
      </c>
      <c r="AG47" s="10">
        <v>54.180999999999997</v>
      </c>
      <c r="AH47" s="10">
        <v>155.12200000000001</v>
      </c>
      <c r="AI47" s="173">
        <v>358.69200000000001</v>
      </c>
      <c r="AJ47" s="173">
        <v>349.76799999999997</v>
      </c>
      <c r="AK47" s="173">
        <v>120.786</v>
      </c>
      <c r="AL47" s="173">
        <v>315.94299999999998</v>
      </c>
      <c r="AM47" s="173">
        <v>397.75200000000001</v>
      </c>
      <c r="AN47" s="173"/>
      <c r="AO47" s="173"/>
      <c r="AP47" s="173"/>
      <c r="AQ47" s="173"/>
      <c r="AR47" s="173"/>
      <c r="AS47" s="173"/>
      <c r="AT47" s="173"/>
      <c r="AU47" s="173"/>
      <c r="AV47" s="173"/>
      <c r="AW47" s="173"/>
      <c r="AX47" s="173"/>
      <c r="AY47" s="173"/>
    </row>
    <row r="48" spans="1:51" ht="15" x14ac:dyDescent="0.25">
      <c r="A48" s="187">
        <v>45474</v>
      </c>
      <c r="B48" s="160"/>
      <c r="C48" s="160"/>
      <c r="D48" s="161">
        <v>101.7</v>
      </c>
      <c r="E48" s="10">
        <v>338.03399999999999</v>
      </c>
      <c r="F48" s="10">
        <v>136.304</v>
      </c>
      <c r="G48" s="10">
        <v>177.96700000000001</v>
      </c>
      <c r="H48" s="10">
        <v>104.61</v>
      </c>
      <c r="I48" s="10">
        <v>73.290000000000006</v>
      </c>
      <c r="J48" s="10">
        <v>68.858000000000004</v>
      </c>
      <c r="K48" s="10">
        <v>77.381</v>
      </c>
      <c r="L48" s="10">
        <v>141.10300000000001</v>
      </c>
      <c r="M48" s="10">
        <v>71.376000000000005</v>
      </c>
      <c r="N48" s="10">
        <v>205.91399999999999</v>
      </c>
      <c r="O48" s="10">
        <v>76.369</v>
      </c>
      <c r="P48" s="10">
        <v>525.65099999999995</v>
      </c>
      <c r="Q48" s="10">
        <v>127.791</v>
      </c>
      <c r="R48" s="10">
        <v>199.755</v>
      </c>
      <c r="S48" s="10">
        <v>106.56100000000001</v>
      </c>
      <c r="T48" s="10">
        <v>230.98699999999999</v>
      </c>
      <c r="U48" s="10">
        <v>53.688000000000002</v>
      </c>
      <c r="V48" s="10">
        <v>63.116999999999997</v>
      </c>
      <c r="W48" s="10">
        <v>24.001000000000001</v>
      </c>
      <c r="X48" s="10">
        <v>68.881</v>
      </c>
      <c r="Y48" s="10">
        <v>56.692</v>
      </c>
      <c r="Z48" s="10">
        <v>122.95699999999999</v>
      </c>
      <c r="AA48" s="10">
        <v>80.430000000000007</v>
      </c>
      <c r="AB48" s="10">
        <v>70.963999999999999</v>
      </c>
      <c r="AC48" s="10">
        <v>222.851</v>
      </c>
      <c r="AD48" s="10">
        <v>153.083</v>
      </c>
      <c r="AE48" s="10">
        <v>82.54</v>
      </c>
      <c r="AF48" s="10">
        <v>227.85900000000001</v>
      </c>
      <c r="AG48" s="10">
        <v>27.465</v>
      </c>
      <c r="AH48" s="10">
        <v>55.247999999999998</v>
      </c>
      <c r="AI48" s="173">
        <v>112.41500000000001</v>
      </c>
      <c r="AJ48" s="173">
        <v>107.782</v>
      </c>
      <c r="AK48" s="173">
        <v>47.57</v>
      </c>
      <c r="AL48" s="173">
        <v>183.27199999999999</v>
      </c>
      <c r="AM48" s="173">
        <v>228.858</v>
      </c>
      <c r="AN48" s="173"/>
      <c r="AO48" s="173"/>
      <c r="AP48" s="173"/>
      <c r="AQ48" s="173"/>
      <c r="AR48" s="173"/>
      <c r="AS48" s="173"/>
      <c r="AT48" s="173"/>
      <c r="AU48" s="173"/>
      <c r="AV48" s="173"/>
      <c r="AW48" s="173"/>
      <c r="AX48" s="173"/>
      <c r="AY48" s="173"/>
    </row>
    <row r="49" spans="1:1005" ht="15" x14ac:dyDescent="0.25">
      <c r="A49" s="187">
        <v>45505</v>
      </c>
      <c r="B49" s="160"/>
      <c r="C49" s="160"/>
      <c r="D49" s="161">
        <v>61.5</v>
      </c>
      <c r="E49" s="10">
        <v>128.32499999999999</v>
      </c>
      <c r="F49" s="10">
        <v>63.011000000000003</v>
      </c>
      <c r="G49" s="10">
        <v>68.691000000000003</v>
      </c>
      <c r="H49" s="10">
        <v>57.546999999999997</v>
      </c>
      <c r="I49" s="10">
        <v>43.890999999999998</v>
      </c>
      <c r="J49" s="10">
        <v>51.365000000000002</v>
      </c>
      <c r="K49" s="10">
        <v>40.427999999999997</v>
      </c>
      <c r="L49" s="10">
        <v>59.49</v>
      </c>
      <c r="M49" s="10">
        <v>55.402999999999999</v>
      </c>
      <c r="N49" s="10">
        <v>70.335999999999999</v>
      </c>
      <c r="O49" s="10">
        <v>43.720999999999997</v>
      </c>
      <c r="P49" s="10">
        <v>142.45400000000001</v>
      </c>
      <c r="Q49" s="10">
        <v>54.877000000000002</v>
      </c>
      <c r="R49" s="10">
        <v>85.260999999999996</v>
      </c>
      <c r="S49" s="10">
        <v>50.841000000000001</v>
      </c>
      <c r="T49" s="10">
        <v>89.831999999999994</v>
      </c>
      <c r="U49" s="10">
        <v>43.567999999999998</v>
      </c>
      <c r="V49" s="10">
        <v>47.843000000000004</v>
      </c>
      <c r="W49" s="10">
        <v>19.062000000000001</v>
      </c>
      <c r="X49" s="10">
        <v>40.195999999999998</v>
      </c>
      <c r="Y49" s="10">
        <v>35.671999999999997</v>
      </c>
      <c r="Z49" s="10">
        <v>57.427</v>
      </c>
      <c r="AA49" s="10">
        <v>55.097000000000001</v>
      </c>
      <c r="AB49" s="10">
        <v>49.064999999999998</v>
      </c>
      <c r="AC49" s="10">
        <v>79.316000000000003</v>
      </c>
      <c r="AD49" s="10">
        <v>57.847000000000001</v>
      </c>
      <c r="AE49" s="10">
        <v>48.223999999999997</v>
      </c>
      <c r="AF49" s="10">
        <v>69.959000000000003</v>
      </c>
      <c r="AG49" s="10">
        <v>26.195</v>
      </c>
      <c r="AH49" s="10">
        <v>38.698999999999998</v>
      </c>
      <c r="AI49" s="173">
        <v>55.753999999999998</v>
      </c>
      <c r="AJ49" s="173">
        <v>45.536000000000001</v>
      </c>
      <c r="AK49" s="173">
        <v>30.373999999999999</v>
      </c>
      <c r="AL49" s="173">
        <v>95.197999999999993</v>
      </c>
      <c r="AM49" s="173">
        <v>86.643000000000001</v>
      </c>
      <c r="AN49" s="173"/>
      <c r="AO49" s="173"/>
      <c r="AP49" s="173"/>
      <c r="AQ49" s="173"/>
      <c r="AR49" s="173"/>
      <c r="AS49" s="173"/>
      <c r="AT49" s="173"/>
      <c r="AU49" s="173"/>
      <c r="AV49" s="173"/>
      <c r="AW49" s="173"/>
      <c r="AX49" s="173"/>
      <c r="AY49" s="173"/>
    </row>
    <row r="50" spans="1:1005" ht="15" x14ac:dyDescent="0.25">
      <c r="A50" s="187">
        <v>45536</v>
      </c>
      <c r="B50" s="160"/>
      <c r="C50" s="160"/>
      <c r="D50" s="161">
        <v>39.700000000000003</v>
      </c>
      <c r="E50" s="10">
        <v>72.894000000000005</v>
      </c>
      <c r="F50" s="10">
        <v>62.122</v>
      </c>
      <c r="G50" s="10">
        <v>67.078000000000003</v>
      </c>
      <c r="H50" s="10">
        <v>44.814999999999998</v>
      </c>
      <c r="I50" s="10">
        <v>42.594000000000001</v>
      </c>
      <c r="J50" s="10">
        <v>35.219000000000001</v>
      </c>
      <c r="K50" s="10">
        <v>33.11</v>
      </c>
      <c r="L50" s="10">
        <v>37.043999999999997</v>
      </c>
      <c r="M50" s="10">
        <v>44.542000000000002</v>
      </c>
      <c r="N50" s="10">
        <v>59.014000000000003</v>
      </c>
      <c r="O50" s="10">
        <v>39.637</v>
      </c>
      <c r="P50" s="10">
        <v>67.349000000000004</v>
      </c>
      <c r="Q50" s="10">
        <v>42.981000000000002</v>
      </c>
      <c r="R50" s="10">
        <v>61.561</v>
      </c>
      <c r="S50" s="10">
        <v>35.548000000000002</v>
      </c>
      <c r="T50" s="10">
        <v>49.463999999999999</v>
      </c>
      <c r="U50" s="10">
        <v>35.418999999999997</v>
      </c>
      <c r="V50" s="10">
        <v>32.704999999999998</v>
      </c>
      <c r="W50" s="10">
        <v>20.757999999999999</v>
      </c>
      <c r="X50" s="10">
        <v>57.69</v>
      </c>
      <c r="Y50" s="10">
        <v>36.473999999999997</v>
      </c>
      <c r="Z50" s="10">
        <v>37.814</v>
      </c>
      <c r="AA50" s="10">
        <v>40.593000000000004</v>
      </c>
      <c r="AB50" s="10">
        <v>45.424999999999997</v>
      </c>
      <c r="AC50" s="10">
        <v>48.091000000000001</v>
      </c>
      <c r="AD50" s="10">
        <v>40.368000000000002</v>
      </c>
      <c r="AE50" s="10">
        <v>31.356999999999999</v>
      </c>
      <c r="AF50" s="10">
        <v>41.956000000000003</v>
      </c>
      <c r="AG50" s="10">
        <v>23.274999999999999</v>
      </c>
      <c r="AH50" s="10">
        <v>56.292999999999999</v>
      </c>
      <c r="AI50" s="173">
        <v>49.185000000000002</v>
      </c>
      <c r="AJ50" s="173">
        <v>36.481999999999999</v>
      </c>
      <c r="AK50" s="173">
        <v>25.826000000000001</v>
      </c>
      <c r="AL50" s="173">
        <v>77.727000000000004</v>
      </c>
      <c r="AM50" s="173">
        <v>43.54</v>
      </c>
      <c r="AN50" s="173"/>
      <c r="AO50" s="173"/>
      <c r="AP50" s="173"/>
      <c r="AQ50" s="173"/>
      <c r="AR50" s="173"/>
      <c r="AS50" s="173"/>
      <c r="AT50" s="173"/>
      <c r="AU50" s="173"/>
      <c r="AV50" s="173"/>
      <c r="AW50" s="173"/>
      <c r="AX50" s="173"/>
      <c r="AY50" s="173"/>
    </row>
    <row r="51" spans="1:1005" ht="15" x14ac:dyDescent="0.25">
      <c r="A51" s="187">
        <v>45566</v>
      </c>
      <c r="B51" s="160"/>
      <c r="C51" s="160"/>
      <c r="D51" s="161">
        <v>40.4</v>
      </c>
      <c r="E51" s="10">
        <v>62.091000000000001</v>
      </c>
      <c r="F51" s="10">
        <v>92.075999999999993</v>
      </c>
      <c r="G51" s="10">
        <v>73.257999999999996</v>
      </c>
      <c r="H51" s="10">
        <v>35.57</v>
      </c>
      <c r="I51" s="10">
        <v>32.615000000000002</v>
      </c>
      <c r="J51" s="10">
        <v>33.063000000000002</v>
      </c>
      <c r="K51" s="10">
        <v>50.484999999999999</v>
      </c>
      <c r="L51" s="10">
        <v>31.131</v>
      </c>
      <c r="M51" s="10">
        <v>30.361999999999998</v>
      </c>
      <c r="N51" s="10">
        <v>49.997999999999998</v>
      </c>
      <c r="O51" s="10">
        <v>35.228000000000002</v>
      </c>
      <c r="P51" s="10">
        <v>60.365000000000002</v>
      </c>
      <c r="Q51" s="10">
        <v>49.908000000000001</v>
      </c>
      <c r="R51" s="10">
        <v>64.656000000000006</v>
      </c>
      <c r="S51" s="10">
        <v>41.518999999999998</v>
      </c>
      <c r="T51" s="10">
        <v>39.4</v>
      </c>
      <c r="U51" s="10">
        <v>30.393999999999998</v>
      </c>
      <c r="V51" s="10">
        <v>28.875</v>
      </c>
      <c r="W51" s="10">
        <v>29.288</v>
      </c>
      <c r="X51" s="10">
        <v>36.698999999999998</v>
      </c>
      <c r="Y51" s="10">
        <v>34.131999999999998</v>
      </c>
      <c r="Z51" s="10">
        <v>51.808</v>
      </c>
      <c r="AA51" s="10">
        <v>64.248999999999995</v>
      </c>
      <c r="AB51" s="10">
        <v>42.218000000000004</v>
      </c>
      <c r="AC51" s="10">
        <v>42.009</v>
      </c>
      <c r="AD51" s="10">
        <v>39.622</v>
      </c>
      <c r="AE51" s="10">
        <v>31.443000000000001</v>
      </c>
      <c r="AF51" s="10">
        <v>40.322000000000003</v>
      </c>
      <c r="AG51" s="10">
        <v>21.481000000000002</v>
      </c>
      <c r="AH51" s="10">
        <v>51.186</v>
      </c>
      <c r="AI51" s="173">
        <v>61.603999999999999</v>
      </c>
      <c r="AJ51" s="173">
        <v>30.942</v>
      </c>
      <c r="AK51" s="173">
        <v>26.448</v>
      </c>
      <c r="AL51" s="173">
        <v>47.991999999999997</v>
      </c>
      <c r="AM51" s="173">
        <v>36.328000000000003</v>
      </c>
      <c r="AN51" s="173"/>
      <c r="AO51" s="173"/>
      <c r="AP51" s="173"/>
      <c r="AQ51" s="173"/>
      <c r="AR51" s="173"/>
      <c r="AS51" s="173"/>
      <c r="AT51" s="173"/>
      <c r="AU51" s="173"/>
      <c r="AV51" s="173"/>
      <c r="AW51" s="173"/>
      <c r="AX51" s="173"/>
      <c r="AY51" s="173"/>
    </row>
    <row r="52" spans="1:1005" ht="15" x14ac:dyDescent="0.25">
      <c r="A52" s="187">
        <v>45597</v>
      </c>
      <c r="B52" s="160"/>
      <c r="C52" s="160"/>
      <c r="D52" s="161">
        <v>33.1</v>
      </c>
      <c r="E52" s="10">
        <v>50.628999999999998</v>
      </c>
      <c r="F52" s="10">
        <v>53.521000000000001</v>
      </c>
      <c r="G52" s="10">
        <v>50.765000000000001</v>
      </c>
      <c r="H52" s="10">
        <v>33.316000000000003</v>
      </c>
      <c r="I52" s="10">
        <v>25.363</v>
      </c>
      <c r="J52" s="10">
        <v>26.489000000000001</v>
      </c>
      <c r="K52" s="10">
        <v>42.481999999999999</v>
      </c>
      <c r="L52" s="10">
        <v>28.54</v>
      </c>
      <c r="M52" s="10">
        <v>25.492999999999999</v>
      </c>
      <c r="N52" s="10">
        <v>38.914999999999999</v>
      </c>
      <c r="O52" s="10">
        <v>32.036000000000001</v>
      </c>
      <c r="P52" s="10">
        <v>45.712000000000003</v>
      </c>
      <c r="Q52" s="10">
        <v>38.231999999999999</v>
      </c>
      <c r="R52" s="10">
        <v>45.234999999999999</v>
      </c>
      <c r="S52" s="10">
        <v>34.526000000000003</v>
      </c>
      <c r="T52" s="10">
        <v>31.518000000000001</v>
      </c>
      <c r="U52" s="10">
        <v>26.456</v>
      </c>
      <c r="V52" s="10">
        <v>28.344000000000001</v>
      </c>
      <c r="W52" s="10">
        <v>17.991</v>
      </c>
      <c r="X52" s="10">
        <v>25.841000000000001</v>
      </c>
      <c r="Y52" s="10">
        <v>29.643000000000001</v>
      </c>
      <c r="Z52" s="10">
        <v>38.838000000000001</v>
      </c>
      <c r="AA52" s="10">
        <v>42.776000000000003</v>
      </c>
      <c r="AB52" s="10">
        <v>31.783999999999999</v>
      </c>
      <c r="AC52" s="10">
        <v>36.334000000000003</v>
      </c>
      <c r="AD52" s="10">
        <v>36.408000000000001</v>
      </c>
      <c r="AE52" s="10">
        <v>30.712</v>
      </c>
      <c r="AF52" s="10">
        <v>33.457999999999998</v>
      </c>
      <c r="AG52" s="10">
        <v>18.163</v>
      </c>
      <c r="AH52" s="10">
        <v>30.119</v>
      </c>
      <c r="AI52" s="173">
        <v>37.642000000000003</v>
      </c>
      <c r="AJ52" s="173">
        <v>28.824999999999999</v>
      </c>
      <c r="AK52" s="173">
        <v>24.477</v>
      </c>
      <c r="AL52" s="173">
        <v>32.768999999999998</v>
      </c>
      <c r="AM52" s="173">
        <v>30.884</v>
      </c>
      <c r="AN52" s="173"/>
      <c r="AO52" s="173"/>
      <c r="AP52" s="173"/>
      <c r="AQ52" s="173"/>
      <c r="AR52" s="173"/>
      <c r="AS52" s="173"/>
      <c r="AT52" s="173"/>
      <c r="AU52" s="173"/>
      <c r="AV52" s="173"/>
      <c r="AW52" s="173"/>
      <c r="AX52" s="173"/>
      <c r="AY52" s="173"/>
    </row>
    <row r="53" spans="1:1005" ht="15" x14ac:dyDescent="0.25">
      <c r="A53" s="187">
        <v>45627</v>
      </c>
      <c r="B53" s="160"/>
      <c r="C53" s="160"/>
      <c r="D53" s="161">
        <v>28.4</v>
      </c>
      <c r="E53" s="10">
        <v>44.048000000000002</v>
      </c>
      <c r="F53" s="10">
        <v>38.834000000000003</v>
      </c>
      <c r="G53" s="10">
        <v>38.945</v>
      </c>
      <c r="H53" s="10">
        <v>30.079000000000001</v>
      </c>
      <c r="I53" s="10">
        <v>23.204000000000001</v>
      </c>
      <c r="J53" s="10">
        <v>23.878</v>
      </c>
      <c r="K53" s="10">
        <v>30.021000000000001</v>
      </c>
      <c r="L53" s="10">
        <v>26.12</v>
      </c>
      <c r="M53" s="10">
        <v>23.536000000000001</v>
      </c>
      <c r="N53" s="10">
        <v>33.880000000000003</v>
      </c>
      <c r="O53" s="10">
        <v>27.51</v>
      </c>
      <c r="P53" s="10">
        <v>41.594000000000001</v>
      </c>
      <c r="Q53" s="10">
        <v>33.896000000000001</v>
      </c>
      <c r="R53" s="10">
        <v>37.259</v>
      </c>
      <c r="S53" s="10">
        <v>32.142000000000003</v>
      </c>
      <c r="T53" s="10">
        <v>29.125</v>
      </c>
      <c r="U53" s="10">
        <v>23.713000000000001</v>
      </c>
      <c r="V53" s="10">
        <v>24.489000000000001</v>
      </c>
      <c r="W53" s="10">
        <v>15.186</v>
      </c>
      <c r="X53" s="10">
        <v>23.952999999999999</v>
      </c>
      <c r="Y53" s="10">
        <v>24.224</v>
      </c>
      <c r="Z53" s="10">
        <v>29.446999999999999</v>
      </c>
      <c r="AA53" s="10">
        <v>30.606999999999999</v>
      </c>
      <c r="AB53" s="10">
        <v>24.963999999999999</v>
      </c>
      <c r="AC53" s="10">
        <v>33.316000000000003</v>
      </c>
      <c r="AD53" s="10">
        <v>30.533999999999999</v>
      </c>
      <c r="AE53" s="10">
        <v>26.202000000000002</v>
      </c>
      <c r="AF53" s="10">
        <v>30.045000000000002</v>
      </c>
      <c r="AG53" s="10">
        <v>16.946999999999999</v>
      </c>
      <c r="AH53" s="10">
        <v>23.597999999999999</v>
      </c>
      <c r="AI53" s="173">
        <v>29.431000000000001</v>
      </c>
      <c r="AJ53" s="173">
        <v>27.206</v>
      </c>
      <c r="AK53" s="173">
        <v>19.782</v>
      </c>
      <c r="AL53" s="173">
        <v>28.8</v>
      </c>
      <c r="AM53" s="173">
        <v>29.393000000000001</v>
      </c>
      <c r="AN53" s="173"/>
      <c r="AO53" s="173"/>
      <c r="AP53" s="173"/>
      <c r="AQ53" s="173"/>
      <c r="AR53" s="173"/>
      <c r="AS53" s="173"/>
      <c r="AT53" s="173"/>
      <c r="AU53" s="173"/>
      <c r="AV53" s="173"/>
      <c r="AW53" s="173"/>
      <c r="AX53" s="173"/>
      <c r="AY53" s="173"/>
    </row>
    <row r="54" spans="1:1005" ht="15" x14ac:dyDescent="0.25">
      <c r="A54" s="187">
        <v>45658</v>
      </c>
      <c r="B54" s="160"/>
      <c r="C54" s="160"/>
      <c r="D54" s="161">
        <v>27</v>
      </c>
      <c r="E54" s="10">
        <v>39.402000000000001</v>
      </c>
      <c r="F54" s="10">
        <v>33.598999999999997</v>
      </c>
      <c r="G54" s="10">
        <v>32.773000000000003</v>
      </c>
      <c r="H54" s="10">
        <v>26.756</v>
      </c>
      <c r="I54" s="10">
        <v>20.831</v>
      </c>
      <c r="J54" s="10">
        <v>21.398</v>
      </c>
      <c r="K54" s="10">
        <v>23.744</v>
      </c>
      <c r="L54" s="10">
        <v>22.885000000000002</v>
      </c>
      <c r="M54" s="10">
        <v>21.433</v>
      </c>
      <c r="N54" s="10">
        <v>30.338999999999999</v>
      </c>
      <c r="O54" s="10">
        <v>24.498000000000001</v>
      </c>
      <c r="P54" s="10">
        <v>36.194000000000003</v>
      </c>
      <c r="Q54" s="10">
        <v>29.170999999999999</v>
      </c>
      <c r="R54" s="10">
        <v>33.412999999999997</v>
      </c>
      <c r="S54" s="10">
        <v>27.623999999999999</v>
      </c>
      <c r="T54" s="10">
        <v>28.13</v>
      </c>
      <c r="U54" s="10">
        <v>21.228999999999999</v>
      </c>
      <c r="V54" s="10">
        <v>21.670999999999999</v>
      </c>
      <c r="W54" s="10">
        <v>13.664</v>
      </c>
      <c r="X54" s="10">
        <v>21.221</v>
      </c>
      <c r="Y54" s="10">
        <v>24.902000000000001</v>
      </c>
      <c r="Z54" s="10">
        <v>25.468</v>
      </c>
      <c r="AA54" s="10">
        <v>27.379000000000001</v>
      </c>
      <c r="AB54" s="10">
        <v>21.614000000000001</v>
      </c>
      <c r="AC54" s="10">
        <v>30.094999999999999</v>
      </c>
      <c r="AD54" s="10">
        <v>26.853000000000002</v>
      </c>
      <c r="AE54" s="10">
        <v>23.286000000000001</v>
      </c>
      <c r="AF54" s="10">
        <v>27.305</v>
      </c>
      <c r="AG54" s="10">
        <v>15.276</v>
      </c>
      <c r="AH54" s="10">
        <v>20.678000000000001</v>
      </c>
      <c r="AI54" s="173">
        <v>25.901</v>
      </c>
      <c r="AJ54" s="173">
        <v>25.257000000000001</v>
      </c>
      <c r="AK54" s="173">
        <v>17.097000000000001</v>
      </c>
      <c r="AL54" s="173">
        <v>25.782</v>
      </c>
      <c r="AM54" s="173">
        <v>28.451000000000001</v>
      </c>
      <c r="AN54" s="173"/>
      <c r="AO54" s="173"/>
      <c r="AP54" s="173"/>
      <c r="AQ54" s="173"/>
      <c r="AR54" s="173"/>
      <c r="AS54" s="173"/>
      <c r="AT54" s="173"/>
      <c r="AU54" s="173"/>
      <c r="AV54" s="173"/>
      <c r="AW54" s="173"/>
      <c r="AX54" s="173"/>
      <c r="AY54" s="173"/>
    </row>
    <row r="55" spans="1:1005" ht="15" x14ac:dyDescent="0.25">
      <c r="A55" s="187">
        <v>45689</v>
      </c>
      <c r="B55" s="160"/>
      <c r="C55" s="160"/>
      <c r="D55" s="161">
        <v>25</v>
      </c>
      <c r="E55" s="10">
        <v>32.777999999999999</v>
      </c>
      <c r="F55" s="10">
        <v>43.014000000000003</v>
      </c>
      <c r="G55" s="10">
        <v>30.001999999999999</v>
      </c>
      <c r="H55" s="10">
        <v>21.936</v>
      </c>
      <c r="I55" s="10">
        <v>17.148</v>
      </c>
      <c r="J55" s="10">
        <v>18.202000000000002</v>
      </c>
      <c r="K55" s="10">
        <v>20.568000000000001</v>
      </c>
      <c r="L55" s="10">
        <v>19.603000000000002</v>
      </c>
      <c r="M55" s="10">
        <v>19.640999999999998</v>
      </c>
      <c r="N55" s="10">
        <v>24.74</v>
      </c>
      <c r="O55" s="10">
        <v>24.486000000000001</v>
      </c>
      <c r="P55" s="10">
        <v>32.249000000000002</v>
      </c>
      <c r="Q55" s="10">
        <v>23.786999999999999</v>
      </c>
      <c r="R55" s="10">
        <v>28.696000000000002</v>
      </c>
      <c r="S55" s="10">
        <v>26.64</v>
      </c>
      <c r="T55" s="10">
        <v>27.928000000000001</v>
      </c>
      <c r="U55" s="10">
        <v>20.806999999999999</v>
      </c>
      <c r="V55" s="10">
        <v>17.766999999999999</v>
      </c>
      <c r="W55" s="10">
        <v>16.719000000000001</v>
      </c>
      <c r="X55" s="10">
        <v>17.555</v>
      </c>
      <c r="Y55" s="10">
        <v>21.292999999999999</v>
      </c>
      <c r="Z55" s="10">
        <v>20.558</v>
      </c>
      <c r="AA55" s="10">
        <v>25.067</v>
      </c>
      <c r="AB55" s="10">
        <v>17.654</v>
      </c>
      <c r="AC55" s="10">
        <v>25.739000000000001</v>
      </c>
      <c r="AD55" s="10">
        <v>21.981999999999999</v>
      </c>
      <c r="AE55" s="10">
        <v>19.074000000000002</v>
      </c>
      <c r="AF55" s="10">
        <v>22.56</v>
      </c>
      <c r="AG55" s="10">
        <v>12.692</v>
      </c>
      <c r="AH55" s="10">
        <v>19.774000000000001</v>
      </c>
      <c r="AI55" s="173">
        <v>25.312999999999999</v>
      </c>
      <c r="AJ55" s="173">
        <v>20.928999999999998</v>
      </c>
      <c r="AK55" s="173">
        <v>14.288</v>
      </c>
      <c r="AL55" s="173">
        <v>21.635000000000002</v>
      </c>
      <c r="AM55" s="173">
        <v>21.885999999999999</v>
      </c>
      <c r="AN55" s="173"/>
      <c r="AO55" s="173"/>
      <c r="AP55" s="173"/>
      <c r="AQ55" s="173"/>
      <c r="AR55" s="173"/>
      <c r="AS55" s="173"/>
      <c r="AT55" s="173"/>
      <c r="AU55" s="173"/>
      <c r="AV55" s="173"/>
      <c r="AW55" s="173"/>
      <c r="AX55" s="173"/>
      <c r="AY55" s="173"/>
    </row>
    <row r="56" spans="1:1005" ht="15" x14ac:dyDescent="0.25">
      <c r="A56" s="187">
        <v>45717</v>
      </c>
      <c r="B56" s="160"/>
      <c r="C56" s="160"/>
      <c r="D56" s="161">
        <v>40.799999999999997</v>
      </c>
      <c r="E56" s="10">
        <v>48.670999999999999</v>
      </c>
      <c r="F56" s="10">
        <v>79.185000000000002</v>
      </c>
      <c r="G56" s="10">
        <v>35.46</v>
      </c>
      <c r="H56" s="10">
        <v>31.238</v>
      </c>
      <c r="I56" s="10">
        <v>46.975000000000001</v>
      </c>
      <c r="J56" s="10">
        <v>29.417000000000002</v>
      </c>
      <c r="K56" s="10">
        <v>29.988</v>
      </c>
      <c r="L56" s="10">
        <v>31.393000000000001</v>
      </c>
      <c r="M56" s="10">
        <v>35.429000000000002</v>
      </c>
      <c r="N56" s="10">
        <v>44.792999999999999</v>
      </c>
      <c r="O56" s="10">
        <v>54.542000000000002</v>
      </c>
      <c r="P56" s="10">
        <v>43.561</v>
      </c>
      <c r="Q56" s="10">
        <v>45.357999999999997</v>
      </c>
      <c r="R56" s="10">
        <v>44.402000000000001</v>
      </c>
      <c r="S56" s="10">
        <v>37.475999999999999</v>
      </c>
      <c r="T56" s="10">
        <v>32.406999999999996</v>
      </c>
      <c r="U56" s="10">
        <v>32.572000000000003</v>
      </c>
      <c r="V56" s="10">
        <v>21.94</v>
      </c>
      <c r="W56" s="10">
        <v>27.459</v>
      </c>
      <c r="X56" s="10">
        <v>49.265999999999998</v>
      </c>
      <c r="Y56" s="10">
        <v>25.535</v>
      </c>
      <c r="Z56" s="10">
        <v>28.896000000000001</v>
      </c>
      <c r="AA56" s="10">
        <v>64.033000000000001</v>
      </c>
      <c r="AB56" s="10">
        <v>18.209</v>
      </c>
      <c r="AC56" s="10">
        <v>49.768999999999998</v>
      </c>
      <c r="AD56" s="10">
        <v>26.052</v>
      </c>
      <c r="AE56" s="10">
        <v>34.168999999999997</v>
      </c>
      <c r="AF56" s="10">
        <v>42.634999999999998</v>
      </c>
      <c r="AG56" s="10">
        <v>20.373000000000001</v>
      </c>
      <c r="AH56" s="10">
        <v>22.706</v>
      </c>
      <c r="AI56" s="173">
        <v>45.786999999999999</v>
      </c>
      <c r="AJ56" s="173">
        <v>23.620999999999999</v>
      </c>
      <c r="AK56" s="173">
        <v>25.268000000000001</v>
      </c>
      <c r="AL56" s="173">
        <v>34.863999999999997</v>
      </c>
      <c r="AM56" s="173">
        <v>22.297999999999998</v>
      </c>
      <c r="AN56" s="173"/>
      <c r="AO56" s="173"/>
      <c r="AP56" s="173"/>
      <c r="AQ56" s="173"/>
      <c r="AR56" s="173"/>
      <c r="AS56" s="173"/>
      <c r="AT56" s="173"/>
      <c r="AU56" s="173"/>
      <c r="AV56" s="173"/>
      <c r="AW56" s="173"/>
      <c r="AX56" s="173"/>
      <c r="AY56" s="173"/>
    </row>
    <row r="57" spans="1:1005" ht="15" x14ac:dyDescent="0.25">
      <c r="A57" s="187">
        <v>45748</v>
      </c>
      <c r="B57" s="160"/>
      <c r="C57" s="160"/>
      <c r="D57" s="161">
        <v>88.7</v>
      </c>
      <c r="E57" s="10">
        <v>109.649</v>
      </c>
      <c r="F57" s="10">
        <v>136.976</v>
      </c>
      <c r="G57" s="10">
        <v>100.563</v>
      </c>
      <c r="H57" s="10">
        <v>72.331999999999994</v>
      </c>
      <c r="I57" s="10">
        <v>117.22</v>
      </c>
      <c r="J57" s="10">
        <v>65.262</v>
      </c>
      <c r="K57" s="10">
        <v>58.164000000000001</v>
      </c>
      <c r="L57" s="10">
        <v>79.838999999999999</v>
      </c>
      <c r="M57" s="10">
        <v>103.77</v>
      </c>
      <c r="N57" s="10">
        <v>86.65</v>
      </c>
      <c r="O57" s="10">
        <v>67.724999999999994</v>
      </c>
      <c r="P57" s="10">
        <v>98.816999999999993</v>
      </c>
      <c r="Q57" s="10">
        <v>94.46</v>
      </c>
      <c r="R57" s="10">
        <v>68.858999999999995</v>
      </c>
      <c r="S57" s="10">
        <v>50.935000000000002</v>
      </c>
      <c r="T57" s="10">
        <v>81.832999999999998</v>
      </c>
      <c r="U57" s="10">
        <v>66.358000000000004</v>
      </c>
      <c r="V57" s="10">
        <v>57.542000000000002</v>
      </c>
      <c r="W57" s="10">
        <v>55.609000000000002</v>
      </c>
      <c r="X57" s="10">
        <v>102.995</v>
      </c>
      <c r="Y57" s="10">
        <v>67.322999999999993</v>
      </c>
      <c r="Z57" s="10">
        <v>92.805000000000007</v>
      </c>
      <c r="AA57" s="10">
        <v>92.528999999999996</v>
      </c>
      <c r="AB57" s="10">
        <v>59.962000000000003</v>
      </c>
      <c r="AC57" s="10">
        <v>83.290999999999997</v>
      </c>
      <c r="AD57" s="10">
        <v>65.561000000000007</v>
      </c>
      <c r="AE57" s="10">
        <v>78.353999999999999</v>
      </c>
      <c r="AF57" s="10">
        <v>92.257000000000005</v>
      </c>
      <c r="AG57" s="10">
        <v>46.807000000000002</v>
      </c>
      <c r="AH57" s="10">
        <v>56.28</v>
      </c>
      <c r="AI57" s="173">
        <v>84.492999999999995</v>
      </c>
      <c r="AJ57" s="173">
        <v>52.715000000000003</v>
      </c>
      <c r="AK57" s="173">
        <v>45.697000000000003</v>
      </c>
      <c r="AL57" s="173">
        <v>42.234000000000002</v>
      </c>
      <c r="AM57" s="173">
        <v>48.021000000000001</v>
      </c>
      <c r="AN57" s="173"/>
      <c r="AO57" s="173"/>
      <c r="AP57" s="173"/>
      <c r="AQ57" s="173"/>
      <c r="AR57" s="173"/>
      <c r="AS57" s="173"/>
      <c r="AT57" s="173"/>
      <c r="AU57" s="173"/>
      <c r="AV57" s="173"/>
      <c r="AW57" s="173"/>
      <c r="AX57" s="173"/>
      <c r="AY57" s="173"/>
    </row>
    <row r="58" spans="1:1005" ht="15" x14ac:dyDescent="0.25">
      <c r="A58" s="187">
        <v>45778</v>
      </c>
      <c r="B58" s="160"/>
      <c r="C58" s="160"/>
      <c r="D58" s="161">
        <v>219.8</v>
      </c>
      <c r="E58" s="10">
        <v>417.80399999999997</v>
      </c>
      <c r="F58" s="10">
        <v>352.28</v>
      </c>
      <c r="G58" s="10">
        <v>330.06200000000001</v>
      </c>
      <c r="H58" s="10">
        <v>153.154</v>
      </c>
      <c r="I58" s="10">
        <v>196.33799999999999</v>
      </c>
      <c r="J58" s="10">
        <v>126.70399999999999</v>
      </c>
      <c r="K58" s="10">
        <v>175.74</v>
      </c>
      <c r="L58" s="10">
        <v>212.13900000000001</v>
      </c>
      <c r="M58" s="10">
        <v>297.40800000000002</v>
      </c>
      <c r="N58" s="10">
        <v>229.86</v>
      </c>
      <c r="O58" s="10">
        <v>212.97900000000001</v>
      </c>
      <c r="P58" s="10">
        <v>370.02</v>
      </c>
      <c r="Q58" s="10">
        <v>346.13299999999998</v>
      </c>
      <c r="R58" s="10">
        <v>213.505</v>
      </c>
      <c r="S58" s="10">
        <v>226.047</v>
      </c>
      <c r="T58" s="10">
        <v>241.38499999999999</v>
      </c>
      <c r="U58" s="10">
        <v>265.47300000000001</v>
      </c>
      <c r="V58" s="10">
        <v>78.046000000000006</v>
      </c>
      <c r="W58" s="10">
        <v>158.626</v>
      </c>
      <c r="X58" s="10">
        <v>225.92</v>
      </c>
      <c r="Y58" s="10">
        <v>265.75400000000002</v>
      </c>
      <c r="Z58" s="10">
        <v>223.584</v>
      </c>
      <c r="AA58" s="10">
        <v>242.53800000000001</v>
      </c>
      <c r="AB58" s="10">
        <v>272.74400000000003</v>
      </c>
      <c r="AC58" s="10">
        <v>294.149</v>
      </c>
      <c r="AD58" s="10">
        <v>122.402</v>
      </c>
      <c r="AE58" s="10">
        <v>168.036</v>
      </c>
      <c r="AF58" s="10">
        <v>132.21299999999999</v>
      </c>
      <c r="AG58" s="10">
        <v>113.648</v>
      </c>
      <c r="AH58" s="10">
        <v>243.98599999999999</v>
      </c>
      <c r="AI58" s="173">
        <v>200.13900000000001</v>
      </c>
      <c r="AJ58" s="173">
        <v>113.131</v>
      </c>
      <c r="AK58" s="173">
        <v>163.36000000000001</v>
      </c>
      <c r="AL58" s="173">
        <v>150.14599999999999</v>
      </c>
      <c r="AM58" s="173">
        <v>480.83300000000003</v>
      </c>
      <c r="AN58" s="173"/>
      <c r="AO58" s="173"/>
      <c r="AP58" s="173"/>
      <c r="AQ58" s="173"/>
      <c r="AR58" s="173"/>
      <c r="AS58" s="173"/>
      <c r="AT58" s="173"/>
      <c r="AU58" s="173"/>
      <c r="AV58" s="173"/>
      <c r="AW58" s="173"/>
      <c r="AX58" s="173"/>
      <c r="AY58" s="173"/>
    </row>
    <row r="59" spans="1:1005" ht="15" x14ac:dyDescent="0.25">
      <c r="A59" s="187">
        <v>45809</v>
      </c>
      <c r="B59" s="160"/>
      <c r="C59" s="160"/>
      <c r="D59" s="161">
        <v>279.89999999999998</v>
      </c>
      <c r="E59" s="10">
        <v>426.98599999999999</v>
      </c>
      <c r="F59" s="10">
        <v>425.25599999999997</v>
      </c>
      <c r="G59" s="10">
        <v>304.62299999999999</v>
      </c>
      <c r="H59" s="10">
        <v>188.39599999999999</v>
      </c>
      <c r="I59" s="10">
        <v>159.81200000000001</v>
      </c>
      <c r="J59" s="10">
        <v>189.739</v>
      </c>
      <c r="K59" s="10">
        <v>297.04899999999998</v>
      </c>
      <c r="L59" s="10">
        <v>185.96299999999999</v>
      </c>
      <c r="M59" s="10">
        <v>435.68700000000001</v>
      </c>
      <c r="N59" s="10">
        <v>237.261</v>
      </c>
      <c r="O59" s="10">
        <v>575.70500000000004</v>
      </c>
      <c r="P59" s="10">
        <v>328.964</v>
      </c>
      <c r="Q59" s="10">
        <v>548.46</v>
      </c>
      <c r="R59" s="10">
        <v>217.923</v>
      </c>
      <c r="S59" s="10">
        <v>374.67</v>
      </c>
      <c r="T59" s="10">
        <v>174.47200000000001</v>
      </c>
      <c r="U59" s="10">
        <v>213.74100000000001</v>
      </c>
      <c r="V59" s="10">
        <v>58.521999999999998</v>
      </c>
      <c r="W59" s="10">
        <v>234.87799999999999</v>
      </c>
      <c r="X59" s="10">
        <v>153.92500000000001</v>
      </c>
      <c r="Y59" s="10">
        <v>302.95400000000001</v>
      </c>
      <c r="Z59" s="10">
        <v>211.15700000000001</v>
      </c>
      <c r="AA59" s="10">
        <v>195.99799999999999</v>
      </c>
      <c r="AB59" s="10">
        <v>520.66700000000003</v>
      </c>
      <c r="AC59" s="10">
        <v>293.63</v>
      </c>
      <c r="AD59" s="10">
        <v>270.99299999999999</v>
      </c>
      <c r="AE59" s="10">
        <v>459.93</v>
      </c>
      <c r="AF59" s="10">
        <v>55.481999999999999</v>
      </c>
      <c r="AG59" s="10">
        <v>154.94800000000001</v>
      </c>
      <c r="AH59" s="10">
        <v>358.07600000000002</v>
      </c>
      <c r="AI59" s="173">
        <v>349.24299999999999</v>
      </c>
      <c r="AJ59" s="173">
        <v>123.34399999999999</v>
      </c>
      <c r="AK59" s="173">
        <v>315.274</v>
      </c>
      <c r="AL59" s="173">
        <v>396.59699999999998</v>
      </c>
      <c r="AM59" s="173">
        <v>740.76499999999999</v>
      </c>
      <c r="AN59" s="173"/>
      <c r="AO59" s="173"/>
      <c r="AP59" s="173"/>
      <c r="AQ59" s="173"/>
      <c r="AR59" s="173"/>
      <c r="AS59" s="173"/>
      <c r="AT59" s="173"/>
      <c r="AU59" s="173"/>
      <c r="AV59" s="173"/>
      <c r="AW59" s="173"/>
      <c r="AX59" s="173"/>
      <c r="AY59" s="173"/>
    </row>
    <row r="60" spans="1:1005" ht="15" x14ac:dyDescent="0.25">
      <c r="A60" s="187">
        <v>45839</v>
      </c>
      <c r="B60" s="160"/>
      <c r="C60" s="160"/>
      <c r="D60" s="161">
        <v>101.7</v>
      </c>
      <c r="E60" s="10">
        <v>135.73500000000001</v>
      </c>
      <c r="F60" s="10">
        <v>177.316</v>
      </c>
      <c r="G60" s="10">
        <v>103.95</v>
      </c>
      <c r="H60" s="10">
        <v>77.049000000000007</v>
      </c>
      <c r="I60" s="10">
        <v>68.626000000000005</v>
      </c>
      <c r="J60" s="10">
        <v>77.105999999999995</v>
      </c>
      <c r="K60" s="10">
        <v>140.25299999999999</v>
      </c>
      <c r="L60" s="10">
        <v>72.438999999999993</v>
      </c>
      <c r="M60" s="10">
        <v>205.48099999999999</v>
      </c>
      <c r="N60" s="10">
        <v>76.025999999999996</v>
      </c>
      <c r="O60" s="10">
        <v>525.05100000000004</v>
      </c>
      <c r="P60" s="10">
        <v>132.40100000000001</v>
      </c>
      <c r="Q60" s="10">
        <v>199.26599999999999</v>
      </c>
      <c r="R60" s="10">
        <v>106.05800000000001</v>
      </c>
      <c r="S60" s="10">
        <v>230.31399999999999</v>
      </c>
      <c r="T60" s="10">
        <v>54.689</v>
      </c>
      <c r="U60" s="10">
        <v>62.82</v>
      </c>
      <c r="V60" s="10">
        <v>23.834</v>
      </c>
      <c r="W60" s="10">
        <v>68.53</v>
      </c>
      <c r="X60" s="10">
        <v>57.320999999999998</v>
      </c>
      <c r="Y60" s="10">
        <v>122.547</v>
      </c>
      <c r="Z60" s="10">
        <v>79.852000000000004</v>
      </c>
      <c r="AA60" s="10">
        <v>70.498000000000005</v>
      </c>
      <c r="AB60" s="10">
        <v>232.24199999999999</v>
      </c>
      <c r="AC60" s="10">
        <v>152.583</v>
      </c>
      <c r="AD60" s="10">
        <v>82.125</v>
      </c>
      <c r="AE60" s="10">
        <v>227.28399999999999</v>
      </c>
      <c r="AF60" s="10">
        <v>27.585999999999999</v>
      </c>
      <c r="AG60" s="10">
        <v>55.011000000000003</v>
      </c>
      <c r="AH60" s="10">
        <v>112.111</v>
      </c>
      <c r="AI60" s="173">
        <v>107.313</v>
      </c>
      <c r="AJ60" s="173">
        <v>47.951999999999998</v>
      </c>
      <c r="AK60" s="173">
        <v>182.66</v>
      </c>
      <c r="AL60" s="173">
        <v>228.25</v>
      </c>
      <c r="AM60" s="173">
        <v>349.245</v>
      </c>
      <c r="AN60" s="173"/>
      <c r="AO60" s="173"/>
      <c r="AP60" s="173"/>
      <c r="AQ60" s="173"/>
      <c r="AR60" s="173"/>
      <c r="AS60" s="173"/>
      <c r="AT60" s="173"/>
      <c r="AU60" s="173"/>
      <c r="AV60" s="173"/>
      <c r="AW60" s="173"/>
      <c r="AX60" s="173"/>
      <c r="AY60" s="173"/>
    </row>
    <row r="61" spans="1:1005" ht="15" x14ac:dyDescent="0.25">
      <c r="A61" s="187">
        <v>45870</v>
      </c>
      <c r="B61" s="160"/>
      <c r="C61" s="160"/>
      <c r="D61" s="161">
        <v>61.5</v>
      </c>
      <c r="E61" s="10">
        <v>62.773000000000003</v>
      </c>
      <c r="F61" s="10">
        <v>68.47</v>
      </c>
      <c r="G61" s="10">
        <v>57.267000000000003</v>
      </c>
      <c r="H61" s="10">
        <v>44.021999999999998</v>
      </c>
      <c r="I61" s="10">
        <v>51.255000000000003</v>
      </c>
      <c r="J61" s="10">
        <v>40.402999999999999</v>
      </c>
      <c r="K61" s="10">
        <v>59.186</v>
      </c>
      <c r="L61" s="10">
        <v>54.8</v>
      </c>
      <c r="M61" s="10">
        <v>70.165999999999997</v>
      </c>
      <c r="N61" s="10">
        <v>43.567</v>
      </c>
      <c r="O61" s="10">
        <v>142.24299999999999</v>
      </c>
      <c r="P61" s="10">
        <v>55.524999999999999</v>
      </c>
      <c r="Q61" s="10">
        <v>85.087000000000003</v>
      </c>
      <c r="R61" s="10">
        <v>50.62</v>
      </c>
      <c r="S61" s="10">
        <v>89.671999999999997</v>
      </c>
      <c r="T61" s="10">
        <v>43.429000000000002</v>
      </c>
      <c r="U61" s="10">
        <v>47.756999999999998</v>
      </c>
      <c r="V61" s="10">
        <v>18.986999999999998</v>
      </c>
      <c r="W61" s="10">
        <v>40.011000000000003</v>
      </c>
      <c r="X61" s="10">
        <v>35.869</v>
      </c>
      <c r="Y61" s="10">
        <v>57.235999999999997</v>
      </c>
      <c r="Z61" s="10">
        <v>54.823</v>
      </c>
      <c r="AA61" s="10">
        <v>48.835999999999999</v>
      </c>
      <c r="AB61" s="10">
        <v>81.046000000000006</v>
      </c>
      <c r="AC61" s="10">
        <v>57.69</v>
      </c>
      <c r="AD61" s="10">
        <v>48.061999999999998</v>
      </c>
      <c r="AE61" s="10">
        <v>69.72</v>
      </c>
      <c r="AF61" s="10">
        <v>26.195</v>
      </c>
      <c r="AG61" s="10">
        <v>38.603999999999999</v>
      </c>
      <c r="AH61" s="10">
        <v>55.539000000000001</v>
      </c>
      <c r="AI61" s="173">
        <v>45.372999999999998</v>
      </c>
      <c r="AJ61" s="173">
        <v>30.584</v>
      </c>
      <c r="AK61" s="173">
        <v>94.995999999999995</v>
      </c>
      <c r="AL61" s="173">
        <v>86.429000000000002</v>
      </c>
      <c r="AM61" s="173">
        <v>130.78899999999999</v>
      </c>
      <c r="AN61" s="173"/>
      <c r="AO61" s="173"/>
      <c r="AP61" s="173"/>
      <c r="AQ61" s="173"/>
      <c r="AR61" s="173"/>
      <c r="AS61" s="173"/>
      <c r="AT61" s="173"/>
      <c r="AU61" s="173"/>
      <c r="AV61" s="173"/>
      <c r="AW61" s="173"/>
      <c r="AX61" s="173"/>
      <c r="AY61" s="173"/>
    </row>
    <row r="62" spans="1:1005" ht="15" x14ac:dyDescent="0.25">
      <c r="A62" s="187">
        <v>45901</v>
      </c>
      <c r="B62" s="160"/>
      <c r="C62" s="160"/>
      <c r="D62" s="161">
        <v>39.700000000000003</v>
      </c>
      <c r="E62" s="10">
        <v>62.015000000000001</v>
      </c>
      <c r="F62" s="10">
        <v>67</v>
      </c>
      <c r="G62" s="10">
        <v>44.7</v>
      </c>
      <c r="H62" s="10">
        <v>42.735999999999997</v>
      </c>
      <c r="I62" s="10">
        <v>35.216999999999999</v>
      </c>
      <c r="J62" s="10">
        <v>33.19</v>
      </c>
      <c r="K62" s="10">
        <v>36.927999999999997</v>
      </c>
      <c r="L62" s="10">
        <v>45.628</v>
      </c>
      <c r="M62" s="10">
        <v>58.966999999999999</v>
      </c>
      <c r="N62" s="10">
        <v>39.606000000000002</v>
      </c>
      <c r="O62" s="10">
        <v>67.281999999999996</v>
      </c>
      <c r="P62" s="10">
        <v>42.968000000000004</v>
      </c>
      <c r="Q62" s="10">
        <v>61.514000000000003</v>
      </c>
      <c r="R62" s="10">
        <v>35.465000000000003</v>
      </c>
      <c r="S62" s="10">
        <v>49.459000000000003</v>
      </c>
      <c r="T62" s="10">
        <v>35.901000000000003</v>
      </c>
      <c r="U62" s="10">
        <v>32.729999999999997</v>
      </c>
      <c r="V62" s="10">
        <v>20.745999999999999</v>
      </c>
      <c r="W62" s="10">
        <v>57.621000000000002</v>
      </c>
      <c r="X62" s="10">
        <v>35.908000000000001</v>
      </c>
      <c r="Y62" s="10">
        <v>37.747999999999998</v>
      </c>
      <c r="Z62" s="10">
        <v>40.478999999999999</v>
      </c>
      <c r="AA62" s="10">
        <v>45.344000000000001</v>
      </c>
      <c r="AB62" s="10">
        <v>48.369</v>
      </c>
      <c r="AC62" s="10">
        <v>40.338999999999999</v>
      </c>
      <c r="AD62" s="10">
        <v>31.335000000000001</v>
      </c>
      <c r="AE62" s="10">
        <v>41.866999999999997</v>
      </c>
      <c r="AF62" s="10">
        <v>23.306999999999999</v>
      </c>
      <c r="AG62" s="10">
        <v>56.298000000000002</v>
      </c>
      <c r="AH62" s="10">
        <v>49.082000000000001</v>
      </c>
      <c r="AI62" s="173">
        <v>36.444000000000003</v>
      </c>
      <c r="AJ62" s="173">
        <v>25.846</v>
      </c>
      <c r="AK62" s="173">
        <v>77.695999999999998</v>
      </c>
      <c r="AL62" s="173">
        <v>43.48</v>
      </c>
      <c r="AM62" s="173">
        <v>73.917000000000002</v>
      </c>
      <c r="AN62" s="173"/>
      <c r="AO62" s="173"/>
      <c r="AP62" s="173"/>
      <c r="AQ62" s="173"/>
      <c r="AR62" s="173"/>
      <c r="AS62" s="173"/>
      <c r="AT62" s="173"/>
      <c r="AU62" s="173"/>
      <c r="AV62" s="173"/>
      <c r="AW62" s="173"/>
      <c r="AX62" s="173"/>
      <c r="AY62" s="173"/>
    </row>
    <row r="63" spans="1:1005" ht="15" x14ac:dyDescent="0.25">
      <c r="A63" s="187">
        <v>45931</v>
      </c>
      <c r="B63" s="160"/>
      <c r="C63" s="160"/>
      <c r="D63" s="161">
        <v>40.4</v>
      </c>
      <c r="E63" s="10">
        <v>92.013999999999996</v>
      </c>
      <c r="F63" s="10">
        <v>73.233999999999995</v>
      </c>
      <c r="G63" s="10">
        <v>35.511000000000003</v>
      </c>
      <c r="H63" s="10">
        <v>33.133000000000003</v>
      </c>
      <c r="I63" s="10">
        <v>33.097000000000001</v>
      </c>
      <c r="J63" s="10">
        <v>50.618000000000002</v>
      </c>
      <c r="K63" s="10">
        <v>31.074999999999999</v>
      </c>
      <c r="L63" s="10">
        <v>30.54</v>
      </c>
      <c r="M63" s="10">
        <v>49.997999999999998</v>
      </c>
      <c r="N63" s="10">
        <v>35.247999999999998</v>
      </c>
      <c r="O63" s="10">
        <v>60.353000000000002</v>
      </c>
      <c r="P63" s="10">
        <v>50.158999999999999</v>
      </c>
      <c r="Q63" s="10">
        <v>64.661000000000001</v>
      </c>
      <c r="R63" s="10">
        <v>41.491</v>
      </c>
      <c r="S63" s="10">
        <v>39.447000000000003</v>
      </c>
      <c r="T63" s="10">
        <v>30.61</v>
      </c>
      <c r="U63" s="10">
        <v>28.940999999999999</v>
      </c>
      <c r="V63" s="10">
        <v>29.32</v>
      </c>
      <c r="W63" s="10">
        <v>36.674999999999997</v>
      </c>
      <c r="X63" s="10">
        <v>34.691000000000003</v>
      </c>
      <c r="Y63" s="10">
        <v>51.795000000000002</v>
      </c>
      <c r="Z63" s="10">
        <v>64.176000000000002</v>
      </c>
      <c r="AA63" s="10">
        <v>42.19</v>
      </c>
      <c r="AB63" s="10">
        <v>42.079000000000001</v>
      </c>
      <c r="AC63" s="10">
        <v>39.643999999999998</v>
      </c>
      <c r="AD63" s="10">
        <v>31.456</v>
      </c>
      <c r="AE63" s="10">
        <v>40.29</v>
      </c>
      <c r="AF63" s="10">
        <v>21.687999999999999</v>
      </c>
      <c r="AG63" s="10">
        <v>51.241</v>
      </c>
      <c r="AH63" s="10">
        <v>61.552</v>
      </c>
      <c r="AI63" s="173">
        <v>30.95</v>
      </c>
      <c r="AJ63" s="173">
        <v>26.329000000000001</v>
      </c>
      <c r="AK63" s="173">
        <v>48.023000000000003</v>
      </c>
      <c r="AL63" s="173">
        <v>36.319000000000003</v>
      </c>
      <c r="AM63" s="173">
        <v>62.491999999999997</v>
      </c>
      <c r="AN63" s="173"/>
      <c r="AO63" s="173"/>
      <c r="AP63" s="173"/>
      <c r="AQ63" s="173"/>
      <c r="AR63" s="173"/>
      <c r="AS63" s="173"/>
      <c r="AT63" s="173"/>
      <c r="AU63" s="173"/>
      <c r="AV63" s="173"/>
      <c r="AW63" s="173"/>
      <c r="AX63" s="173"/>
      <c r="AY63" s="173"/>
    </row>
    <row r="64" spans="1:1005" ht="15" x14ac:dyDescent="0.25">
      <c r="A64" s="187"/>
      <c r="B64" s="160"/>
      <c r="C64" s="160"/>
      <c r="D64" s="164"/>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187"/>
      <c r="B65" s="160"/>
      <c r="C65" s="160"/>
      <c r="D65" s="164"/>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187"/>
      <c r="B66" s="160"/>
      <c r="C66" s="160"/>
      <c r="D66" s="164"/>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187"/>
      <c r="B67" s="160"/>
      <c r="C67" s="160"/>
      <c r="D67" s="164"/>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7"/>
      <c r="B68" s="160"/>
      <c r="C68" s="160"/>
      <c r="D68" s="164"/>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7"/>
      <c r="B69" s="160"/>
      <c r="C69" s="160"/>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7"/>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7"/>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7"/>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7"/>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7"/>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7"/>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7"/>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7"/>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7"/>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7"/>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7"/>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0"/>
  <sheetViews>
    <sheetView zoomScaleNormal="100" workbookViewId="0">
      <selection activeCell="D4" sqref="D4"/>
    </sheetView>
  </sheetViews>
  <sheetFormatPr defaultColWidth="18.7109375" defaultRowHeight="12.75" customHeight="1" x14ac:dyDescent="0.25"/>
  <cols>
    <col min="1" max="4" width="7.5703125" style="206" customWidth="1"/>
    <col min="5" max="30" width="8" style="211" customWidth="1"/>
    <col min="31" max="31" width="8.42578125" style="238" customWidth="1"/>
    <col min="32" max="54" width="8.85546875" style="211" customWidth="1"/>
    <col min="55" max="16384" width="18.7109375" style="211"/>
  </cols>
  <sheetData>
    <row r="1" spans="1:54" ht="15" x14ac:dyDescent="0.25">
      <c r="A1" s="27"/>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259"/>
      <c r="AJ1" s="259"/>
      <c r="AK1" s="259"/>
      <c r="AL1" s="259"/>
      <c r="AM1" s="259"/>
    </row>
    <row r="2" spans="1:54" s="206" customFormat="1" ht="15" x14ac:dyDescent="0.25">
      <c r="A2" s="27"/>
      <c r="B2" s="203" t="s">
        <v>53</v>
      </c>
      <c r="C2" s="203" t="s">
        <v>54</v>
      </c>
      <c r="D2" s="203" t="s">
        <v>55</v>
      </c>
      <c r="E2" s="203">
        <v>1981</v>
      </c>
      <c r="F2" s="203">
        <v>1982</v>
      </c>
      <c r="G2" s="203">
        <v>1983</v>
      </c>
      <c r="H2" s="203">
        <v>1984</v>
      </c>
      <c r="I2" s="203">
        <v>1985</v>
      </c>
      <c r="J2" s="203">
        <v>1986</v>
      </c>
      <c r="K2" s="203">
        <v>1987</v>
      </c>
      <c r="L2" s="203">
        <v>1988</v>
      </c>
      <c r="M2" s="203">
        <v>1989</v>
      </c>
      <c r="N2" s="203">
        <v>1990</v>
      </c>
      <c r="O2" s="203">
        <v>1991</v>
      </c>
      <c r="P2" s="203">
        <v>1992</v>
      </c>
      <c r="Q2" s="203">
        <v>1993</v>
      </c>
      <c r="R2" s="203">
        <v>1994</v>
      </c>
      <c r="S2" s="203">
        <v>1995</v>
      </c>
      <c r="T2" s="203">
        <v>1996</v>
      </c>
      <c r="U2" s="203">
        <v>1997</v>
      </c>
      <c r="V2" s="203">
        <v>1998</v>
      </c>
      <c r="W2" s="203">
        <v>1999</v>
      </c>
      <c r="X2" s="203">
        <v>2000</v>
      </c>
      <c r="Y2" s="203">
        <v>2001</v>
      </c>
      <c r="Z2" s="203">
        <v>2002</v>
      </c>
      <c r="AA2" s="203">
        <v>2003</v>
      </c>
      <c r="AB2" s="203">
        <v>2004</v>
      </c>
      <c r="AC2" s="203">
        <v>2005</v>
      </c>
      <c r="AD2" s="203">
        <v>2006</v>
      </c>
      <c r="AE2" s="221">
        <v>2007</v>
      </c>
      <c r="AF2" s="203">
        <v>2008</v>
      </c>
      <c r="AG2" s="203">
        <v>2009</v>
      </c>
      <c r="AH2" s="203">
        <v>2010</v>
      </c>
      <c r="AI2" s="259">
        <v>2011</v>
      </c>
      <c r="AJ2" s="259">
        <v>2012</v>
      </c>
      <c r="AK2" s="259">
        <v>2013</v>
      </c>
      <c r="AL2" s="259">
        <v>2014</v>
      </c>
      <c r="AM2" s="259">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8"/>
      <c r="B3" s="29" t="s">
        <v>71</v>
      </c>
      <c r="C3" s="29" t="s">
        <v>72</v>
      </c>
      <c r="D3" s="29" t="s">
        <v>73</v>
      </c>
      <c r="E3" s="29" t="s">
        <v>74</v>
      </c>
      <c r="F3" s="29" t="s">
        <v>75</v>
      </c>
      <c r="G3" s="29" t="s">
        <v>76</v>
      </c>
      <c r="H3" s="29" t="s">
        <v>77</v>
      </c>
      <c r="I3" s="29" t="s">
        <v>78</v>
      </c>
      <c r="J3" s="29" t="s">
        <v>79</v>
      </c>
      <c r="K3" s="29" t="s">
        <v>80</v>
      </c>
      <c r="L3" s="29" t="s">
        <v>81</v>
      </c>
      <c r="M3" s="29" t="s">
        <v>82</v>
      </c>
      <c r="N3" s="29" t="s">
        <v>83</v>
      </c>
      <c r="O3" s="29" t="s">
        <v>84</v>
      </c>
      <c r="P3" s="29" t="s">
        <v>85</v>
      </c>
      <c r="Q3" s="29" t="s">
        <v>86</v>
      </c>
      <c r="R3" s="29" t="s">
        <v>87</v>
      </c>
      <c r="S3" s="29" t="s">
        <v>88</v>
      </c>
      <c r="T3" s="29" t="s">
        <v>89</v>
      </c>
      <c r="U3" s="29" t="s">
        <v>90</v>
      </c>
      <c r="V3" s="29" t="s">
        <v>91</v>
      </c>
      <c r="W3" s="29" t="s">
        <v>92</v>
      </c>
      <c r="X3" s="29" t="s">
        <v>93</v>
      </c>
      <c r="Y3" s="29" t="s">
        <v>94</v>
      </c>
      <c r="Z3" s="29" t="s">
        <v>95</v>
      </c>
      <c r="AA3" s="29" t="s">
        <v>96</v>
      </c>
      <c r="AB3" s="29" t="s">
        <v>97</v>
      </c>
      <c r="AC3" s="29" t="s">
        <v>98</v>
      </c>
      <c r="AD3" s="29" t="s">
        <v>99</v>
      </c>
      <c r="AE3" s="29" t="s">
        <v>100</v>
      </c>
      <c r="AF3" s="29" t="s">
        <v>101</v>
      </c>
      <c r="AG3" s="29" t="s">
        <v>102</v>
      </c>
      <c r="AH3" s="29" t="s">
        <v>103</v>
      </c>
      <c r="AI3" s="29" t="s">
        <v>163</v>
      </c>
      <c r="AJ3" s="29" t="s">
        <v>168</v>
      </c>
      <c r="AK3" s="29" t="s">
        <v>169</v>
      </c>
      <c r="AL3" s="29" t="s">
        <v>170</v>
      </c>
      <c r="AM3" s="29"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8">
        <v>44136</v>
      </c>
      <c r="B4" s="216"/>
      <c r="C4" s="216"/>
      <c r="D4" s="217">
        <v>16.8559594</v>
      </c>
      <c r="E4" s="217">
        <v>12.186999999999999</v>
      </c>
      <c r="F4" s="217">
        <v>12.913</v>
      </c>
      <c r="G4" s="217">
        <v>17.327999999999999</v>
      </c>
      <c r="H4" s="236">
        <v>14.74</v>
      </c>
      <c r="I4" s="236">
        <v>12.343</v>
      </c>
      <c r="J4" s="236">
        <v>16.454999999999998</v>
      </c>
      <c r="K4" s="236">
        <v>26.928000000000001</v>
      </c>
      <c r="L4" s="236">
        <v>26.242000000000001</v>
      </c>
      <c r="M4" s="236">
        <v>14.753</v>
      </c>
      <c r="N4" s="236">
        <v>11.069000000000001</v>
      </c>
      <c r="O4" s="236">
        <v>22.471</v>
      </c>
      <c r="P4" s="236">
        <v>18.128</v>
      </c>
      <c r="Q4" s="236">
        <v>12.803000000000001</v>
      </c>
      <c r="R4" s="236">
        <v>14.827</v>
      </c>
      <c r="S4" s="236">
        <v>27.036000000000001</v>
      </c>
      <c r="T4" s="236">
        <v>12.861000000000001</v>
      </c>
      <c r="U4" s="236">
        <v>16.742999999999999</v>
      </c>
      <c r="V4" s="236">
        <v>12.797000000000001</v>
      </c>
      <c r="W4" s="236">
        <v>19.382999999999999</v>
      </c>
      <c r="X4" s="236">
        <v>11.755000000000001</v>
      </c>
      <c r="Y4" s="236">
        <v>14</v>
      </c>
      <c r="Z4" s="236">
        <v>12.403</v>
      </c>
      <c r="AA4" s="236">
        <v>19.204999999999998</v>
      </c>
      <c r="AB4" s="236">
        <v>30.757999999999999</v>
      </c>
      <c r="AC4" s="236">
        <v>13.101000000000001</v>
      </c>
      <c r="AD4" s="236">
        <v>12.047000000000001</v>
      </c>
      <c r="AE4" s="236">
        <v>12.17</v>
      </c>
      <c r="AF4" s="236">
        <v>11.73</v>
      </c>
      <c r="AG4" s="236">
        <v>13.695</v>
      </c>
      <c r="AH4" s="237">
        <v>12.558</v>
      </c>
      <c r="AI4" s="211">
        <v>11.75</v>
      </c>
      <c r="AJ4" s="211">
        <v>17.957000000000001</v>
      </c>
      <c r="AK4" s="211">
        <v>13.356999999999999</v>
      </c>
      <c r="AL4" s="211">
        <v>16.155000000000001</v>
      </c>
      <c r="AM4" s="211">
        <v>16.183</v>
      </c>
    </row>
    <row r="5" spans="1:54" ht="15" x14ac:dyDescent="0.25">
      <c r="A5" s="188">
        <v>44166</v>
      </c>
      <c r="B5" s="216"/>
      <c r="C5" s="216"/>
      <c r="D5" s="217">
        <v>14</v>
      </c>
      <c r="E5" s="217">
        <v>14.247999999999999</v>
      </c>
      <c r="F5" s="217">
        <v>10.8</v>
      </c>
      <c r="G5" s="217">
        <v>15.18</v>
      </c>
      <c r="H5" s="236">
        <v>12.743</v>
      </c>
      <c r="I5" s="236">
        <v>18.559999999999999</v>
      </c>
      <c r="J5" s="236">
        <v>15.375</v>
      </c>
      <c r="K5" s="236">
        <v>16.452999999999999</v>
      </c>
      <c r="L5" s="236">
        <v>14.343</v>
      </c>
      <c r="M5" s="236">
        <v>13</v>
      </c>
      <c r="N5" s="236">
        <v>10.407</v>
      </c>
      <c r="O5" s="236">
        <v>13.368</v>
      </c>
      <c r="P5" s="236">
        <v>13.141</v>
      </c>
      <c r="Q5" s="236">
        <v>11.694000000000001</v>
      </c>
      <c r="R5" s="236">
        <v>12.663</v>
      </c>
      <c r="S5" s="236">
        <v>18.129000000000001</v>
      </c>
      <c r="T5" s="236">
        <v>11.433</v>
      </c>
      <c r="U5" s="236">
        <v>18.321000000000002</v>
      </c>
      <c r="V5" s="236">
        <v>12.319000000000001</v>
      </c>
      <c r="W5" s="236">
        <v>18.094000000000001</v>
      </c>
      <c r="X5" s="236">
        <v>10.571</v>
      </c>
      <c r="Y5" s="236">
        <v>11.425000000000001</v>
      </c>
      <c r="Z5" s="236">
        <v>11.557</v>
      </c>
      <c r="AA5" s="236">
        <v>12.851000000000001</v>
      </c>
      <c r="AB5" s="236">
        <v>18.428999999999998</v>
      </c>
      <c r="AC5" s="236">
        <v>13.683999999999999</v>
      </c>
      <c r="AD5" s="236">
        <v>11.381</v>
      </c>
      <c r="AE5" s="236">
        <v>11.417999999999999</v>
      </c>
      <c r="AF5" s="236">
        <v>36.661000000000001</v>
      </c>
      <c r="AG5" s="236">
        <v>12.817</v>
      </c>
      <c r="AH5" s="237">
        <v>10.906000000000001</v>
      </c>
      <c r="AI5" s="211">
        <v>17.687000000000001</v>
      </c>
      <c r="AJ5" s="211">
        <v>12.946999999999999</v>
      </c>
      <c r="AK5" s="211">
        <v>12.161</v>
      </c>
      <c r="AL5" s="211">
        <v>13.726000000000001</v>
      </c>
      <c r="AM5" s="211">
        <v>13.189</v>
      </c>
    </row>
    <row r="6" spans="1:54" ht="15" x14ac:dyDescent="0.25">
      <c r="A6" s="188">
        <v>44197</v>
      </c>
      <c r="B6" s="216"/>
      <c r="C6" s="216"/>
      <c r="D6" s="217">
        <v>12</v>
      </c>
      <c r="E6" s="217">
        <v>12</v>
      </c>
      <c r="F6" s="217">
        <v>10.606999999999999</v>
      </c>
      <c r="G6" s="217">
        <v>13.569000000000001</v>
      </c>
      <c r="H6" s="236">
        <v>10.106999999999999</v>
      </c>
      <c r="I6" s="236">
        <v>17.645</v>
      </c>
      <c r="J6" s="236">
        <v>14.106999999999999</v>
      </c>
      <c r="K6" s="236">
        <v>12.77</v>
      </c>
      <c r="L6" s="236">
        <v>10.57</v>
      </c>
      <c r="M6" s="236">
        <v>11.526999999999999</v>
      </c>
      <c r="N6" s="236">
        <v>10.266999999999999</v>
      </c>
      <c r="O6" s="236">
        <v>10.276999999999999</v>
      </c>
      <c r="P6" s="236">
        <v>10.486000000000001</v>
      </c>
      <c r="Q6" s="236">
        <v>15.695</v>
      </c>
      <c r="R6" s="236">
        <v>11.019</v>
      </c>
      <c r="S6" s="236">
        <v>14.015000000000001</v>
      </c>
      <c r="T6" s="236">
        <v>10.629</v>
      </c>
      <c r="U6" s="236">
        <v>15.712999999999999</v>
      </c>
      <c r="V6" s="236">
        <v>11.853</v>
      </c>
      <c r="W6" s="236">
        <v>12.587999999999999</v>
      </c>
      <c r="X6" s="236">
        <v>12.377000000000001</v>
      </c>
      <c r="Y6" s="236">
        <v>11.37</v>
      </c>
      <c r="Z6" s="236">
        <v>10.239000000000001</v>
      </c>
      <c r="AA6" s="236">
        <v>11.198</v>
      </c>
      <c r="AB6" s="236">
        <v>14.449</v>
      </c>
      <c r="AC6" s="236">
        <v>36.31</v>
      </c>
      <c r="AD6" s="236">
        <v>10.577999999999999</v>
      </c>
      <c r="AE6" s="236">
        <v>11.371</v>
      </c>
      <c r="AF6" s="236">
        <v>23.646999999999998</v>
      </c>
      <c r="AG6" s="236">
        <v>13.14</v>
      </c>
      <c r="AH6" s="237">
        <v>11.000999999999999</v>
      </c>
      <c r="AI6" s="211">
        <v>12.723000000000001</v>
      </c>
      <c r="AJ6" s="211">
        <v>13.132</v>
      </c>
      <c r="AK6" s="211">
        <v>16.715</v>
      </c>
      <c r="AL6" s="211">
        <v>11.013999999999999</v>
      </c>
      <c r="AM6" s="211">
        <v>13.59</v>
      </c>
    </row>
    <row r="7" spans="1:54" ht="15" x14ac:dyDescent="0.25">
      <c r="A7" s="188">
        <v>44228</v>
      </c>
      <c r="B7" s="216"/>
      <c r="C7" s="216"/>
      <c r="D7" s="217">
        <v>15</v>
      </c>
      <c r="E7" s="217">
        <v>10.981</v>
      </c>
      <c r="F7" s="217">
        <v>12.666</v>
      </c>
      <c r="G7" s="217">
        <v>16</v>
      </c>
      <c r="H7" s="236">
        <v>13.349</v>
      </c>
      <c r="I7" s="236">
        <v>15.32</v>
      </c>
      <c r="J7" s="236">
        <v>28.835000000000001</v>
      </c>
      <c r="K7" s="236">
        <v>20.608000000000001</v>
      </c>
      <c r="L7" s="236">
        <v>13.32</v>
      </c>
      <c r="M7" s="236">
        <v>17.254999999999999</v>
      </c>
      <c r="N7" s="236">
        <v>10.811999999999999</v>
      </c>
      <c r="O7" s="236">
        <v>17.22</v>
      </c>
      <c r="P7" s="236">
        <v>18.242000000000001</v>
      </c>
      <c r="Q7" s="236">
        <v>21.46</v>
      </c>
      <c r="R7" s="236">
        <v>15.935</v>
      </c>
      <c r="S7" s="236">
        <v>30.106000000000002</v>
      </c>
      <c r="T7" s="236">
        <v>19.323</v>
      </c>
      <c r="U7" s="236">
        <v>18.257000000000001</v>
      </c>
      <c r="V7" s="236">
        <v>13.615</v>
      </c>
      <c r="W7" s="236">
        <v>14.497</v>
      </c>
      <c r="X7" s="236">
        <v>12.964</v>
      </c>
      <c r="Y7" s="236">
        <v>15.974</v>
      </c>
      <c r="Z7" s="236">
        <v>10.012</v>
      </c>
      <c r="AA7" s="236">
        <v>14.617000000000001</v>
      </c>
      <c r="AB7" s="236">
        <v>17.318000000000001</v>
      </c>
      <c r="AC7" s="236">
        <v>63.932000000000002</v>
      </c>
      <c r="AD7" s="236">
        <v>9.9</v>
      </c>
      <c r="AE7" s="236">
        <v>19.789000000000001</v>
      </c>
      <c r="AF7" s="236">
        <v>18.122</v>
      </c>
      <c r="AG7" s="236">
        <v>22.492000000000001</v>
      </c>
      <c r="AH7" s="237">
        <v>10.302</v>
      </c>
      <c r="AI7" s="211">
        <v>16.539000000000001</v>
      </c>
      <c r="AJ7" s="211">
        <v>15.865</v>
      </c>
      <c r="AK7" s="211">
        <v>16.637</v>
      </c>
      <c r="AL7" s="211">
        <v>15.442</v>
      </c>
      <c r="AM7" s="211">
        <v>24.725000000000001</v>
      </c>
    </row>
    <row r="8" spans="1:54" ht="15" x14ac:dyDescent="0.25">
      <c r="A8" s="188">
        <v>44256</v>
      </c>
      <c r="B8" s="216"/>
      <c r="C8" s="216"/>
      <c r="D8" s="217">
        <v>40</v>
      </c>
      <c r="E8" s="217">
        <v>23.785</v>
      </c>
      <c r="F8" s="217">
        <v>60.497999999999998</v>
      </c>
      <c r="G8" s="217">
        <v>45</v>
      </c>
      <c r="H8" s="236">
        <v>48.715000000000003</v>
      </c>
      <c r="I8" s="236">
        <v>72.444000000000003</v>
      </c>
      <c r="J8" s="236">
        <v>51.798999999999999</v>
      </c>
      <c r="K8" s="236">
        <v>48.936</v>
      </c>
      <c r="L8" s="236">
        <v>42.875999999999998</v>
      </c>
      <c r="M8" s="236">
        <v>63.036999999999999</v>
      </c>
      <c r="N8" s="236">
        <v>31.001000000000001</v>
      </c>
      <c r="O8" s="236">
        <v>42.713000000000001</v>
      </c>
      <c r="P8" s="236">
        <v>48.997</v>
      </c>
      <c r="Q8" s="236">
        <v>120.13200000000001</v>
      </c>
      <c r="R8" s="236">
        <v>40.256999999999998</v>
      </c>
      <c r="S8" s="236">
        <v>134.589</v>
      </c>
      <c r="T8" s="236">
        <v>27.498999999999999</v>
      </c>
      <c r="U8" s="236">
        <v>90.730999999999995</v>
      </c>
      <c r="V8" s="236">
        <v>32.116</v>
      </c>
      <c r="W8" s="236">
        <v>21.526</v>
      </c>
      <c r="X8" s="236">
        <v>28.785</v>
      </c>
      <c r="Y8" s="236">
        <v>48.948</v>
      </c>
      <c r="Z8" s="236">
        <v>18.030999999999999</v>
      </c>
      <c r="AA8" s="236">
        <v>37.073999999999998</v>
      </c>
      <c r="AB8" s="236">
        <v>80.373000000000005</v>
      </c>
      <c r="AC8" s="236">
        <v>88.444999999999993</v>
      </c>
      <c r="AD8" s="236">
        <v>23.498000000000001</v>
      </c>
      <c r="AE8" s="236">
        <v>47.898000000000003</v>
      </c>
      <c r="AF8" s="236">
        <v>94.804000000000002</v>
      </c>
      <c r="AG8" s="236">
        <v>48.198</v>
      </c>
      <c r="AH8" s="237">
        <v>43.752000000000002</v>
      </c>
      <c r="AI8" s="211">
        <v>39.023000000000003</v>
      </c>
      <c r="AJ8" s="211">
        <v>36.969000000000001</v>
      </c>
      <c r="AK8" s="211">
        <v>35.24</v>
      </c>
      <c r="AL8" s="211">
        <v>30.515999999999998</v>
      </c>
      <c r="AM8" s="211">
        <v>45.131</v>
      </c>
    </row>
    <row r="9" spans="1:54" ht="15" x14ac:dyDescent="0.25">
      <c r="A9" s="188">
        <v>44287</v>
      </c>
      <c r="B9" s="216"/>
      <c r="C9" s="216"/>
      <c r="D9" s="217">
        <v>85</v>
      </c>
      <c r="E9" s="217">
        <v>42.631</v>
      </c>
      <c r="F9" s="217">
        <v>79.290999999999997</v>
      </c>
      <c r="G9" s="217">
        <v>80</v>
      </c>
      <c r="H9" s="236">
        <v>90.688999999999993</v>
      </c>
      <c r="I9" s="236">
        <v>158.654</v>
      </c>
      <c r="J9" s="236">
        <v>181.77500000000001</v>
      </c>
      <c r="K9" s="236">
        <v>98.450999999999993</v>
      </c>
      <c r="L9" s="236">
        <v>63.906999999999996</v>
      </c>
      <c r="M9" s="236">
        <v>147.92099999999999</v>
      </c>
      <c r="N9" s="236">
        <v>80.417000000000002</v>
      </c>
      <c r="O9" s="236">
        <v>63.064999999999998</v>
      </c>
      <c r="P9" s="236">
        <v>118.74</v>
      </c>
      <c r="Q9" s="236">
        <v>212.14099999999999</v>
      </c>
      <c r="R9" s="236">
        <v>92.367000000000004</v>
      </c>
      <c r="S9" s="236">
        <v>126.96599999999999</v>
      </c>
      <c r="T9" s="236">
        <v>43.347999999999999</v>
      </c>
      <c r="U9" s="236">
        <v>130.24</v>
      </c>
      <c r="V9" s="236">
        <v>55.061999999999998</v>
      </c>
      <c r="W9" s="236">
        <v>52.323</v>
      </c>
      <c r="X9" s="236">
        <v>68.938000000000002</v>
      </c>
      <c r="Y9" s="236">
        <v>118.11499999999999</v>
      </c>
      <c r="Z9" s="236">
        <v>36.148000000000003</v>
      </c>
      <c r="AA9" s="236">
        <v>41.323999999999998</v>
      </c>
      <c r="AB9" s="236">
        <v>168.648</v>
      </c>
      <c r="AC9" s="236">
        <v>171.328</v>
      </c>
      <c r="AD9" s="236">
        <v>70.915000000000006</v>
      </c>
      <c r="AE9" s="236">
        <v>66.474999999999994</v>
      </c>
      <c r="AF9" s="236">
        <v>237.32300000000001</v>
      </c>
      <c r="AG9" s="236">
        <v>76.028000000000006</v>
      </c>
      <c r="AH9" s="237">
        <v>162.351</v>
      </c>
      <c r="AI9" s="211">
        <v>80.125</v>
      </c>
      <c r="AJ9" s="211">
        <v>67.715000000000003</v>
      </c>
      <c r="AK9" s="211">
        <v>51.938000000000002</v>
      </c>
      <c r="AL9" s="211">
        <v>44.901000000000003</v>
      </c>
      <c r="AM9" s="211">
        <v>38.055</v>
      </c>
    </row>
    <row r="10" spans="1:54" ht="15" x14ac:dyDescent="0.25">
      <c r="A10" s="188">
        <v>44317</v>
      </c>
      <c r="B10" s="216"/>
      <c r="C10" s="216"/>
      <c r="D10" s="217">
        <v>160</v>
      </c>
      <c r="E10" s="217">
        <v>93.040999999999997</v>
      </c>
      <c r="F10" s="217">
        <v>181.34700000000001</v>
      </c>
      <c r="G10" s="217">
        <v>160.50899999999999</v>
      </c>
      <c r="H10" s="236">
        <v>276.61799999999999</v>
      </c>
      <c r="I10" s="236">
        <v>322.47199999999998</v>
      </c>
      <c r="J10" s="236">
        <v>230.17500000000001</v>
      </c>
      <c r="K10" s="236">
        <v>205.70699999999999</v>
      </c>
      <c r="L10" s="236">
        <v>90.061000000000007</v>
      </c>
      <c r="M10" s="236">
        <v>180.06100000000001</v>
      </c>
      <c r="N10" s="236">
        <v>144.06</v>
      </c>
      <c r="O10" s="236">
        <v>135.55500000000001</v>
      </c>
      <c r="P10" s="236">
        <v>204.20699999999999</v>
      </c>
      <c r="Q10" s="236">
        <v>348.09500000000003</v>
      </c>
      <c r="R10" s="236">
        <v>203.3</v>
      </c>
      <c r="S10" s="236">
        <v>236.595</v>
      </c>
      <c r="T10" s="236">
        <v>117.758</v>
      </c>
      <c r="U10" s="236">
        <v>267.53800000000001</v>
      </c>
      <c r="V10" s="236">
        <v>142.09700000000001</v>
      </c>
      <c r="W10" s="236">
        <v>165</v>
      </c>
      <c r="X10" s="236">
        <v>112.994</v>
      </c>
      <c r="Y10" s="236">
        <v>310.20800000000003</v>
      </c>
      <c r="Z10" s="236">
        <v>42.125999999999998</v>
      </c>
      <c r="AA10" s="236">
        <v>101.23399999999999</v>
      </c>
      <c r="AB10" s="236">
        <v>232.09399999999999</v>
      </c>
      <c r="AC10" s="236">
        <v>392.80200000000002</v>
      </c>
      <c r="AD10" s="236">
        <v>132.672</v>
      </c>
      <c r="AE10" s="236">
        <v>173.542</v>
      </c>
      <c r="AF10" s="236">
        <v>285.63799999999998</v>
      </c>
      <c r="AG10" s="236">
        <v>272.60399999999998</v>
      </c>
      <c r="AH10" s="237">
        <v>143.643</v>
      </c>
      <c r="AI10" s="211">
        <v>119.952</v>
      </c>
      <c r="AJ10" s="211">
        <v>103.773</v>
      </c>
      <c r="AK10" s="211">
        <v>89.718000000000004</v>
      </c>
      <c r="AL10" s="211">
        <v>101.999</v>
      </c>
      <c r="AM10" s="211">
        <v>108.173</v>
      </c>
    </row>
    <row r="11" spans="1:54" ht="15" x14ac:dyDescent="0.25">
      <c r="A11" s="188">
        <v>44348</v>
      </c>
      <c r="B11" s="216"/>
      <c r="C11" s="216"/>
      <c r="D11" s="217">
        <v>160</v>
      </c>
      <c r="E11" s="217">
        <v>81.319999999999993</v>
      </c>
      <c r="F11" s="217">
        <v>228.87799999999999</v>
      </c>
      <c r="G11" s="217">
        <v>305.78500000000003</v>
      </c>
      <c r="H11" s="236">
        <v>299.59199999999998</v>
      </c>
      <c r="I11" s="236">
        <v>376.05200000000002</v>
      </c>
      <c r="J11" s="236">
        <v>333.36700000000002</v>
      </c>
      <c r="K11" s="236">
        <v>186.92400000000001</v>
      </c>
      <c r="L11" s="236">
        <v>142.40100000000001</v>
      </c>
      <c r="M11" s="236">
        <v>130.97200000000001</v>
      </c>
      <c r="N11" s="236">
        <v>155</v>
      </c>
      <c r="O11" s="236">
        <v>240.78299999999999</v>
      </c>
      <c r="P11" s="236">
        <v>115.8</v>
      </c>
      <c r="Q11" s="236">
        <v>333.49700000000001</v>
      </c>
      <c r="R11" s="236">
        <v>165.11</v>
      </c>
      <c r="S11" s="236">
        <v>362.93099999999998</v>
      </c>
      <c r="T11" s="236">
        <v>53.817</v>
      </c>
      <c r="U11" s="236">
        <v>283.61900000000003</v>
      </c>
      <c r="V11" s="236">
        <v>136.25200000000001</v>
      </c>
      <c r="W11" s="236">
        <v>192.22399999999999</v>
      </c>
      <c r="X11" s="236">
        <v>44.781999999999996</v>
      </c>
      <c r="Y11" s="236">
        <v>122.178</v>
      </c>
      <c r="Z11" s="236">
        <v>23.395</v>
      </c>
      <c r="AA11" s="236">
        <v>64.37</v>
      </c>
      <c r="AB11" s="236">
        <v>109.32899999999999</v>
      </c>
      <c r="AC11" s="236">
        <v>315.565</v>
      </c>
      <c r="AD11" s="236">
        <v>61.171999999999997</v>
      </c>
      <c r="AE11" s="236">
        <v>99.468999999999994</v>
      </c>
      <c r="AF11" s="236">
        <v>333.70499999999998</v>
      </c>
      <c r="AG11" s="236">
        <v>147.45599999999999</v>
      </c>
      <c r="AH11" s="237">
        <v>177.197</v>
      </c>
      <c r="AI11" s="211">
        <v>207.27</v>
      </c>
      <c r="AJ11" s="211">
        <v>43.633000000000003</v>
      </c>
      <c r="AK11" s="211">
        <v>81.620999999999995</v>
      </c>
      <c r="AL11" s="211">
        <v>120.902</v>
      </c>
      <c r="AM11" s="211">
        <v>186.71100000000001</v>
      </c>
    </row>
    <row r="12" spans="1:54" ht="15" x14ac:dyDescent="0.25">
      <c r="A12" s="188">
        <v>44378</v>
      </c>
      <c r="B12" s="216"/>
      <c r="C12" s="216"/>
      <c r="D12" s="217">
        <v>40</v>
      </c>
      <c r="E12" s="217">
        <v>44.424999999999997</v>
      </c>
      <c r="F12" s="217">
        <v>92.852999999999994</v>
      </c>
      <c r="G12" s="217">
        <v>161.61799999999999</v>
      </c>
      <c r="H12" s="236">
        <v>79.225999999999999</v>
      </c>
      <c r="I12" s="236">
        <v>82.036000000000001</v>
      </c>
      <c r="J12" s="236">
        <v>120.22799999999999</v>
      </c>
      <c r="K12" s="236">
        <v>32.430999999999997</v>
      </c>
      <c r="L12" s="236">
        <v>33.29</v>
      </c>
      <c r="M12" s="236">
        <v>19.198</v>
      </c>
      <c r="N12" s="236">
        <v>54.893999999999998</v>
      </c>
      <c r="O12" s="236">
        <v>76.415999999999997</v>
      </c>
      <c r="P12" s="236">
        <v>30.481000000000002</v>
      </c>
      <c r="Q12" s="236">
        <v>78.540999999999997</v>
      </c>
      <c r="R12" s="236">
        <v>18.010999999999999</v>
      </c>
      <c r="S12" s="236">
        <v>230.80500000000001</v>
      </c>
      <c r="T12" s="236">
        <v>30.827000000000002</v>
      </c>
      <c r="U12" s="236">
        <v>54.945999999999998</v>
      </c>
      <c r="V12" s="236">
        <v>52.762999999999998</v>
      </c>
      <c r="W12" s="236">
        <v>89.697999999999993</v>
      </c>
      <c r="X12" s="236">
        <v>19.832999999999998</v>
      </c>
      <c r="Y12" s="236">
        <v>12.16</v>
      </c>
      <c r="Z12" s="236">
        <v>15.436999999999999</v>
      </c>
      <c r="AA12" s="236">
        <v>22.995000000000001</v>
      </c>
      <c r="AB12" s="236">
        <v>13.863</v>
      </c>
      <c r="AC12" s="236">
        <v>76.13</v>
      </c>
      <c r="AD12" s="236">
        <v>42.878999999999998</v>
      </c>
      <c r="AE12" s="236">
        <v>30.007000000000001</v>
      </c>
      <c r="AF12" s="236">
        <v>77.317999999999998</v>
      </c>
      <c r="AG12" s="236">
        <v>19.706</v>
      </c>
      <c r="AH12" s="237">
        <v>40.255000000000003</v>
      </c>
      <c r="AI12" s="211">
        <v>40</v>
      </c>
      <c r="AJ12" s="211">
        <v>29.478999999999999</v>
      </c>
      <c r="AK12" s="211">
        <v>34.463999999999999</v>
      </c>
      <c r="AL12" s="211">
        <v>18.265999999999998</v>
      </c>
      <c r="AM12" s="211">
        <v>33.212000000000003</v>
      </c>
    </row>
    <row r="13" spans="1:54" ht="15" x14ac:dyDescent="0.25">
      <c r="A13" s="188">
        <v>44409</v>
      </c>
      <c r="B13" s="216"/>
      <c r="C13" s="216"/>
      <c r="D13" s="217">
        <v>32</v>
      </c>
      <c r="E13" s="217">
        <v>29.856000000000002</v>
      </c>
      <c r="F13" s="217">
        <v>58.368000000000002</v>
      </c>
      <c r="G13" s="217">
        <v>45.34</v>
      </c>
      <c r="H13" s="236">
        <v>60.820999999999998</v>
      </c>
      <c r="I13" s="236">
        <v>32</v>
      </c>
      <c r="J13" s="236">
        <v>25.524999999999999</v>
      </c>
      <c r="K13" s="236">
        <v>21.92</v>
      </c>
      <c r="L13" s="236">
        <v>51.188000000000002</v>
      </c>
      <c r="M13" s="236">
        <v>36.530999999999999</v>
      </c>
      <c r="N13" s="236">
        <v>35.387</v>
      </c>
      <c r="O13" s="236">
        <v>40.353999999999999</v>
      </c>
      <c r="P13" s="236">
        <v>53.018999999999998</v>
      </c>
      <c r="Q13" s="236">
        <v>71.688000000000002</v>
      </c>
      <c r="R13" s="236">
        <v>31.526</v>
      </c>
      <c r="S13" s="236">
        <v>63.981000000000002</v>
      </c>
      <c r="T13" s="236">
        <v>19.529</v>
      </c>
      <c r="U13" s="236">
        <v>51.01</v>
      </c>
      <c r="V13" s="236">
        <v>34.613</v>
      </c>
      <c r="W13" s="236">
        <v>103.206</v>
      </c>
      <c r="X13" s="236">
        <v>18.765000000000001</v>
      </c>
      <c r="Y13" s="236">
        <v>34.011000000000003</v>
      </c>
      <c r="Z13" s="236">
        <v>12.49</v>
      </c>
      <c r="AA13" s="236">
        <v>20.396999999999998</v>
      </c>
      <c r="AB13" s="236">
        <v>3.093</v>
      </c>
      <c r="AC13" s="236">
        <v>28.966000000000001</v>
      </c>
      <c r="AD13" s="236">
        <v>46.921999999999997</v>
      </c>
      <c r="AE13" s="236">
        <v>37.814</v>
      </c>
      <c r="AF13" s="236">
        <v>29.164000000000001</v>
      </c>
      <c r="AG13" s="236">
        <v>20.440000000000001</v>
      </c>
      <c r="AH13" s="237">
        <v>41.31</v>
      </c>
      <c r="AI13" s="211">
        <v>15.305999999999999</v>
      </c>
      <c r="AJ13" s="211">
        <v>16.411999999999999</v>
      </c>
      <c r="AK13" s="211">
        <v>31.164999999999999</v>
      </c>
      <c r="AL13" s="211">
        <v>22.359000000000002</v>
      </c>
      <c r="AM13" s="211">
        <v>12.316000000000001</v>
      </c>
    </row>
    <row r="14" spans="1:54" ht="15" x14ac:dyDescent="0.25">
      <c r="A14" s="188">
        <v>44440</v>
      </c>
      <c r="B14" s="216"/>
      <c r="C14" s="216"/>
      <c r="D14" s="217">
        <v>32</v>
      </c>
      <c r="E14" s="217">
        <v>25.254000000000001</v>
      </c>
      <c r="F14" s="217">
        <v>77.099999999999994</v>
      </c>
      <c r="G14" s="217">
        <v>11.973000000000001</v>
      </c>
      <c r="H14" s="236">
        <v>39.747</v>
      </c>
      <c r="I14" s="236">
        <v>65.257999999999996</v>
      </c>
      <c r="J14" s="236">
        <v>48.834000000000003</v>
      </c>
      <c r="K14" s="236">
        <v>10.253</v>
      </c>
      <c r="L14" s="236">
        <v>31.756</v>
      </c>
      <c r="M14" s="236">
        <v>28.954000000000001</v>
      </c>
      <c r="N14" s="236">
        <v>32.901000000000003</v>
      </c>
      <c r="O14" s="236">
        <v>64.269000000000005</v>
      </c>
      <c r="P14" s="236">
        <v>39.204000000000001</v>
      </c>
      <c r="Q14" s="236">
        <v>72.680999999999997</v>
      </c>
      <c r="R14" s="236">
        <v>44.119</v>
      </c>
      <c r="S14" s="236">
        <v>33.665999999999997</v>
      </c>
      <c r="T14" s="236">
        <v>25.448</v>
      </c>
      <c r="U14" s="236">
        <v>82.370999999999995</v>
      </c>
      <c r="V14" s="236">
        <v>21.292000000000002</v>
      </c>
      <c r="W14" s="236">
        <v>66.510999999999996</v>
      </c>
      <c r="X14" s="236">
        <v>15.701000000000001</v>
      </c>
      <c r="Y14" s="236">
        <v>20.666</v>
      </c>
      <c r="Z14" s="236">
        <v>19.923999999999999</v>
      </c>
      <c r="AA14" s="236">
        <v>40.854999999999997</v>
      </c>
      <c r="AB14" s="236">
        <v>43.470999999999997</v>
      </c>
      <c r="AC14" s="236">
        <v>25.425999999999998</v>
      </c>
      <c r="AD14" s="236">
        <v>38.326000000000001</v>
      </c>
      <c r="AE14" s="236">
        <v>33</v>
      </c>
      <c r="AF14" s="236">
        <v>33.566000000000003</v>
      </c>
      <c r="AG14" s="236">
        <v>21.454000000000001</v>
      </c>
      <c r="AH14" s="237">
        <v>39.874000000000002</v>
      </c>
      <c r="AI14" s="211">
        <v>24.544</v>
      </c>
      <c r="AJ14" s="211">
        <v>16.437000000000001</v>
      </c>
      <c r="AK14" s="211">
        <v>77.325000000000003</v>
      </c>
      <c r="AL14" s="211">
        <v>22.757999999999999</v>
      </c>
      <c r="AM14" s="211">
        <v>21.155000000000001</v>
      </c>
    </row>
    <row r="15" spans="1:54" ht="15" x14ac:dyDescent="0.25">
      <c r="A15" s="188">
        <v>44470</v>
      </c>
      <c r="B15" s="216"/>
      <c r="C15" s="216"/>
      <c r="D15" s="217">
        <v>36.96</v>
      </c>
      <c r="E15" s="217">
        <v>58.787999999999997</v>
      </c>
      <c r="F15" s="217">
        <v>44.133000000000003</v>
      </c>
      <c r="G15" s="217">
        <v>47.671999999999997</v>
      </c>
      <c r="H15" s="236">
        <v>64.275000000000006</v>
      </c>
      <c r="I15" s="236">
        <v>100.12</v>
      </c>
      <c r="J15" s="236">
        <v>81.097999999999999</v>
      </c>
      <c r="K15" s="236">
        <v>16.664999999999999</v>
      </c>
      <c r="L15" s="236">
        <v>28.681000000000001</v>
      </c>
      <c r="M15" s="236">
        <v>35.097999999999999</v>
      </c>
      <c r="N15" s="236">
        <v>46.558</v>
      </c>
      <c r="O15" s="236">
        <v>21.553999999999998</v>
      </c>
      <c r="P15" s="236">
        <v>20.091999999999999</v>
      </c>
      <c r="Q15" s="236">
        <v>30.817</v>
      </c>
      <c r="R15" s="236">
        <v>29.055</v>
      </c>
      <c r="S15" s="236">
        <v>32.283000000000001</v>
      </c>
      <c r="T15" s="236">
        <v>24.905000000000001</v>
      </c>
      <c r="U15" s="236">
        <v>73.909000000000006</v>
      </c>
      <c r="V15" s="236">
        <v>40.865000000000002</v>
      </c>
      <c r="W15" s="236">
        <v>21.748000000000001</v>
      </c>
      <c r="X15" s="236">
        <v>27.591000000000001</v>
      </c>
      <c r="Y15" s="236">
        <v>17.806999999999999</v>
      </c>
      <c r="Z15" s="236">
        <v>19.742000000000001</v>
      </c>
      <c r="AA15" s="236">
        <v>18.367000000000001</v>
      </c>
      <c r="AB15" s="236">
        <v>42.47</v>
      </c>
      <c r="AC15" s="236">
        <v>70.244</v>
      </c>
      <c r="AD15" s="236">
        <v>113.828</v>
      </c>
      <c r="AE15" s="236">
        <v>34.317</v>
      </c>
      <c r="AF15" s="236">
        <v>26.846</v>
      </c>
      <c r="AG15" s="236">
        <v>22.518000000000001</v>
      </c>
      <c r="AH15" s="237">
        <v>29.893000000000001</v>
      </c>
      <c r="AI15" s="211">
        <v>52.192999999999998</v>
      </c>
      <c r="AJ15" s="211">
        <v>11.67</v>
      </c>
      <c r="AK15" s="211">
        <v>41.71</v>
      </c>
      <c r="AL15" s="211">
        <v>36.497</v>
      </c>
      <c r="AM15" s="211">
        <v>17.151</v>
      </c>
    </row>
    <row r="16" spans="1:54" ht="15" x14ac:dyDescent="0.25">
      <c r="A16" s="188">
        <v>44501</v>
      </c>
      <c r="B16" s="216"/>
      <c r="C16" s="216"/>
      <c r="D16" s="217">
        <v>26.04</v>
      </c>
      <c r="E16" s="217">
        <v>28.097000000000001</v>
      </c>
      <c r="F16" s="217">
        <v>35.941000000000003</v>
      </c>
      <c r="G16" s="217">
        <v>26.898</v>
      </c>
      <c r="H16" s="236">
        <v>37.415999999999997</v>
      </c>
      <c r="I16" s="236">
        <v>48.378999999999998</v>
      </c>
      <c r="J16" s="236">
        <v>65.744</v>
      </c>
      <c r="K16" s="236">
        <v>39.957999999999998</v>
      </c>
      <c r="L16" s="236">
        <v>24.616</v>
      </c>
      <c r="M16" s="236">
        <v>20.309000000000001</v>
      </c>
      <c r="N16" s="236">
        <v>37.976999999999997</v>
      </c>
      <c r="O16" s="236">
        <v>34.078000000000003</v>
      </c>
      <c r="P16" s="236">
        <v>22.213999999999999</v>
      </c>
      <c r="Q16" s="236">
        <v>31.088999999999999</v>
      </c>
      <c r="R16" s="236">
        <v>38.408999999999999</v>
      </c>
      <c r="S16" s="236">
        <v>25.872</v>
      </c>
      <c r="T16" s="236">
        <v>24.673999999999999</v>
      </c>
      <c r="U16" s="236">
        <v>38.83</v>
      </c>
      <c r="V16" s="236">
        <v>52.72</v>
      </c>
      <c r="W16" s="236">
        <v>19.227</v>
      </c>
      <c r="X16" s="236">
        <v>22.981000000000002</v>
      </c>
      <c r="Y16" s="236">
        <v>17.917999999999999</v>
      </c>
      <c r="Z16" s="236">
        <v>21.497</v>
      </c>
      <c r="AA16" s="236">
        <v>20.771000000000001</v>
      </c>
      <c r="AB16" s="236">
        <v>39.768999999999998</v>
      </c>
      <c r="AC16" s="236">
        <v>36.884999999999998</v>
      </c>
      <c r="AD16" s="236">
        <v>41.405000000000001</v>
      </c>
      <c r="AE16" s="236">
        <v>17.497</v>
      </c>
      <c r="AF16" s="236">
        <v>30.393999999999998</v>
      </c>
      <c r="AG16" s="236">
        <v>19.960999999999999</v>
      </c>
      <c r="AH16" s="237">
        <v>22.823</v>
      </c>
      <c r="AI16" s="211">
        <v>28.460999999999999</v>
      </c>
      <c r="AJ16" s="211">
        <v>11.791</v>
      </c>
      <c r="AK16" s="211">
        <v>27.771999999999998</v>
      </c>
      <c r="AL16" s="211">
        <v>20.805</v>
      </c>
      <c r="AM16" s="211">
        <v>19.18</v>
      </c>
    </row>
    <row r="17" spans="1:39" ht="15" x14ac:dyDescent="0.25">
      <c r="A17" s="188">
        <v>44531</v>
      </c>
      <c r="B17" s="216"/>
      <c r="C17" s="216"/>
      <c r="D17" s="217">
        <v>25.1</v>
      </c>
      <c r="E17" s="217">
        <v>16.100999999999999</v>
      </c>
      <c r="F17" s="217">
        <v>27.41</v>
      </c>
      <c r="G17" s="217">
        <v>22.533000000000001</v>
      </c>
      <c r="H17" s="236">
        <v>38.594000000000001</v>
      </c>
      <c r="I17" s="236">
        <v>31.222999999999999</v>
      </c>
      <c r="J17" s="236">
        <v>35.055</v>
      </c>
      <c r="K17" s="236">
        <v>21.806000000000001</v>
      </c>
      <c r="L17" s="236">
        <v>18.332000000000001</v>
      </c>
      <c r="M17" s="236">
        <v>16.616</v>
      </c>
      <c r="N17" s="236">
        <v>22.343</v>
      </c>
      <c r="O17" s="236">
        <v>21.989000000000001</v>
      </c>
      <c r="P17" s="236">
        <v>18.584</v>
      </c>
      <c r="Q17" s="236">
        <v>27.268000000000001</v>
      </c>
      <c r="R17" s="236">
        <v>25.678999999999998</v>
      </c>
      <c r="S17" s="236">
        <v>23.44</v>
      </c>
      <c r="T17" s="236">
        <v>23.481999999999999</v>
      </c>
      <c r="U17" s="236">
        <v>26.780999999999999</v>
      </c>
      <c r="V17" s="236">
        <v>33.807000000000002</v>
      </c>
      <c r="W17" s="236">
        <v>17.824999999999999</v>
      </c>
      <c r="X17" s="236">
        <v>14.516</v>
      </c>
      <c r="Y17" s="236">
        <v>17.741</v>
      </c>
      <c r="Z17" s="236">
        <v>11.125999999999999</v>
      </c>
      <c r="AA17" s="236">
        <v>19.241</v>
      </c>
      <c r="AB17" s="236">
        <v>24.23</v>
      </c>
      <c r="AC17" s="236">
        <v>25.902000000000001</v>
      </c>
      <c r="AD17" s="236">
        <v>21.873999999999999</v>
      </c>
      <c r="AE17" s="236">
        <v>41.000999999999998</v>
      </c>
      <c r="AF17" s="236">
        <v>25.966000000000001</v>
      </c>
      <c r="AG17" s="236">
        <v>15.823</v>
      </c>
      <c r="AH17" s="237">
        <v>26.295000000000002</v>
      </c>
      <c r="AI17" s="211">
        <v>20.283000000000001</v>
      </c>
      <c r="AJ17" s="211">
        <v>10.782</v>
      </c>
      <c r="AK17" s="211">
        <v>19.452999999999999</v>
      </c>
      <c r="AL17" s="211">
        <v>17.213999999999999</v>
      </c>
      <c r="AM17" s="211">
        <v>19.318999999999999</v>
      </c>
    </row>
    <row r="18" spans="1:39" ht="15" x14ac:dyDescent="0.25">
      <c r="A18" s="188">
        <v>44562</v>
      </c>
      <c r="B18" s="216"/>
      <c r="C18" s="216"/>
      <c r="D18" s="217">
        <v>21.5</v>
      </c>
      <c r="E18" s="217">
        <v>13.693</v>
      </c>
      <c r="F18" s="217">
        <v>24.120999999999999</v>
      </c>
      <c r="G18" s="217">
        <v>18.829000000000001</v>
      </c>
      <c r="H18" s="236">
        <v>38.715000000000003</v>
      </c>
      <c r="I18" s="236">
        <v>28.428999999999998</v>
      </c>
      <c r="J18" s="236">
        <v>25.655999999999999</v>
      </c>
      <c r="K18" s="236">
        <v>16.263999999999999</v>
      </c>
      <c r="L18" s="236">
        <v>15.851000000000001</v>
      </c>
      <c r="M18" s="236">
        <v>15.362</v>
      </c>
      <c r="N18" s="236">
        <v>16.498999999999999</v>
      </c>
      <c r="O18" s="236">
        <v>17.312999999999999</v>
      </c>
      <c r="P18" s="236">
        <v>22.521999999999998</v>
      </c>
      <c r="Q18" s="236">
        <v>23.707999999999998</v>
      </c>
      <c r="R18" s="236">
        <v>19.86</v>
      </c>
      <c r="S18" s="236">
        <v>21.73</v>
      </c>
      <c r="T18" s="236">
        <v>18.571999999999999</v>
      </c>
      <c r="U18" s="236">
        <v>24.321999999999999</v>
      </c>
      <c r="V18" s="236">
        <v>20.317</v>
      </c>
      <c r="W18" s="236">
        <v>19.114000000000001</v>
      </c>
      <c r="X18" s="236">
        <v>13.589</v>
      </c>
      <c r="Y18" s="236">
        <v>15.994999999999999</v>
      </c>
      <c r="Z18" s="236">
        <v>9.3510000000000009</v>
      </c>
      <c r="AA18" s="236">
        <v>15.471</v>
      </c>
      <c r="AB18" s="236">
        <v>52.621000000000002</v>
      </c>
      <c r="AC18" s="236">
        <v>22.834</v>
      </c>
      <c r="AD18" s="236">
        <v>18.305</v>
      </c>
      <c r="AE18" s="236">
        <v>27.393000000000001</v>
      </c>
      <c r="AF18" s="236">
        <v>24.588999999999999</v>
      </c>
      <c r="AG18" s="236">
        <v>15.127000000000001</v>
      </c>
      <c r="AH18" s="237">
        <v>19.689</v>
      </c>
      <c r="AI18" s="211">
        <v>20.495999999999999</v>
      </c>
      <c r="AJ18" s="211">
        <v>15.637</v>
      </c>
      <c r="AK18" s="211">
        <v>15.818</v>
      </c>
      <c r="AL18" s="211">
        <v>17.103999999999999</v>
      </c>
      <c r="AM18" s="211">
        <v>16.143000000000001</v>
      </c>
    </row>
    <row r="19" spans="1:39" ht="15" x14ac:dyDescent="0.25">
      <c r="A19" s="188">
        <v>44593</v>
      </c>
      <c r="B19" s="216"/>
      <c r="C19" s="216"/>
      <c r="D19" s="217">
        <v>29.9</v>
      </c>
      <c r="E19" s="217">
        <v>14.675000000000001</v>
      </c>
      <c r="F19" s="217">
        <v>25.89</v>
      </c>
      <c r="G19" s="217">
        <v>20.652999999999999</v>
      </c>
      <c r="H19" s="236">
        <v>36.164999999999999</v>
      </c>
      <c r="I19" s="236">
        <v>56.095999999999997</v>
      </c>
      <c r="J19" s="236">
        <v>41.405000000000001</v>
      </c>
      <c r="K19" s="236">
        <v>18.07</v>
      </c>
      <c r="L19" s="236">
        <v>19.963000000000001</v>
      </c>
      <c r="M19" s="236">
        <v>14.689</v>
      </c>
      <c r="N19" s="236">
        <v>23.265999999999998</v>
      </c>
      <c r="O19" s="236">
        <v>26.562000000000001</v>
      </c>
      <c r="P19" s="236">
        <v>27.844999999999999</v>
      </c>
      <c r="Q19" s="236">
        <v>28.504999999999999</v>
      </c>
      <c r="R19" s="236">
        <v>44.521999999999998</v>
      </c>
      <c r="S19" s="236">
        <v>31.218</v>
      </c>
      <c r="T19" s="236">
        <v>21.077000000000002</v>
      </c>
      <c r="U19" s="236">
        <v>24.904</v>
      </c>
      <c r="V19" s="236">
        <v>24.614999999999998</v>
      </c>
      <c r="W19" s="236">
        <v>18.344999999999999</v>
      </c>
      <c r="X19" s="236">
        <v>17.164999999999999</v>
      </c>
      <c r="Y19" s="236">
        <v>14.464</v>
      </c>
      <c r="Z19" s="236">
        <v>12.792</v>
      </c>
      <c r="AA19" s="236">
        <v>17.78</v>
      </c>
      <c r="AB19" s="236">
        <v>83.456999999999994</v>
      </c>
      <c r="AC19" s="236">
        <v>19.891999999999999</v>
      </c>
      <c r="AD19" s="236">
        <v>35.878</v>
      </c>
      <c r="AE19" s="236">
        <v>20.327000000000002</v>
      </c>
      <c r="AF19" s="236">
        <v>33.966999999999999</v>
      </c>
      <c r="AG19" s="236">
        <v>13.278</v>
      </c>
      <c r="AH19" s="237">
        <v>23.452000000000002</v>
      </c>
      <c r="AI19" s="211">
        <v>22.114000000000001</v>
      </c>
      <c r="AJ19" s="211">
        <v>15.776999999999999</v>
      </c>
      <c r="AK19" s="211">
        <v>22.146000000000001</v>
      </c>
      <c r="AL19" s="211">
        <v>28.030999999999999</v>
      </c>
      <c r="AM19" s="211">
        <v>13.4</v>
      </c>
    </row>
    <row r="20" spans="1:39" ht="15" x14ac:dyDescent="0.25">
      <c r="A20" s="188">
        <v>44621</v>
      </c>
      <c r="B20" s="216"/>
      <c r="C20" s="216"/>
      <c r="D20" s="217">
        <v>96</v>
      </c>
      <c r="E20" s="217">
        <v>73.331999999999994</v>
      </c>
      <c r="F20" s="217">
        <v>72.751999999999995</v>
      </c>
      <c r="G20" s="217">
        <v>69.921000000000006</v>
      </c>
      <c r="H20" s="236">
        <v>181.56299999999999</v>
      </c>
      <c r="I20" s="236">
        <v>134.404</v>
      </c>
      <c r="J20" s="236">
        <v>110.173</v>
      </c>
      <c r="K20" s="236">
        <v>51.469000000000001</v>
      </c>
      <c r="L20" s="236">
        <v>84.831999999999994</v>
      </c>
      <c r="M20" s="236">
        <v>38.776000000000003</v>
      </c>
      <c r="N20" s="236">
        <v>61.183999999999997</v>
      </c>
      <c r="O20" s="236">
        <v>83.927000000000007</v>
      </c>
      <c r="P20" s="236">
        <v>151.61500000000001</v>
      </c>
      <c r="Q20" s="236">
        <v>72.254000000000005</v>
      </c>
      <c r="R20" s="236">
        <v>204.31</v>
      </c>
      <c r="S20" s="236">
        <v>41.713999999999999</v>
      </c>
      <c r="T20" s="236">
        <v>138.53800000000001</v>
      </c>
      <c r="U20" s="236">
        <v>67.075000000000003</v>
      </c>
      <c r="V20" s="236">
        <v>48.845999999999997</v>
      </c>
      <c r="W20" s="236">
        <v>38.722999999999999</v>
      </c>
      <c r="X20" s="236">
        <v>63.912999999999997</v>
      </c>
      <c r="Y20" s="236">
        <v>23.52</v>
      </c>
      <c r="Z20" s="236">
        <v>38.966000000000001</v>
      </c>
      <c r="AA20" s="236">
        <v>88.882000000000005</v>
      </c>
      <c r="AB20" s="236">
        <v>139.64400000000001</v>
      </c>
      <c r="AC20" s="236">
        <v>39.776000000000003</v>
      </c>
      <c r="AD20" s="236">
        <v>121.369</v>
      </c>
      <c r="AE20" s="236">
        <v>96.433999999999997</v>
      </c>
      <c r="AF20" s="236">
        <v>73.259</v>
      </c>
      <c r="AG20" s="236">
        <v>49.271999999999998</v>
      </c>
      <c r="AH20" s="237">
        <v>53.98</v>
      </c>
      <c r="AI20" s="211">
        <v>62.475000000000001</v>
      </c>
      <c r="AJ20" s="211">
        <v>31.722000000000001</v>
      </c>
      <c r="AK20" s="211">
        <v>54.747</v>
      </c>
      <c r="AL20" s="211">
        <v>58.381</v>
      </c>
      <c r="AM20" s="211">
        <v>27.937999999999999</v>
      </c>
    </row>
    <row r="21" spans="1:39" ht="15" x14ac:dyDescent="0.25">
      <c r="A21" s="188">
        <v>44652</v>
      </c>
      <c r="B21" s="216"/>
      <c r="C21" s="216"/>
      <c r="D21" s="217">
        <v>152.4</v>
      </c>
      <c r="E21" s="217">
        <v>110.91</v>
      </c>
      <c r="F21" s="217">
        <v>131.346</v>
      </c>
      <c r="G21" s="217">
        <v>129.96</v>
      </c>
      <c r="H21" s="236">
        <v>287.43799999999999</v>
      </c>
      <c r="I21" s="236">
        <v>302.31700000000001</v>
      </c>
      <c r="J21" s="236">
        <v>226.49299999999999</v>
      </c>
      <c r="K21" s="236">
        <v>86.206000000000003</v>
      </c>
      <c r="L21" s="236">
        <v>199.82900000000001</v>
      </c>
      <c r="M21" s="236">
        <v>112.405</v>
      </c>
      <c r="N21" s="236">
        <v>114.288</v>
      </c>
      <c r="O21" s="236">
        <v>216.54300000000001</v>
      </c>
      <c r="P21" s="236">
        <v>270.27</v>
      </c>
      <c r="Q21" s="236">
        <v>168.989</v>
      </c>
      <c r="R21" s="236">
        <v>173.07900000000001</v>
      </c>
      <c r="S21" s="236">
        <v>74.775999999999996</v>
      </c>
      <c r="T21" s="236">
        <v>185.999</v>
      </c>
      <c r="U21" s="236">
        <v>127.839</v>
      </c>
      <c r="V21" s="236">
        <v>101.88</v>
      </c>
      <c r="W21" s="236">
        <v>109.39400000000001</v>
      </c>
      <c r="X21" s="236">
        <v>166.23599999999999</v>
      </c>
      <c r="Y21" s="236">
        <v>42.072000000000003</v>
      </c>
      <c r="Z21" s="236">
        <v>51.930999999999997</v>
      </c>
      <c r="AA21" s="236">
        <v>185.28200000000001</v>
      </c>
      <c r="AB21" s="236">
        <v>256.13</v>
      </c>
      <c r="AC21" s="236">
        <v>135.923</v>
      </c>
      <c r="AD21" s="236">
        <v>131.297</v>
      </c>
      <c r="AE21" s="236">
        <v>253.523</v>
      </c>
      <c r="AF21" s="236">
        <v>113.63200000000001</v>
      </c>
      <c r="AG21" s="236">
        <v>181.935</v>
      </c>
      <c r="AH21" s="237">
        <v>115.867</v>
      </c>
      <c r="AI21" s="211">
        <v>138.61699999999999</v>
      </c>
      <c r="AJ21" s="211">
        <v>45.106999999999999</v>
      </c>
      <c r="AK21" s="211">
        <v>100.465</v>
      </c>
      <c r="AL21" s="211">
        <v>53.487000000000002</v>
      </c>
      <c r="AM21" s="211">
        <v>61.033000000000001</v>
      </c>
    </row>
    <row r="22" spans="1:39" ht="15" x14ac:dyDescent="0.25">
      <c r="A22" s="188">
        <v>44682</v>
      </c>
      <c r="B22" s="216"/>
      <c r="C22" s="216"/>
      <c r="D22" s="217">
        <v>266.39999999999998</v>
      </c>
      <c r="E22" s="217">
        <v>263.63799999999998</v>
      </c>
      <c r="F22" s="217">
        <v>271.84199999999998</v>
      </c>
      <c r="G22" s="217">
        <v>366.06</v>
      </c>
      <c r="H22" s="236">
        <v>475.01299999999998</v>
      </c>
      <c r="I22" s="236">
        <v>317.971</v>
      </c>
      <c r="J22" s="236">
        <v>353.83300000000003</v>
      </c>
      <c r="K22" s="236">
        <v>132.22999999999999</v>
      </c>
      <c r="L22" s="236">
        <v>224.626</v>
      </c>
      <c r="M22" s="236">
        <v>200.56299999999999</v>
      </c>
      <c r="N22" s="236">
        <v>218.232</v>
      </c>
      <c r="O22" s="236">
        <v>304.81200000000001</v>
      </c>
      <c r="P22" s="236">
        <v>420.678</v>
      </c>
      <c r="Q22" s="236">
        <v>289.11399999999998</v>
      </c>
      <c r="R22" s="236">
        <v>315.75900000000001</v>
      </c>
      <c r="S22" s="236">
        <v>179.39699999999999</v>
      </c>
      <c r="T22" s="236">
        <v>372.34199999999998</v>
      </c>
      <c r="U22" s="236">
        <v>269.73899999999998</v>
      </c>
      <c r="V22" s="236">
        <v>260.47899999999998</v>
      </c>
      <c r="W22" s="236">
        <v>162.01599999999999</v>
      </c>
      <c r="X22" s="236">
        <v>410.601</v>
      </c>
      <c r="Y22" s="236">
        <v>48.826000000000001</v>
      </c>
      <c r="Z22" s="236">
        <v>135.84399999999999</v>
      </c>
      <c r="AA22" s="236">
        <v>268.238</v>
      </c>
      <c r="AB22" s="236">
        <v>483.637</v>
      </c>
      <c r="AC22" s="236">
        <v>203.785</v>
      </c>
      <c r="AD22" s="236">
        <v>268.49299999999999</v>
      </c>
      <c r="AE22" s="236">
        <v>339.68400000000003</v>
      </c>
      <c r="AF22" s="236">
        <v>351.346</v>
      </c>
      <c r="AG22" s="236">
        <v>176.86500000000001</v>
      </c>
      <c r="AH22" s="237">
        <v>172.87299999999999</v>
      </c>
      <c r="AI22" s="211">
        <v>185.88800000000001</v>
      </c>
      <c r="AJ22" s="211">
        <v>83.77</v>
      </c>
      <c r="AK22" s="211">
        <v>174.36</v>
      </c>
      <c r="AL22" s="211">
        <v>150.708</v>
      </c>
      <c r="AM22" s="211">
        <v>131.19999999999999</v>
      </c>
    </row>
    <row r="23" spans="1:39" ht="15" x14ac:dyDescent="0.25">
      <c r="A23" s="188">
        <v>44713</v>
      </c>
      <c r="B23" s="216"/>
      <c r="C23" s="216"/>
      <c r="D23" s="217">
        <v>212.4</v>
      </c>
      <c r="E23" s="217">
        <v>275.38200000000001</v>
      </c>
      <c r="F23" s="217">
        <v>396.44799999999998</v>
      </c>
      <c r="G23" s="217">
        <v>316.47800000000001</v>
      </c>
      <c r="H23" s="236">
        <v>487.67700000000002</v>
      </c>
      <c r="I23" s="236">
        <v>415.82799999999997</v>
      </c>
      <c r="J23" s="236">
        <v>317.88499999999999</v>
      </c>
      <c r="K23" s="236">
        <v>195.67599999999999</v>
      </c>
      <c r="L23" s="236">
        <v>141.47499999999999</v>
      </c>
      <c r="M23" s="236">
        <v>177.184</v>
      </c>
      <c r="N23" s="236">
        <v>312.33</v>
      </c>
      <c r="O23" s="236">
        <v>156.13</v>
      </c>
      <c r="P23" s="236">
        <v>380.82799999999997</v>
      </c>
      <c r="Q23" s="236">
        <v>200.34800000000001</v>
      </c>
      <c r="R23" s="236">
        <v>431.08699999999999</v>
      </c>
      <c r="S23" s="236">
        <v>51.124000000000002</v>
      </c>
      <c r="T23" s="236">
        <v>384.82799999999997</v>
      </c>
      <c r="U23" s="236">
        <v>191.00399999999999</v>
      </c>
      <c r="V23" s="236">
        <v>314.96199999999999</v>
      </c>
      <c r="W23" s="236">
        <v>45.042999999999999</v>
      </c>
      <c r="X23" s="236">
        <v>184.71700000000001</v>
      </c>
      <c r="Y23" s="236">
        <v>23.652999999999999</v>
      </c>
      <c r="Z23" s="236">
        <v>93.772000000000006</v>
      </c>
      <c r="AA23" s="236">
        <v>117.953</v>
      </c>
      <c r="AB23" s="236">
        <v>406.99299999999999</v>
      </c>
      <c r="AC23" s="236">
        <v>60.920999999999999</v>
      </c>
      <c r="AD23" s="236">
        <v>144.631</v>
      </c>
      <c r="AE23" s="236">
        <v>342.95699999999999</v>
      </c>
      <c r="AF23" s="236">
        <v>163.989</v>
      </c>
      <c r="AG23" s="236">
        <v>207.98099999999999</v>
      </c>
      <c r="AH23" s="237">
        <v>243.22900000000001</v>
      </c>
      <c r="AI23" s="211">
        <v>60.03</v>
      </c>
      <c r="AJ23" s="211">
        <v>75.230999999999995</v>
      </c>
      <c r="AK23" s="211">
        <v>172.11</v>
      </c>
      <c r="AL23" s="211">
        <v>208.10499999999999</v>
      </c>
      <c r="AM23" s="211">
        <v>115.65900000000001</v>
      </c>
    </row>
    <row r="24" spans="1:39" ht="15" x14ac:dyDescent="0.25">
      <c r="A24" s="188">
        <v>44743</v>
      </c>
      <c r="B24" s="216"/>
      <c r="C24" s="216"/>
      <c r="D24" s="217">
        <v>48.3</v>
      </c>
      <c r="E24" s="217">
        <v>100.273</v>
      </c>
      <c r="F24" s="217">
        <v>187.02099999999999</v>
      </c>
      <c r="G24" s="217">
        <v>77.402000000000001</v>
      </c>
      <c r="H24" s="236">
        <v>115.357</v>
      </c>
      <c r="I24" s="236">
        <v>156.351</v>
      </c>
      <c r="J24" s="236">
        <v>68.191999999999993</v>
      </c>
      <c r="K24" s="236">
        <v>40.408999999999999</v>
      </c>
      <c r="L24" s="236">
        <v>21.602</v>
      </c>
      <c r="M24" s="236">
        <v>57.345999999999997</v>
      </c>
      <c r="N24" s="236">
        <v>97.015000000000001</v>
      </c>
      <c r="O24" s="236">
        <v>43.656999999999996</v>
      </c>
      <c r="P24" s="236">
        <v>93.453999999999994</v>
      </c>
      <c r="Q24" s="236">
        <v>24.934000000000001</v>
      </c>
      <c r="R24" s="236">
        <v>254.321</v>
      </c>
      <c r="S24" s="236">
        <v>9.0220000000000002</v>
      </c>
      <c r="T24" s="236">
        <v>74.164000000000001</v>
      </c>
      <c r="U24" s="236">
        <v>61.497</v>
      </c>
      <c r="V24" s="236">
        <v>141.29900000000001</v>
      </c>
      <c r="W24" s="236">
        <v>0</v>
      </c>
      <c r="X24" s="236">
        <v>22.707999999999998</v>
      </c>
      <c r="Y24" s="236">
        <v>16.623999999999999</v>
      </c>
      <c r="Z24" s="236">
        <v>4.4749999999999996</v>
      </c>
      <c r="AA24" s="236">
        <v>16.317</v>
      </c>
      <c r="AB24" s="236">
        <v>109.611</v>
      </c>
      <c r="AC24" s="236">
        <v>26.638000000000002</v>
      </c>
      <c r="AD24" s="236">
        <v>20.87</v>
      </c>
      <c r="AE24" s="236">
        <v>73.558999999999997</v>
      </c>
      <c r="AF24" s="236">
        <v>27.798999999999999</v>
      </c>
      <c r="AG24" s="236">
        <v>29.341000000000001</v>
      </c>
      <c r="AH24" s="237">
        <v>45.552999999999997</v>
      </c>
      <c r="AI24" s="211">
        <v>10.199999999999999</v>
      </c>
      <c r="AJ24" s="211">
        <v>30.49</v>
      </c>
      <c r="AK24" s="211">
        <v>17.713000000000001</v>
      </c>
      <c r="AL24" s="211">
        <v>36.274999999999999</v>
      </c>
      <c r="AM24" s="211">
        <v>37.484000000000002</v>
      </c>
    </row>
    <row r="25" spans="1:39" ht="15" x14ac:dyDescent="0.25">
      <c r="A25" s="188">
        <v>44774</v>
      </c>
      <c r="B25" s="216"/>
      <c r="C25" s="216"/>
      <c r="D25" s="217">
        <v>29.7</v>
      </c>
      <c r="E25" s="217">
        <v>64.052000000000007</v>
      </c>
      <c r="F25" s="217">
        <v>54.537999999999997</v>
      </c>
      <c r="G25" s="217">
        <v>64.578999999999994</v>
      </c>
      <c r="H25" s="236">
        <v>45.012999999999998</v>
      </c>
      <c r="I25" s="236">
        <v>33.843000000000004</v>
      </c>
      <c r="J25" s="236">
        <v>35.109000000000002</v>
      </c>
      <c r="K25" s="236">
        <v>53.180999999999997</v>
      </c>
      <c r="L25" s="236">
        <v>26.298999999999999</v>
      </c>
      <c r="M25" s="236">
        <v>34.996000000000002</v>
      </c>
      <c r="N25" s="236">
        <v>39.447000000000003</v>
      </c>
      <c r="O25" s="236">
        <v>51.728999999999999</v>
      </c>
      <c r="P25" s="236">
        <v>65.736000000000004</v>
      </c>
      <c r="Q25" s="236">
        <v>19.690999999999999</v>
      </c>
      <c r="R25" s="236">
        <v>72.096000000000004</v>
      </c>
      <c r="S25" s="236">
        <v>8.4939999999999998</v>
      </c>
      <c r="T25" s="236">
        <v>65.323999999999998</v>
      </c>
      <c r="U25" s="236">
        <v>25.672999999999998</v>
      </c>
      <c r="V25" s="236">
        <v>120.935</v>
      </c>
      <c r="W25" s="236">
        <v>8.2170000000000005</v>
      </c>
      <c r="X25" s="236">
        <v>39.052999999999997</v>
      </c>
      <c r="Y25" s="236">
        <v>15.148</v>
      </c>
      <c r="Z25" s="236">
        <v>20.789000000000001</v>
      </c>
      <c r="AA25" s="236">
        <v>4.6680000000000001</v>
      </c>
      <c r="AB25" s="236">
        <v>34.902999999999999</v>
      </c>
      <c r="AC25" s="236">
        <v>36.497999999999998</v>
      </c>
      <c r="AD25" s="236">
        <v>37.292999999999999</v>
      </c>
      <c r="AE25" s="236">
        <v>30.061</v>
      </c>
      <c r="AF25" s="236">
        <v>6.0380000000000003</v>
      </c>
      <c r="AG25" s="236">
        <v>36.987000000000002</v>
      </c>
      <c r="AH25" s="237">
        <v>14.606999999999999</v>
      </c>
      <c r="AI25" s="211">
        <v>18.870999999999999</v>
      </c>
      <c r="AJ25" s="211">
        <v>29.573</v>
      </c>
      <c r="AK25" s="211">
        <v>12.044</v>
      </c>
      <c r="AL25" s="211">
        <v>7.5110000000000001</v>
      </c>
      <c r="AM25" s="211">
        <v>27.216000000000001</v>
      </c>
    </row>
    <row r="26" spans="1:39" ht="15" x14ac:dyDescent="0.25">
      <c r="A26" s="188">
        <v>44805</v>
      </c>
      <c r="B26" s="216"/>
      <c r="C26" s="216"/>
      <c r="D26" s="217">
        <v>41</v>
      </c>
      <c r="E26" s="217">
        <v>82.171999999999997</v>
      </c>
      <c r="F26" s="217">
        <v>16.866</v>
      </c>
      <c r="G26" s="217">
        <v>42.781999999999996</v>
      </c>
      <c r="H26" s="236">
        <v>71.863</v>
      </c>
      <c r="I26" s="236">
        <v>55.851999999999997</v>
      </c>
      <c r="J26" s="236">
        <v>18.065000000000001</v>
      </c>
      <c r="K26" s="236">
        <v>34.619999999999997</v>
      </c>
      <c r="L26" s="236">
        <v>16.847999999999999</v>
      </c>
      <c r="M26" s="236">
        <v>28.939</v>
      </c>
      <c r="N26" s="236">
        <v>68.602999999999994</v>
      </c>
      <c r="O26" s="236">
        <v>39.029000000000003</v>
      </c>
      <c r="P26" s="236">
        <v>85.763000000000005</v>
      </c>
      <c r="Q26" s="236">
        <v>41.095999999999997</v>
      </c>
      <c r="R26" s="236">
        <v>36.920999999999999</v>
      </c>
      <c r="S26" s="236">
        <v>29.420999999999999</v>
      </c>
      <c r="T26" s="236">
        <v>88.715000000000003</v>
      </c>
      <c r="U26" s="236">
        <v>14.497</v>
      </c>
      <c r="V26" s="236">
        <v>75.200999999999993</v>
      </c>
      <c r="W26" s="236">
        <v>17.146999999999998</v>
      </c>
      <c r="X26" s="236">
        <v>11.193</v>
      </c>
      <c r="Y26" s="236">
        <v>22.654</v>
      </c>
      <c r="Z26" s="236">
        <v>42.128</v>
      </c>
      <c r="AA26" s="236">
        <v>34.015999999999998</v>
      </c>
      <c r="AB26" s="236">
        <v>24.521000000000001</v>
      </c>
      <c r="AC26" s="236">
        <v>36.872</v>
      </c>
      <c r="AD26" s="236">
        <v>28.363</v>
      </c>
      <c r="AE26" s="236">
        <v>34.433</v>
      </c>
      <c r="AF26" s="236">
        <v>11.170999999999999</v>
      </c>
      <c r="AG26" s="236">
        <v>41.192999999999998</v>
      </c>
      <c r="AH26" s="237">
        <v>14.432</v>
      </c>
      <c r="AI26" s="211">
        <v>19.459</v>
      </c>
      <c r="AJ26" s="211">
        <v>74.905000000000001</v>
      </c>
      <c r="AK26" s="211">
        <v>14.548999999999999</v>
      </c>
      <c r="AL26" s="211">
        <v>9.0299999999999994</v>
      </c>
      <c r="AM26" s="211">
        <v>26.710999999999999</v>
      </c>
    </row>
    <row r="27" spans="1:39" ht="15" x14ac:dyDescent="0.25">
      <c r="A27" s="188">
        <v>44835</v>
      </c>
      <c r="B27" s="216"/>
      <c r="C27" s="216"/>
      <c r="D27" s="217">
        <v>43.3</v>
      </c>
      <c r="E27" s="217">
        <v>46.970999999999997</v>
      </c>
      <c r="F27" s="217">
        <v>54.082000000000001</v>
      </c>
      <c r="G27" s="217">
        <v>68.988</v>
      </c>
      <c r="H27" s="236">
        <v>110.82299999999999</v>
      </c>
      <c r="I27" s="236">
        <v>87.980999999999995</v>
      </c>
      <c r="J27" s="236">
        <v>19.795000000000002</v>
      </c>
      <c r="K27" s="236">
        <v>31.992999999999999</v>
      </c>
      <c r="L27" s="236">
        <v>34.381</v>
      </c>
      <c r="M27" s="236">
        <v>49.435000000000002</v>
      </c>
      <c r="N27" s="236">
        <v>22.468</v>
      </c>
      <c r="O27" s="236">
        <v>19.613</v>
      </c>
      <c r="P27" s="236">
        <v>33.222999999999999</v>
      </c>
      <c r="Q27" s="236">
        <v>31.140999999999998</v>
      </c>
      <c r="R27" s="236">
        <v>34.71</v>
      </c>
      <c r="S27" s="236">
        <v>29.175000000000001</v>
      </c>
      <c r="T27" s="236">
        <v>82.343999999999994</v>
      </c>
      <c r="U27" s="236">
        <v>44.408000000000001</v>
      </c>
      <c r="V27" s="236">
        <v>26.120999999999999</v>
      </c>
      <c r="W27" s="236">
        <v>30.198</v>
      </c>
      <c r="X27" s="236">
        <v>14.372</v>
      </c>
      <c r="Y27" s="236">
        <v>21.931999999999999</v>
      </c>
      <c r="Z27" s="236">
        <v>18.843</v>
      </c>
      <c r="AA27" s="236">
        <v>44.128</v>
      </c>
      <c r="AB27" s="236">
        <v>79.183000000000007</v>
      </c>
      <c r="AC27" s="236">
        <v>126.178</v>
      </c>
      <c r="AD27" s="236">
        <v>38.274999999999999</v>
      </c>
      <c r="AE27" s="236">
        <v>27.802</v>
      </c>
      <c r="AF27" s="236">
        <v>25.568000000000001</v>
      </c>
      <c r="AG27" s="236">
        <v>31.59</v>
      </c>
      <c r="AH27" s="237">
        <v>55.953000000000003</v>
      </c>
      <c r="AI27" s="211">
        <v>15.295999999999999</v>
      </c>
      <c r="AJ27" s="211">
        <v>42.475000000000001</v>
      </c>
      <c r="AK27" s="211">
        <v>43.223999999999997</v>
      </c>
      <c r="AL27" s="211">
        <v>12.59</v>
      </c>
      <c r="AM27" s="211">
        <v>63.170999999999999</v>
      </c>
    </row>
    <row r="28" spans="1:39" ht="15" x14ac:dyDescent="0.25">
      <c r="A28" s="188">
        <v>44866</v>
      </c>
      <c r="B28" s="216"/>
      <c r="C28" s="216"/>
      <c r="D28" s="217">
        <v>28.1</v>
      </c>
      <c r="E28" s="217">
        <v>38.098999999999997</v>
      </c>
      <c r="F28" s="217">
        <v>30.605</v>
      </c>
      <c r="G28" s="217">
        <v>40.707999999999998</v>
      </c>
      <c r="H28" s="236">
        <v>55.37</v>
      </c>
      <c r="I28" s="236">
        <v>71.954999999999998</v>
      </c>
      <c r="J28" s="236">
        <v>47.536000000000001</v>
      </c>
      <c r="K28" s="236">
        <v>27.498000000000001</v>
      </c>
      <c r="L28" s="236">
        <v>22.053999999999998</v>
      </c>
      <c r="M28" s="236">
        <v>39.997</v>
      </c>
      <c r="N28" s="236">
        <v>37.515000000000001</v>
      </c>
      <c r="O28" s="236">
        <v>26.59</v>
      </c>
      <c r="P28" s="236">
        <v>32.850999999999999</v>
      </c>
      <c r="Q28" s="236">
        <v>45.418999999999997</v>
      </c>
      <c r="R28" s="236">
        <v>27.600999999999999</v>
      </c>
      <c r="S28" s="236">
        <v>30.065000000000001</v>
      </c>
      <c r="T28" s="236">
        <v>43.170999999999999</v>
      </c>
      <c r="U28" s="236">
        <v>61.966999999999999</v>
      </c>
      <c r="V28" s="236">
        <v>22.71</v>
      </c>
      <c r="W28" s="236">
        <v>26.164999999999999</v>
      </c>
      <c r="X28" s="236">
        <v>20.678000000000001</v>
      </c>
      <c r="Y28" s="236">
        <v>24.001999999999999</v>
      </c>
      <c r="Z28" s="236">
        <v>22.248000000000001</v>
      </c>
      <c r="AA28" s="236">
        <v>41.418999999999997</v>
      </c>
      <c r="AB28" s="236">
        <v>40.396000000000001</v>
      </c>
      <c r="AC28" s="236">
        <v>46.994999999999997</v>
      </c>
      <c r="AD28" s="236">
        <v>21.241</v>
      </c>
      <c r="AE28" s="236">
        <v>31.184999999999999</v>
      </c>
      <c r="AF28" s="236">
        <v>23.803000000000001</v>
      </c>
      <c r="AG28" s="236">
        <v>24.85</v>
      </c>
      <c r="AH28" s="237">
        <v>31.690999999999999</v>
      </c>
      <c r="AI28" s="211">
        <v>15.244</v>
      </c>
      <c r="AJ28" s="211">
        <v>27.536999999999999</v>
      </c>
      <c r="AK28" s="211">
        <v>24.417000000000002</v>
      </c>
      <c r="AL28" s="211">
        <v>20.515999999999998</v>
      </c>
      <c r="AM28" s="211">
        <v>31.234999999999999</v>
      </c>
    </row>
    <row r="29" spans="1:39" ht="15" x14ac:dyDescent="0.25">
      <c r="A29" s="188">
        <v>44896</v>
      </c>
      <c r="B29" s="216"/>
      <c r="C29" s="216"/>
      <c r="D29" s="217">
        <v>25.1</v>
      </c>
      <c r="E29" s="217">
        <v>29.207000000000001</v>
      </c>
      <c r="F29" s="217">
        <v>25.925000000000001</v>
      </c>
      <c r="G29" s="217">
        <v>41.844000000000001</v>
      </c>
      <c r="H29" s="236">
        <v>36.375999999999998</v>
      </c>
      <c r="I29" s="236">
        <v>38.698</v>
      </c>
      <c r="J29" s="236">
        <v>26.745000000000001</v>
      </c>
      <c r="K29" s="236">
        <v>20.763999999999999</v>
      </c>
      <c r="L29" s="236">
        <v>18.010000000000002</v>
      </c>
      <c r="M29" s="236">
        <v>23.832000000000001</v>
      </c>
      <c r="N29" s="236">
        <v>24.812000000000001</v>
      </c>
      <c r="O29" s="236">
        <v>22.373999999999999</v>
      </c>
      <c r="P29" s="236">
        <v>28.98</v>
      </c>
      <c r="Q29" s="236">
        <v>30.875</v>
      </c>
      <c r="R29" s="236">
        <v>25.071999999999999</v>
      </c>
      <c r="S29" s="236">
        <v>28.529</v>
      </c>
      <c r="T29" s="236">
        <v>29.75</v>
      </c>
      <c r="U29" s="236">
        <v>40.220999999999997</v>
      </c>
      <c r="V29" s="236">
        <v>21.032</v>
      </c>
      <c r="W29" s="236">
        <v>17.122</v>
      </c>
      <c r="X29" s="236">
        <v>20.353000000000002</v>
      </c>
      <c r="Y29" s="236">
        <v>13.516</v>
      </c>
      <c r="Z29" s="236">
        <v>20.652000000000001</v>
      </c>
      <c r="AA29" s="236">
        <v>25.353999999999999</v>
      </c>
      <c r="AB29" s="236">
        <v>27.651</v>
      </c>
      <c r="AC29" s="236">
        <v>26.29</v>
      </c>
      <c r="AD29" s="236">
        <v>45.765000000000001</v>
      </c>
      <c r="AE29" s="236">
        <v>26.588999999999999</v>
      </c>
      <c r="AF29" s="236">
        <v>19.661000000000001</v>
      </c>
      <c r="AG29" s="236">
        <v>28.097000000000001</v>
      </c>
      <c r="AH29" s="237">
        <v>23</v>
      </c>
      <c r="AI29" s="211">
        <v>14.712999999999999</v>
      </c>
      <c r="AJ29" s="211">
        <v>19.238</v>
      </c>
      <c r="AK29" s="211">
        <v>20.181000000000001</v>
      </c>
      <c r="AL29" s="211">
        <v>20.512</v>
      </c>
      <c r="AM29" s="211">
        <v>18.114999999999998</v>
      </c>
    </row>
    <row r="30" spans="1:39" ht="15" x14ac:dyDescent="0.25">
      <c r="A30" s="188">
        <v>44927</v>
      </c>
      <c r="B30" s="216"/>
      <c r="C30" s="216"/>
      <c r="D30" s="217">
        <v>21.5</v>
      </c>
      <c r="E30" s="217">
        <v>25.75</v>
      </c>
      <c r="F30" s="217">
        <v>21.856000000000002</v>
      </c>
      <c r="G30" s="217">
        <v>41.607999999999997</v>
      </c>
      <c r="H30" s="236">
        <v>32.281999999999996</v>
      </c>
      <c r="I30" s="236">
        <v>28.626999999999999</v>
      </c>
      <c r="J30" s="236">
        <v>20.486000000000001</v>
      </c>
      <c r="K30" s="236">
        <v>18.088000000000001</v>
      </c>
      <c r="L30" s="236">
        <v>16.702999999999999</v>
      </c>
      <c r="M30" s="236">
        <v>17.742999999999999</v>
      </c>
      <c r="N30" s="236">
        <v>19.690000000000001</v>
      </c>
      <c r="O30" s="236">
        <v>26.509</v>
      </c>
      <c r="P30" s="236">
        <v>25.042000000000002</v>
      </c>
      <c r="Q30" s="236">
        <v>24.276</v>
      </c>
      <c r="R30" s="236">
        <v>23.234999999999999</v>
      </c>
      <c r="S30" s="236">
        <v>22.962</v>
      </c>
      <c r="T30" s="236">
        <v>26.715</v>
      </c>
      <c r="U30" s="236">
        <v>25.064</v>
      </c>
      <c r="V30" s="236">
        <v>22.123000000000001</v>
      </c>
      <c r="W30" s="236">
        <v>15.882999999999999</v>
      </c>
      <c r="X30" s="236">
        <v>18.375</v>
      </c>
      <c r="Y30" s="236">
        <v>11.5</v>
      </c>
      <c r="Z30" s="236">
        <v>16.635999999999999</v>
      </c>
      <c r="AA30" s="236">
        <v>53.987000000000002</v>
      </c>
      <c r="AB30" s="236">
        <v>24.221</v>
      </c>
      <c r="AC30" s="236">
        <v>22.384</v>
      </c>
      <c r="AD30" s="236">
        <v>31.427</v>
      </c>
      <c r="AE30" s="236">
        <v>25.129000000000001</v>
      </c>
      <c r="AF30" s="236">
        <v>18.445</v>
      </c>
      <c r="AG30" s="236">
        <v>21.241</v>
      </c>
      <c r="AH30" s="237">
        <v>23.225999999999999</v>
      </c>
      <c r="AI30" s="211">
        <v>19.202999999999999</v>
      </c>
      <c r="AJ30" s="211">
        <v>15.458</v>
      </c>
      <c r="AK30" s="211">
        <v>19.907</v>
      </c>
      <c r="AL30" s="211">
        <v>17.21</v>
      </c>
      <c r="AM30" s="211">
        <v>15.156000000000001</v>
      </c>
    </row>
    <row r="31" spans="1:39" ht="15" x14ac:dyDescent="0.25">
      <c r="A31" s="188">
        <v>44958</v>
      </c>
      <c r="B31" s="216"/>
      <c r="C31" s="216"/>
      <c r="D31" s="217">
        <v>29.9</v>
      </c>
      <c r="E31" s="217">
        <v>27.483000000000001</v>
      </c>
      <c r="F31" s="217">
        <v>23.530999999999999</v>
      </c>
      <c r="G31" s="217">
        <v>39.146999999999998</v>
      </c>
      <c r="H31" s="236">
        <v>59.555999999999997</v>
      </c>
      <c r="I31" s="236">
        <v>45.874000000000002</v>
      </c>
      <c r="J31" s="236">
        <v>21.797999999999998</v>
      </c>
      <c r="K31" s="236">
        <v>21.844999999999999</v>
      </c>
      <c r="L31" s="236">
        <v>15.689</v>
      </c>
      <c r="M31" s="236">
        <v>24.577000000000002</v>
      </c>
      <c r="N31" s="236">
        <v>28.992999999999999</v>
      </c>
      <c r="O31" s="236">
        <v>31.905000000000001</v>
      </c>
      <c r="P31" s="236">
        <v>28.896000000000001</v>
      </c>
      <c r="Q31" s="236">
        <v>51.795999999999999</v>
      </c>
      <c r="R31" s="236">
        <v>32.975999999999999</v>
      </c>
      <c r="S31" s="236">
        <v>25.024000000000001</v>
      </c>
      <c r="T31" s="236">
        <v>27.268000000000001</v>
      </c>
      <c r="U31" s="236">
        <v>29.155999999999999</v>
      </c>
      <c r="V31" s="236">
        <v>21.207000000000001</v>
      </c>
      <c r="W31" s="236">
        <v>19.062000000000001</v>
      </c>
      <c r="X31" s="236">
        <v>16.303999999999998</v>
      </c>
      <c r="Y31" s="236">
        <v>14.666</v>
      </c>
      <c r="Z31" s="236">
        <v>18.649000000000001</v>
      </c>
      <c r="AA31" s="236">
        <v>84.581999999999994</v>
      </c>
      <c r="AB31" s="236">
        <v>20.893000000000001</v>
      </c>
      <c r="AC31" s="236">
        <v>41.329000000000001</v>
      </c>
      <c r="AD31" s="236">
        <v>23.308</v>
      </c>
      <c r="AE31" s="236">
        <v>34.363999999999997</v>
      </c>
      <c r="AF31" s="236">
        <v>16.129000000000001</v>
      </c>
      <c r="AG31" s="236">
        <v>24.863</v>
      </c>
      <c r="AH31" s="237">
        <v>24.855</v>
      </c>
      <c r="AI31" s="211">
        <v>18.87</v>
      </c>
      <c r="AJ31" s="211">
        <v>21.265999999999998</v>
      </c>
      <c r="AK31" s="211">
        <v>30.861999999999998</v>
      </c>
      <c r="AL31" s="211">
        <v>14.26</v>
      </c>
      <c r="AM31" s="211">
        <v>15.351000000000001</v>
      </c>
    </row>
    <row r="32" spans="1:39" ht="15" x14ac:dyDescent="0.25">
      <c r="A32" s="188">
        <v>44986</v>
      </c>
      <c r="B32" s="216"/>
      <c r="C32" s="216"/>
      <c r="D32" s="217">
        <v>96</v>
      </c>
      <c r="E32" s="217">
        <v>75.576999999999998</v>
      </c>
      <c r="F32" s="217">
        <v>76.757999999999996</v>
      </c>
      <c r="G32" s="217">
        <v>189.16200000000001</v>
      </c>
      <c r="H32" s="236">
        <v>142.58699999999999</v>
      </c>
      <c r="I32" s="236">
        <v>118.601</v>
      </c>
      <c r="J32" s="236">
        <v>58.682000000000002</v>
      </c>
      <c r="K32" s="236">
        <v>89.872</v>
      </c>
      <c r="L32" s="236">
        <v>39.152000000000001</v>
      </c>
      <c r="M32" s="236">
        <v>63.146000000000001</v>
      </c>
      <c r="N32" s="236">
        <v>88.575000000000003</v>
      </c>
      <c r="O32" s="236">
        <v>164.452</v>
      </c>
      <c r="P32" s="236">
        <v>75.233000000000004</v>
      </c>
      <c r="Q32" s="236">
        <v>219.78399999999999</v>
      </c>
      <c r="R32" s="236">
        <v>43.773000000000003</v>
      </c>
      <c r="S32" s="236">
        <v>150.089</v>
      </c>
      <c r="T32" s="236">
        <v>69.694999999999993</v>
      </c>
      <c r="U32" s="236">
        <v>54.075000000000003</v>
      </c>
      <c r="V32" s="236">
        <v>43.262</v>
      </c>
      <c r="W32" s="236">
        <v>67.512</v>
      </c>
      <c r="X32" s="236">
        <v>25.109000000000002</v>
      </c>
      <c r="Y32" s="236">
        <v>41.756999999999998</v>
      </c>
      <c r="Z32" s="236">
        <v>91.304000000000002</v>
      </c>
      <c r="AA32" s="236">
        <v>141.65100000000001</v>
      </c>
      <c r="AB32" s="236">
        <v>40.052</v>
      </c>
      <c r="AC32" s="236">
        <v>131.27199999999999</v>
      </c>
      <c r="AD32" s="236">
        <v>104.285</v>
      </c>
      <c r="AE32" s="236">
        <v>74.010000000000005</v>
      </c>
      <c r="AF32" s="236">
        <v>52.54</v>
      </c>
      <c r="AG32" s="236">
        <v>56.076999999999998</v>
      </c>
      <c r="AH32" s="237">
        <v>66.742999999999995</v>
      </c>
      <c r="AI32" s="211">
        <v>35.731999999999999</v>
      </c>
      <c r="AJ32" s="211">
        <v>53.555</v>
      </c>
      <c r="AK32" s="211">
        <v>62.8</v>
      </c>
      <c r="AL32" s="211">
        <v>29.016999999999999</v>
      </c>
      <c r="AM32" s="211">
        <v>72.506</v>
      </c>
    </row>
    <row r="33" spans="1:39" ht="15" x14ac:dyDescent="0.25">
      <c r="A33" s="188">
        <v>45017</v>
      </c>
      <c r="B33" s="165"/>
      <c r="C33" s="165"/>
      <c r="D33" s="217">
        <v>152.4</v>
      </c>
      <c r="E33" s="217">
        <v>135.36500000000001</v>
      </c>
      <c r="F33" s="217">
        <v>138.27199999999999</v>
      </c>
      <c r="G33" s="217">
        <v>292.67399999999998</v>
      </c>
      <c r="H33" s="236">
        <v>310.12299999999999</v>
      </c>
      <c r="I33" s="236">
        <v>233.36699999999999</v>
      </c>
      <c r="J33" s="236">
        <v>94.641999999999996</v>
      </c>
      <c r="K33" s="236">
        <v>207.404</v>
      </c>
      <c r="L33" s="236">
        <v>112.176</v>
      </c>
      <c r="M33" s="236">
        <v>117.438</v>
      </c>
      <c r="N33" s="236">
        <v>225.43</v>
      </c>
      <c r="O33" s="236">
        <v>284.411</v>
      </c>
      <c r="P33" s="236">
        <v>170.071</v>
      </c>
      <c r="Q33" s="236">
        <v>181.16200000000001</v>
      </c>
      <c r="R33" s="236">
        <v>77.305999999999997</v>
      </c>
      <c r="S33" s="236">
        <v>195.601</v>
      </c>
      <c r="T33" s="236">
        <v>130.37899999999999</v>
      </c>
      <c r="U33" s="236">
        <v>108.911</v>
      </c>
      <c r="V33" s="236">
        <v>116.629</v>
      </c>
      <c r="W33" s="236">
        <v>172.88200000000001</v>
      </c>
      <c r="X33" s="236">
        <v>44.72</v>
      </c>
      <c r="Y33" s="236">
        <v>55.05</v>
      </c>
      <c r="Z33" s="236">
        <v>189.55</v>
      </c>
      <c r="AA33" s="236">
        <v>258.45299999999997</v>
      </c>
      <c r="AB33" s="236">
        <v>137.05099999999999</v>
      </c>
      <c r="AC33" s="236">
        <v>137.39099999999999</v>
      </c>
      <c r="AD33" s="236">
        <v>265.71499999999997</v>
      </c>
      <c r="AE33" s="236">
        <v>114.73</v>
      </c>
      <c r="AF33" s="236">
        <v>190.29499999999999</v>
      </c>
      <c r="AG33" s="236">
        <v>118.596</v>
      </c>
      <c r="AH33" s="237">
        <v>142.02199999999999</v>
      </c>
      <c r="AI33" s="211">
        <v>49.798999999999999</v>
      </c>
      <c r="AJ33" s="211">
        <v>99.438999999999993</v>
      </c>
      <c r="AK33" s="211">
        <v>56.79</v>
      </c>
      <c r="AL33" s="211">
        <v>62.899000000000001</v>
      </c>
      <c r="AM33" s="211">
        <v>111.608</v>
      </c>
    </row>
    <row r="34" spans="1:39" ht="15" x14ac:dyDescent="0.25">
      <c r="A34" s="188">
        <v>45047</v>
      </c>
      <c r="B34" s="216"/>
      <c r="C34" s="216"/>
      <c r="D34" s="217">
        <v>266.39999999999998</v>
      </c>
      <c r="E34" s="217">
        <v>274.76400000000001</v>
      </c>
      <c r="F34" s="217">
        <v>372.98899999999998</v>
      </c>
      <c r="G34" s="217">
        <v>478.47199999999998</v>
      </c>
      <c r="H34" s="236">
        <v>316.84800000000001</v>
      </c>
      <c r="I34" s="236">
        <v>357.53500000000003</v>
      </c>
      <c r="J34" s="236">
        <v>140.50399999999999</v>
      </c>
      <c r="K34" s="236">
        <v>227.04</v>
      </c>
      <c r="L34" s="236">
        <v>200.14400000000001</v>
      </c>
      <c r="M34" s="236">
        <v>221.15100000000001</v>
      </c>
      <c r="N34" s="236">
        <v>308.96199999999999</v>
      </c>
      <c r="O34" s="236">
        <v>430.39800000000002</v>
      </c>
      <c r="P34" s="236">
        <v>286.48599999999999</v>
      </c>
      <c r="Q34" s="236">
        <v>322.09699999999998</v>
      </c>
      <c r="R34" s="236">
        <v>182.25700000000001</v>
      </c>
      <c r="S34" s="236">
        <v>380.42899999999997</v>
      </c>
      <c r="T34" s="236">
        <v>267.76600000000002</v>
      </c>
      <c r="U34" s="236">
        <v>268.98500000000001</v>
      </c>
      <c r="V34" s="236">
        <v>165.511</v>
      </c>
      <c r="W34" s="236">
        <v>417.83499999999998</v>
      </c>
      <c r="X34" s="236">
        <v>50.828000000000003</v>
      </c>
      <c r="Y34" s="236">
        <v>139.55699999999999</v>
      </c>
      <c r="Z34" s="236">
        <v>271.94499999999999</v>
      </c>
      <c r="AA34" s="236">
        <v>485.50299999999999</v>
      </c>
      <c r="AB34" s="236">
        <v>206.708</v>
      </c>
      <c r="AC34" s="236">
        <v>273.46300000000002</v>
      </c>
      <c r="AD34" s="236">
        <v>348.43</v>
      </c>
      <c r="AE34" s="236">
        <v>352.46199999999999</v>
      </c>
      <c r="AF34" s="236">
        <v>178.18799999999999</v>
      </c>
      <c r="AG34" s="236">
        <v>175.477</v>
      </c>
      <c r="AH34" s="237">
        <v>188.42400000000001</v>
      </c>
      <c r="AI34" s="211">
        <v>89.313000000000002</v>
      </c>
      <c r="AJ34" s="211">
        <v>164.93299999999999</v>
      </c>
      <c r="AK34" s="211">
        <v>155.68700000000001</v>
      </c>
      <c r="AL34" s="211">
        <v>132.97800000000001</v>
      </c>
      <c r="AM34" s="211">
        <v>263.983</v>
      </c>
    </row>
    <row r="35" spans="1:39" ht="15" x14ac:dyDescent="0.25">
      <c r="A35" s="188">
        <v>45078</v>
      </c>
      <c r="B35" s="216"/>
      <c r="C35" s="216"/>
      <c r="D35" s="217">
        <v>212.4</v>
      </c>
      <c r="E35" s="217">
        <v>399.79399999999998</v>
      </c>
      <c r="F35" s="217">
        <v>318.935</v>
      </c>
      <c r="G35" s="217">
        <v>488.60899999999998</v>
      </c>
      <c r="H35" s="236">
        <v>418.61799999999999</v>
      </c>
      <c r="I35" s="236">
        <v>319.62099999999998</v>
      </c>
      <c r="J35" s="236">
        <v>201.36500000000001</v>
      </c>
      <c r="K35" s="236">
        <v>143.01</v>
      </c>
      <c r="L35" s="236">
        <v>181.16200000000001</v>
      </c>
      <c r="M35" s="236">
        <v>313.82100000000003</v>
      </c>
      <c r="N35" s="236">
        <v>158.08799999999999</v>
      </c>
      <c r="O35" s="236">
        <v>383.52699999999999</v>
      </c>
      <c r="P35" s="236">
        <v>207.733</v>
      </c>
      <c r="Q35" s="236">
        <v>434.10700000000003</v>
      </c>
      <c r="R35" s="236">
        <v>52.18</v>
      </c>
      <c r="S35" s="236">
        <v>387.66399999999999</v>
      </c>
      <c r="T35" s="236">
        <v>198.84399999999999</v>
      </c>
      <c r="U35" s="236">
        <v>318.85500000000002</v>
      </c>
      <c r="V35" s="236">
        <v>47.226999999999997</v>
      </c>
      <c r="W35" s="236">
        <v>186.07</v>
      </c>
      <c r="X35" s="236">
        <v>25.254999999999999</v>
      </c>
      <c r="Y35" s="236">
        <v>95.87</v>
      </c>
      <c r="Z35" s="236">
        <v>119.236</v>
      </c>
      <c r="AA35" s="236">
        <v>407.71100000000001</v>
      </c>
      <c r="AB35" s="236">
        <v>63.844999999999999</v>
      </c>
      <c r="AC35" s="236">
        <v>147.26599999999999</v>
      </c>
      <c r="AD35" s="236">
        <v>345.875</v>
      </c>
      <c r="AE35" s="236">
        <v>164.27699999999999</v>
      </c>
      <c r="AF35" s="236">
        <v>217.42400000000001</v>
      </c>
      <c r="AG35" s="236">
        <v>245.042</v>
      </c>
      <c r="AH35" s="237">
        <v>61.247999999999998</v>
      </c>
      <c r="AI35" s="211">
        <v>78.031000000000006</v>
      </c>
      <c r="AJ35" s="211">
        <v>179.91</v>
      </c>
      <c r="AK35" s="211">
        <v>211.07499999999999</v>
      </c>
      <c r="AL35" s="211">
        <v>116.623</v>
      </c>
      <c r="AM35" s="211">
        <v>278.08100000000002</v>
      </c>
    </row>
    <row r="36" spans="1:39" ht="15" x14ac:dyDescent="0.25">
      <c r="A36" s="188">
        <v>45108</v>
      </c>
      <c r="B36" s="216"/>
      <c r="C36" s="211"/>
      <c r="D36" s="164">
        <v>48.3</v>
      </c>
      <c r="E36" s="236">
        <v>187.614</v>
      </c>
      <c r="F36" s="236">
        <v>78.650999999999996</v>
      </c>
      <c r="G36" s="236">
        <v>115.77</v>
      </c>
      <c r="H36" s="236">
        <v>166.58799999999999</v>
      </c>
      <c r="I36" s="236">
        <v>69.340999999999994</v>
      </c>
      <c r="J36" s="236">
        <v>42.963999999999999</v>
      </c>
      <c r="K36" s="236">
        <v>22.106000000000002</v>
      </c>
      <c r="L36" s="236">
        <v>59.030999999999999</v>
      </c>
      <c r="M36" s="236">
        <v>97.483999999999995</v>
      </c>
      <c r="N36" s="236">
        <v>44.494999999999997</v>
      </c>
      <c r="O36" s="236">
        <v>94.156999999999996</v>
      </c>
      <c r="P36" s="236">
        <v>27.033000000000001</v>
      </c>
      <c r="Q36" s="236">
        <v>255.56299999999999</v>
      </c>
      <c r="R36" s="236">
        <v>9.8829999999999991</v>
      </c>
      <c r="S36" s="236">
        <v>75.067999999999998</v>
      </c>
      <c r="T36" s="236">
        <v>64.575000000000003</v>
      </c>
      <c r="U36" s="236">
        <v>143.38</v>
      </c>
      <c r="V36" s="236">
        <v>0</v>
      </c>
      <c r="W36" s="236">
        <v>23.079000000000001</v>
      </c>
      <c r="X36" s="236">
        <v>17.457000000000001</v>
      </c>
      <c r="Y36" s="236">
        <v>3.532</v>
      </c>
      <c r="Z36" s="236">
        <v>16.481999999999999</v>
      </c>
      <c r="AA36" s="236">
        <v>109.705</v>
      </c>
      <c r="AB36" s="236">
        <v>27.643000000000001</v>
      </c>
      <c r="AC36" s="236">
        <v>22.507000000000001</v>
      </c>
      <c r="AD36" s="236">
        <v>74.387</v>
      </c>
      <c r="AE36" s="237">
        <v>27.905999999999999</v>
      </c>
      <c r="AF36" s="236">
        <v>32.051000000000002</v>
      </c>
      <c r="AG36" s="236">
        <v>46.084000000000003</v>
      </c>
      <c r="AH36" s="236">
        <v>11.364000000000001</v>
      </c>
      <c r="AI36" s="211">
        <v>31.599</v>
      </c>
      <c r="AJ36" s="211">
        <v>18.146999999999998</v>
      </c>
      <c r="AK36" s="211">
        <v>37.363</v>
      </c>
      <c r="AL36" s="211">
        <v>37.896999999999998</v>
      </c>
      <c r="AM36" s="211">
        <v>106.648</v>
      </c>
    </row>
    <row r="37" spans="1:39" ht="15" x14ac:dyDescent="0.25">
      <c r="A37" s="188">
        <v>45139</v>
      </c>
      <c r="B37" s="164"/>
      <c r="C37" s="164"/>
      <c r="D37" s="164">
        <v>29.7</v>
      </c>
      <c r="E37" s="236">
        <v>54.904000000000003</v>
      </c>
      <c r="F37" s="236">
        <v>65.933000000000007</v>
      </c>
      <c r="G37" s="236">
        <v>45.353000000000002</v>
      </c>
      <c r="H37" s="236">
        <v>35.021000000000001</v>
      </c>
      <c r="I37" s="236">
        <v>36.1</v>
      </c>
      <c r="J37" s="236">
        <v>55.970999999999997</v>
      </c>
      <c r="K37" s="236">
        <v>26.843</v>
      </c>
      <c r="L37" s="236">
        <v>35.493000000000002</v>
      </c>
      <c r="M37" s="236">
        <v>39.804000000000002</v>
      </c>
      <c r="N37" s="236">
        <v>52.609000000000002</v>
      </c>
      <c r="O37" s="236">
        <v>66.298000000000002</v>
      </c>
      <c r="P37" s="236">
        <v>20.318000000000001</v>
      </c>
      <c r="Q37" s="236">
        <v>73.078000000000003</v>
      </c>
      <c r="R37" s="236">
        <v>3.2930000000000001</v>
      </c>
      <c r="S37" s="236">
        <v>66.426000000000002</v>
      </c>
      <c r="T37" s="236">
        <v>27.585000000000001</v>
      </c>
      <c r="U37" s="236">
        <v>123.246</v>
      </c>
      <c r="V37" s="236">
        <v>1.157</v>
      </c>
      <c r="W37" s="236">
        <v>39.512</v>
      </c>
      <c r="X37" s="236">
        <v>15.936</v>
      </c>
      <c r="Y37" s="236">
        <v>21.405000000000001</v>
      </c>
      <c r="Z37" s="236">
        <v>4.7370000000000001</v>
      </c>
      <c r="AA37" s="236">
        <v>34.923999999999999</v>
      </c>
      <c r="AB37" s="236">
        <v>36.893000000000001</v>
      </c>
      <c r="AC37" s="236">
        <v>39.195999999999998</v>
      </c>
      <c r="AD37" s="236">
        <v>30.702999999999999</v>
      </c>
      <c r="AE37" s="237">
        <v>6.1180000000000003</v>
      </c>
      <c r="AF37" s="236">
        <v>36.731999999999999</v>
      </c>
      <c r="AG37" s="236">
        <v>15.013999999999999</v>
      </c>
      <c r="AH37" s="236">
        <v>17.667999999999999</v>
      </c>
      <c r="AI37" s="211">
        <v>30.736000000000001</v>
      </c>
      <c r="AJ37" s="211">
        <v>12.39</v>
      </c>
      <c r="AK37" s="211">
        <v>8.3360000000000003</v>
      </c>
      <c r="AL37" s="211">
        <v>26.073</v>
      </c>
      <c r="AM37" s="211">
        <v>65.316000000000003</v>
      </c>
    </row>
    <row r="38" spans="1:39" ht="15" x14ac:dyDescent="0.25">
      <c r="A38" s="188">
        <v>45170</v>
      </c>
      <c r="B38" s="164"/>
      <c r="C38" s="164"/>
      <c r="D38" s="164">
        <v>41</v>
      </c>
      <c r="E38" s="236">
        <v>17.12</v>
      </c>
      <c r="F38" s="236">
        <v>43.798999999999999</v>
      </c>
      <c r="G38" s="236">
        <v>72.338999999999999</v>
      </c>
      <c r="H38" s="236">
        <v>57.42</v>
      </c>
      <c r="I38" s="236">
        <v>18.844999999999999</v>
      </c>
      <c r="J38" s="236">
        <v>36.692999999999998</v>
      </c>
      <c r="K38" s="236">
        <v>17.225000000000001</v>
      </c>
      <c r="L38" s="236">
        <v>26.64</v>
      </c>
      <c r="M38" s="236">
        <v>69.048000000000002</v>
      </c>
      <c r="N38" s="236">
        <v>39.677999999999997</v>
      </c>
      <c r="O38" s="236">
        <v>86.350999999999999</v>
      </c>
      <c r="P38" s="236">
        <v>41.667999999999999</v>
      </c>
      <c r="Q38" s="236">
        <v>37.720999999999997</v>
      </c>
      <c r="R38" s="236">
        <v>26.417000000000002</v>
      </c>
      <c r="S38" s="236">
        <v>89.831000000000003</v>
      </c>
      <c r="T38" s="236">
        <v>15.412000000000001</v>
      </c>
      <c r="U38" s="236">
        <v>76.837999999999994</v>
      </c>
      <c r="V38" s="236">
        <v>8.202</v>
      </c>
      <c r="W38" s="236">
        <v>11.47</v>
      </c>
      <c r="X38" s="236">
        <v>23.135999999999999</v>
      </c>
      <c r="Y38" s="236">
        <v>43.064</v>
      </c>
      <c r="Z38" s="236">
        <v>34.137</v>
      </c>
      <c r="AA38" s="236">
        <v>24.527999999999999</v>
      </c>
      <c r="AB38" s="236">
        <v>35.720999999999997</v>
      </c>
      <c r="AC38" s="236">
        <v>29.827999999999999</v>
      </c>
      <c r="AD38" s="236">
        <v>35.078000000000003</v>
      </c>
      <c r="AE38" s="237">
        <v>10.616</v>
      </c>
      <c r="AF38" s="236">
        <v>42.911999999999999</v>
      </c>
      <c r="AG38" s="236">
        <v>14.763</v>
      </c>
      <c r="AH38" s="236">
        <v>20.114000000000001</v>
      </c>
      <c r="AI38" s="211">
        <v>77.055999999999997</v>
      </c>
      <c r="AJ38" s="211">
        <v>9.9169999999999998</v>
      </c>
      <c r="AK38" s="211">
        <v>9.8149999999999995</v>
      </c>
      <c r="AL38" s="211">
        <v>26.731999999999999</v>
      </c>
      <c r="AM38" s="211">
        <v>82.409000000000006</v>
      </c>
    </row>
    <row r="39" spans="1:39" ht="15" x14ac:dyDescent="0.25">
      <c r="A39" s="188">
        <v>45200</v>
      </c>
      <c r="B39" s="164"/>
      <c r="C39" s="164"/>
      <c r="D39" s="164">
        <v>43.3</v>
      </c>
      <c r="E39" s="236">
        <v>54.524000000000001</v>
      </c>
      <c r="F39" s="236">
        <v>70.433999999999997</v>
      </c>
      <c r="G39" s="236">
        <v>111.24</v>
      </c>
      <c r="H39" s="236">
        <v>89.847999999999999</v>
      </c>
      <c r="I39" s="236">
        <v>20.456</v>
      </c>
      <c r="J39" s="236">
        <v>33.548999999999999</v>
      </c>
      <c r="K39" s="236">
        <v>34.771000000000001</v>
      </c>
      <c r="L39" s="236">
        <v>52.22</v>
      </c>
      <c r="M39" s="236">
        <v>22.721</v>
      </c>
      <c r="N39" s="236">
        <v>20.024000000000001</v>
      </c>
      <c r="O39" s="236">
        <v>33.548999999999999</v>
      </c>
      <c r="P39" s="236">
        <v>31.245999999999999</v>
      </c>
      <c r="Q39" s="236">
        <v>35.338999999999999</v>
      </c>
      <c r="R39" s="236">
        <v>29.683</v>
      </c>
      <c r="S39" s="236">
        <v>83.254999999999995</v>
      </c>
      <c r="T39" s="236">
        <v>43.698999999999998</v>
      </c>
      <c r="U39" s="236">
        <v>27.248000000000001</v>
      </c>
      <c r="V39" s="236">
        <v>31.292999999999999</v>
      </c>
      <c r="W39" s="236">
        <v>14.614000000000001</v>
      </c>
      <c r="X39" s="236">
        <v>22.468</v>
      </c>
      <c r="Y39" s="236">
        <v>19.373999999999999</v>
      </c>
      <c r="Z39" s="236">
        <v>44.256</v>
      </c>
      <c r="AA39" s="236">
        <v>79.197999999999993</v>
      </c>
      <c r="AB39" s="236">
        <v>127.303</v>
      </c>
      <c r="AC39" s="236">
        <v>39.607999999999997</v>
      </c>
      <c r="AD39" s="236">
        <v>28.265999999999998</v>
      </c>
      <c r="AE39" s="237">
        <v>22.952999999999999</v>
      </c>
      <c r="AF39" s="236">
        <v>33.158999999999999</v>
      </c>
      <c r="AG39" s="236">
        <v>56.497</v>
      </c>
      <c r="AH39" s="236">
        <v>15.885</v>
      </c>
      <c r="AI39" s="211">
        <v>44.061999999999998</v>
      </c>
      <c r="AJ39" s="211">
        <v>47.411000000000001</v>
      </c>
      <c r="AK39" s="211">
        <v>12.837999999999999</v>
      </c>
      <c r="AL39" s="211">
        <v>63.366999999999997</v>
      </c>
      <c r="AM39" s="211">
        <v>48.762</v>
      </c>
    </row>
    <row r="40" spans="1:39" ht="15" x14ac:dyDescent="0.25">
      <c r="A40" s="188">
        <v>45231</v>
      </c>
      <c r="B40" s="164"/>
      <c r="C40" s="164"/>
      <c r="D40" s="164">
        <v>28.1</v>
      </c>
      <c r="E40" s="236">
        <v>30.817</v>
      </c>
      <c r="F40" s="236">
        <v>41.914999999999999</v>
      </c>
      <c r="G40" s="236">
        <v>55.677999999999997</v>
      </c>
      <c r="H40" s="236">
        <v>75.253</v>
      </c>
      <c r="I40" s="236">
        <v>48.808999999999997</v>
      </c>
      <c r="J40" s="236">
        <v>28.891999999999999</v>
      </c>
      <c r="K40" s="236">
        <v>22.324000000000002</v>
      </c>
      <c r="L40" s="236">
        <v>41.374000000000002</v>
      </c>
      <c r="M40" s="236">
        <v>37.869</v>
      </c>
      <c r="N40" s="236">
        <v>26.984999999999999</v>
      </c>
      <c r="O40" s="236">
        <v>33.139000000000003</v>
      </c>
      <c r="P40" s="236">
        <v>46.771000000000001</v>
      </c>
      <c r="Q40" s="236">
        <v>28.155999999999999</v>
      </c>
      <c r="R40" s="236">
        <v>30.756</v>
      </c>
      <c r="S40" s="236">
        <v>43.747999999999998</v>
      </c>
      <c r="T40" s="236">
        <v>63.78</v>
      </c>
      <c r="U40" s="236">
        <v>23.7</v>
      </c>
      <c r="V40" s="236">
        <v>27.306999999999999</v>
      </c>
      <c r="W40" s="236">
        <v>20.888999999999999</v>
      </c>
      <c r="X40" s="236">
        <v>25.533000000000001</v>
      </c>
      <c r="Y40" s="236">
        <v>22.893000000000001</v>
      </c>
      <c r="Z40" s="236">
        <v>41.493000000000002</v>
      </c>
      <c r="AA40" s="236">
        <v>40.408999999999999</v>
      </c>
      <c r="AB40" s="236">
        <v>49.436</v>
      </c>
      <c r="AC40" s="236">
        <v>22.350999999999999</v>
      </c>
      <c r="AD40" s="236">
        <v>31.504999999999999</v>
      </c>
      <c r="AE40" s="237">
        <v>23.87</v>
      </c>
      <c r="AF40" s="236">
        <v>26.190999999999999</v>
      </c>
      <c r="AG40" s="236">
        <v>32.003</v>
      </c>
      <c r="AH40" s="236">
        <v>15.91</v>
      </c>
      <c r="AI40" s="211">
        <v>28.666</v>
      </c>
      <c r="AJ40" s="211">
        <v>24.661999999999999</v>
      </c>
      <c r="AK40" s="211">
        <v>21.15</v>
      </c>
      <c r="AL40" s="211">
        <v>31.385999999999999</v>
      </c>
      <c r="AM40" s="211">
        <v>38.499000000000002</v>
      </c>
    </row>
    <row r="41" spans="1:39" ht="15" x14ac:dyDescent="0.25">
      <c r="A41" s="188">
        <v>45261</v>
      </c>
      <c r="B41" s="164"/>
      <c r="C41" s="164"/>
      <c r="D41" s="164">
        <v>25.1</v>
      </c>
      <c r="E41" s="236">
        <v>26.11</v>
      </c>
      <c r="F41" s="236">
        <v>42.99</v>
      </c>
      <c r="G41" s="236">
        <v>36.691000000000003</v>
      </c>
      <c r="H41" s="236">
        <v>40.317999999999998</v>
      </c>
      <c r="I41" s="236">
        <v>27.43</v>
      </c>
      <c r="J41" s="236">
        <v>22.143999999999998</v>
      </c>
      <c r="K41" s="236">
        <v>18.259</v>
      </c>
      <c r="L41" s="236">
        <v>24.420999999999999</v>
      </c>
      <c r="M41" s="236">
        <v>25.06</v>
      </c>
      <c r="N41" s="236">
        <v>22.704000000000001</v>
      </c>
      <c r="O41" s="236">
        <v>29.266999999999999</v>
      </c>
      <c r="P41" s="236">
        <v>31.373000000000001</v>
      </c>
      <c r="Q41" s="236">
        <v>25.635000000000002</v>
      </c>
      <c r="R41" s="236">
        <v>29.157</v>
      </c>
      <c r="S41" s="236">
        <v>30.311</v>
      </c>
      <c r="T41" s="236">
        <v>42.48</v>
      </c>
      <c r="U41" s="236">
        <v>21.978999999999999</v>
      </c>
      <c r="V41" s="236">
        <v>18.056999999999999</v>
      </c>
      <c r="W41" s="236">
        <v>20.553000000000001</v>
      </c>
      <c r="X41" s="236">
        <v>14.52</v>
      </c>
      <c r="Y41" s="236">
        <v>21.295999999999999</v>
      </c>
      <c r="Z41" s="236">
        <v>25.338000000000001</v>
      </c>
      <c r="AA41" s="236">
        <v>27.66</v>
      </c>
      <c r="AB41" s="236">
        <v>27.085000000000001</v>
      </c>
      <c r="AC41" s="236">
        <v>47.658999999999999</v>
      </c>
      <c r="AD41" s="236">
        <v>26.952000000000002</v>
      </c>
      <c r="AE41" s="237">
        <v>19.724</v>
      </c>
      <c r="AF41" s="236">
        <v>29.152999999999999</v>
      </c>
      <c r="AG41" s="236">
        <v>23.202999999999999</v>
      </c>
      <c r="AH41" s="236">
        <v>15.387</v>
      </c>
      <c r="AI41" s="211">
        <v>20.213999999999999</v>
      </c>
      <c r="AJ41" s="211">
        <v>20.164000000000001</v>
      </c>
      <c r="AK41" s="211">
        <v>21.122</v>
      </c>
      <c r="AL41" s="211">
        <v>18.289000000000001</v>
      </c>
      <c r="AM41" s="211">
        <v>29.699000000000002</v>
      </c>
    </row>
    <row r="42" spans="1:39" ht="15" x14ac:dyDescent="0.25">
      <c r="A42" s="188">
        <v>45292</v>
      </c>
      <c r="B42" s="164"/>
      <c r="C42" s="164"/>
      <c r="D42" s="164">
        <v>21.5</v>
      </c>
      <c r="E42" s="236">
        <v>22.012</v>
      </c>
      <c r="F42" s="236">
        <v>42.707000000000001</v>
      </c>
      <c r="G42" s="236">
        <v>32.569000000000003</v>
      </c>
      <c r="H42" s="236">
        <v>28.696000000000002</v>
      </c>
      <c r="I42" s="236">
        <v>20.984999999999999</v>
      </c>
      <c r="J42" s="236">
        <v>19.315999999999999</v>
      </c>
      <c r="K42" s="236">
        <v>16.936</v>
      </c>
      <c r="L42" s="236">
        <v>17.984999999999999</v>
      </c>
      <c r="M42" s="236">
        <v>19.890999999999998</v>
      </c>
      <c r="N42" s="236">
        <v>26.875</v>
      </c>
      <c r="O42" s="236">
        <v>25.289000000000001</v>
      </c>
      <c r="P42" s="236">
        <v>24.93</v>
      </c>
      <c r="Q42" s="236">
        <v>23.771999999999998</v>
      </c>
      <c r="R42" s="236">
        <v>23.474</v>
      </c>
      <c r="S42" s="236">
        <v>27.248999999999999</v>
      </c>
      <c r="T42" s="236">
        <v>25.765000000000001</v>
      </c>
      <c r="U42" s="236">
        <v>23.032</v>
      </c>
      <c r="V42" s="236">
        <v>16.745000000000001</v>
      </c>
      <c r="W42" s="236">
        <v>18.558</v>
      </c>
      <c r="X42" s="236">
        <v>12.194000000000001</v>
      </c>
      <c r="Y42" s="236">
        <v>17.186</v>
      </c>
      <c r="Z42" s="236">
        <v>53.835000000000001</v>
      </c>
      <c r="AA42" s="236">
        <v>24.228999999999999</v>
      </c>
      <c r="AB42" s="236">
        <v>22.861000000000001</v>
      </c>
      <c r="AC42" s="236">
        <v>32.841999999999999</v>
      </c>
      <c r="AD42" s="236">
        <v>25.448</v>
      </c>
      <c r="AE42" s="237">
        <v>18.495000000000001</v>
      </c>
      <c r="AF42" s="236">
        <v>22.289000000000001</v>
      </c>
      <c r="AG42" s="236">
        <v>23.545000000000002</v>
      </c>
      <c r="AH42" s="236">
        <v>19.968</v>
      </c>
      <c r="AI42" s="211">
        <v>16.334</v>
      </c>
      <c r="AJ42" s="211">
        <v>19.117999999999999</v>
      </c>
      <c r="AK42" s="211">
        <v>17.812000000000001</v>
      </c>
      <c r="AL42" s="211">
        <v>15.272</v>
      </c>
      <c r="AM42" s="211">
        <v>25.436</v>
      </c>
    </row>
    <row r="43" spans="1:39" ht="15" x14ac:dyDescent="0.25">
      <c r="A43" s="188">
        <v>45323</v>
      </c>
      <c r="B43" s="164"/>
      <c r="C43" s="164"/>
      <c r="D43" s="164">
        <v>29.9</v>
      </c>
      <c r="E43" s="236">
        <v>24.495000000000001</v>
      </c>
      <c r="F43" s="236">
        <v>42.203000000000003</v>
      </c>
      <c r="G43" s="236">
        <v>65.16</v>
      </c>
      <c r="H43" s="236">
        <v>48.991999999999997</v>
      </c>
      <c r="I43" s="236">
        <v>24.783999999999999</v>
      </c>
      <c r="J43" s="236">
        <v>24.917000000000002</v>
      </c>
      <c r="K43" s="236">
        <v>16.576000000000001</v>
      </c>
      <c r="L43" s="236">
        <v>25.663</v>
      </c>
      <c r="M43" s="236">
        <v>30.646000000000001</v>
      </c>
      <c r="N43" s="236">
        <v>33.314</v>
      </c>
      <c r="O43" s="236">
        <v>31.088000000000001</v>
      </c>
      <c r="P43" s="236">
        <v>53.901000000000003</v>
      </c>
      <c r="Q43" s="236">
        <v>34.828000000000003</v>
      </c>
      <c r="R43" s="236">
        <v>26.369</v>
      </c>
      <c r="S43" s="236">
        <v>28.84</v>
      </c>
      <c r="T43" s="236">
        <v>30.722999999999999</v>
      </c>
      <c r="U43" s="236">
        <v>22.844000000000001</v>
      </c>
      <c r="V43" s="236">
        <v>21.065000000000001</v>
      </c>
      <c r="W43" s="236">
        <v>17.138000000000002</v>
      </c>
      <c r="X43" s="236">
        <v>15.826000000000001</v>
      </c>
      <c r="Y43" s="236">
        <v>21.010999999999999</v>
      </c>
      <c r="Z43" s="236">
        <v>87.534000000000006</v>
      </c>
      <c r="AA43" s="236">
        <v>21.814</v>
      </c>
      <c r="AB43" s="236">
        <v>43.274000000000001</v>
      </c>
      <c r="AC43" s="236">
        <v>25.911999999999999</v>
      </c>
      <c r="AD43" s="236">
        <v>36.880000000000003</v>
      </c>
      <c r="AE43" s="237">
        <v>16.785</v>
      </c>
      <c r="AF43" s="236">
        <v>26.806000000000001</v>
      </c>
      <c r="AG43" s="236">
        <v>26.558</v>
      </c>
      <c r="AH43" s="236">
        <v>20.219000000000001</v>
      </c>
      <c r="AI43" s="211">
        <v>23.329000000000001</v>
      </c>
      <c r="AJ43" s="211">
        <v>32.073999999999998</v>
      </c>
      <c r="AK43" s="211">
        <v>15.826000000000001</v>
      </c>
      <c r="AL43" s="211">
        <v>16.411999999999999</v>
      </c>
      <c r="AM43" s="211">
        <v>29.001000000000001</v>
      </c>
    </row>
    <row r="44" spans="1:39" ht="15" x14ac:dyDescent="0.25">
      <c r="A44" s="188">
        <v>45352</v>
      </c>
      <c r="B44" s="164"/>
      <c r="C44" s="164"/>
      <c r="D44" s="164">
        <v>96</v>
      </c>
      <c r="E44" s="236">
        <v>79.944999999999993</v>
      </c>
      <c r="F44" s="236">
        <v>196.024</v>
      </c>
      <c r="G44" s="236">
        <v>145.03200000000001</v>
      </c>
      <c r="H44" s="236">
        <v>121.708</v>
      </c>
      <c r="I44" s="236">
        <v>59.692999999999998</v>
      </c>
      <c r="J44" s="236">
        <v>94.323999999999998</v>
      </c>
      <c r="K44" s="236">
        <v>40.762999999999998</v>
      </c>
      <c r="L44" s="236">
        <v>64.501000000000005</v>
      </c>
      <c r="M44" s="236">
        <v>92.691000000000003</v>
      </c>
      <c r="N44" s="236">
        <v>174.76499999999999</v>
      </c>
      <c r="O44" s="236">
        <v>75.66</v>
      </c>
      <c r="P44" s="236">
        <v>222.28800000000001</v>
      </c>
      <c r="Q44" s="236">
        <v>44.512</v>
      </c>
      <c r="R44" s="236">
        <v>156.126</v>
      </c>
      <c r="S44" s="236">
        <v>73.097999999999999</v>
      </c>
      <c r="T44" s="236">
        <v>54.831000000000003</v>
      </c>
      <c r="U44" s="236">
        <v>46.988</v>
      </c>
      <c r="V44" s="236">
        <v>70.682000000000002</v>
      </c>
      <c r="W44" s="236">
        <v>25.943999999999999</v>
      </c>
      <c r="X44" s="236">
        <v>42.878</v>
      </c>
      <c r="Y44" s="236">
        <v>94.191999999999993</v>
      </c>
      <c r="Z44" s="236">
        <v>143.86699999999999</v>
      </c>
      <c r="AA44" s="236">
        <v>41.405999999999999</v>
      </c>
      <c r="AB44" s="236">
        <v>132.74299999999999</v>
      </c>
      <c r="AC44" s="236">
        <v>115.27</v>
      </c>
      <c r="AD44" s="236">
        <v>74.266999999999996</v>
      </c>
      <c r="AE44" s="237">
        <v>55.097999999999999</v>
      </c>
      <c r="AF44" s="236">
        <v>57.725000000000001</v>
      </c>
      <c r="AG44" s="236">
        <v>69.495999999999995</v>
      </c>
      <c r="AH44" s="236">
        <v>37.823</v>
      </c>
      <c r="AI44" s="211">
        <v>56.042999999999999</v>
      </c>
      <c r="AJ44" s="211">
        <v>62.933</v>
      </c>
      <c r="AK44" s="211">
        <v>29.530999999999999</v>
      </c>
      <c r="AL44" s="211">
        <v>74.888000000000005</v>
      </c>
      <c r="AM44" s="211">
        <v>76.266999999999996</v>
      </c>
    </row>
    <row r="45" spans="1:39" ht="15" x14ac:dyDescent="0.25">
      <c r="A45" s="188">
        <v>45383</v>
      </c>
      <c r="B45" s="164"/>
      <c r="C45" s="164"/>
      <c r="D45" s="164">
        <v>152.4</v>
      </c>
      <c r="E45" s="236">
        <v>139.06399999999999</v>
      </c>
      <c r="F45" s="236">
        <v>311.43</v>
      </c>
      <c r="G45" s="236">
        <v>312.22899999999998</v>
      </c>
      <c r="H45" s="236">
        <v>234.77099999999999</v>
      </c>
      <c r="I45" s="236">
        <v>97.296999999999997</v>
      </c>
      <c r="J45" s="236">
        <v>209.30199999999999</v>
      </c>
      <c r="K45" s="236">
        <v>115.102</v>
      </c>
      <c r="L45" s="236">
        <v>118.429</v>
      </c>
      <c r="M45" s="236">
        <v>231.29300000000001</v>
      </c>
      <c r="N45" s="236">
        <v>287.34300000000002</v>
      </c>
      <c r="O45" s="236">
        <v>174.23099999999999</v>
      </c>
      <c r="P45" s="236">
        <v>182.029</v>
      </c>
      <c r="Q45" s="236">
        <v>79.366</v>
      </c>
      <c r="R45" s="236">
        <v>198.898</v>
      </c>
      <c r="S45" s="236">
        <v>133.91200000000001</v>
      </c>
      <c r="T45" s="236">
        <v>109.538</v>
      </c>
      <c r="U45" s="236">
        <v>120.71299999999999</v>
      </c>
      <c r="V45" s="236">
        <v>184.45</v>
      </c>
      <c r="W45" s="236">
        <v>44.343000000000004</v>
      </c>
      <c r="X45" s="236">
        <v>55.968000000000004</v>
      </c>
      <c r="Y45" s="236">
        <v>192.77199999999999</v>
      </c>
      <c r="Z45" s="236">
        <v>261.94</v>
      </c>
      <c r="AA45" s="236">
        <v>139.83600000000001</v>
      </c>
      <c r="AB45" s="236">
        <v>137.69999999999999</v>
      </c>
      <c r="AC45" s="236">
        <v>269.61200000000002</v>
      </c>
      <c r="AD45" s="236">
        <v>118.89</v>
      </c>
      <c r="AE45" s="237">
        <v>194.56399999999999</v>
      </c>
      <c r="AF45" s="236">
        <v>120.54300000000001</v>
      </c>
      <c r="AG45" s="236">
        <v>142.18799999999999</v>
      </c>
      <c r="AH45" s="236">
        <v>50.994</v>
      </c>
      <c r="AI45" s="211">
        <v>101.21299999999999</v>
      </c>
      <c r="AJ45" s="211">
        <v>56.661000000000001</v>
      </c>
      <c r="AK45" s="211">
        <v>66.558999999999997</v>
      </c>
      <c r="AL45" s="211">
        <v>114.123</v>
      </c>
      <c r="AM45" s="211">
        <v>136.00899999999999</v>
      </c>
    </row>
    <row r="46" spans="1:39" ht="15" x14ac:dyDescent="0.25">
      <c r="A46" s="188">
        <v>45413</v>
      </c>
      <c r="B46" s="164"/>
      <c r="C46" s="164"/>
      <c r="D46" s="164">
        <v>266.39999999999998</v>
      </c>
      <c r="E46" s="236">
        <v>386.65899999999999</v>
      </c>
      <c r="F46" s="236">
        <v>474.11</v>
      </c>
      <c r="G46" s="236">
        <v>321.53199999999998</v>
      </c>
      <c r="H46" s="236">
        <v>358.16399999999999</v>
      </c>
      <c r="I46" s="236">
        <v>145.24700000000001</v>
      </c>
      <c r="J46" s="236">
        <v>232.25</v>
      </c>
      <c r="K46" s="236">
        <v>202.85</v>
      </c>
      <c r="L46" s="236">
        <v>221.285</v>
      </c>
      <c r="M46" s="236">
        <v>308.02699999999999</v>
      </c>
      <c r="N46" s="236">
        <v>436.81799999999998</v>
      </c>
      <c r="O46" s="236">
        <v>291.17899999999997</v>
      </c>
      <c r="P46" s="236">
        <v>322.61500000000001</v>
      </c>
      <c r="Q46" s="236">
        <v>183.15899999999999</v>
      </c>
      <c r="R46" s="236">
        <v>385.71300000000002</v>
      </c>
      <c r="S46" s="236">
        <v>274.36399999999998</v>
      </c>
      <c r="T46" s="236">
        <v>269.755</v>
      </c>
      <c r="U46" s="236">
        <v>165.78899999999999</v>
      </c>
      <c r="V46" s="236">
        <v>420.05399999999997</v>
      </c>
      <c r="W46" s="236">
        <v>51.387999999999998</v>
      </c>
      <c r="X46" s="236">
        <v>140.58500000000001</v>
      </c>
      <c r="Y46" s="236">
        <v>272.99700000000001</v>
      </c>
      <c r="Z46" s="236">
        <v>497.14800000000002</v>
      </c>
      <c r="AA46" s="236">
        <v>205.53</v>
      </c>
      <c r="AB46" s="236">
        <v>273.43</v>
      </c>
      <c r="AC46" s="236">
        <v>357.51</v>
      </c>
      <c r="AD46" s="236">
        <v>355.78199999999998</v>
      </c>
      <c r="AE46" s="237">
        <v>181.834</v>
      </c>
      <c r="AF46" s="236">
        <v>176.173</v>
      </c>
      <c r="AG46" s="236">
        <v>188.17400000000001</v>
      </c>
      <c r="AH46" s="236">
        <v>91.423000000000002</v>
      </c>
      <c r="AI46" s="211">
        <v>174.58600000000001</v>
      </c>
      <c r="AJ46" s="211">
        <v>154.988</v>
      </c>
      <c r="AK46" s="211">
        <v>135.565</v>
      </c>
      <c r="AL46" s="211">
        <v>269.87</v>
      </c>
      <c r="AM46" s="211">
        <v>275.428</v>
      </c>
    </row>
    <row r="47" spans="1:39" ht="15" x14ac:dyDescent="0.25">
      <c r="A47" s="188">
        <v>45444</v>
      </c>
      <c r="B47" s="164"/>
      <c r="C47" s="164"/>
      <c r="D47" s="164">
        <v>212.4</v>
      </c>
      <c r="E47" s="236">
        <v>310.77</v>
      </c>
      <c r="F47" s="236">
        <v>482.75700000000001</v>
      </c>
      <c r="G47" s="236">
        <v>418.678</v>
      </c>
      <c r="H47" s="236">
        <v>320.24700000000001</v>
      </c>
      <c r="I47" s="236">
        <v>199.61600000000001</v>
      </c>
      <c r="J47" s="236">
        <v>139.351</v>
      </c>
      <c r="K47" s="236">
        <v>178.47900000000001</v>
      </c>
      <c r="L47" s="236">
        <v>314.39</v>
      </c>
      <c r="M47" s="236">
        <v>154.029</v>
      </c>
      <c r="N47" s="236">
        <v>377.68099999999998</v>
      </c>
      <c r="O47" s="236">
        <v>202.52500000000001</v>
      </c>
      <c r="P47" s="236">
        <v>434.495</v>
      </c>
      <c r="Q47" s="236">
        <v>52.161000000000001</v>
      </c>
      <c r="R47" s="236">
        <v>384.39800000000002</v>
      </c>
      <c r="S47" s="236">
        <v>192.98500000000001</v>
      </c>
      <c r="T47" s="236">
        <v>319.50799999999998</v>
      </c>
      <c r="U47" s="236">
        <v>43.850999999999999</v>
      </c>
      <c r="V47" s="236">
        <v>178.43299999999999</v>
      </c>
      <c r="W47" s="236">
        <v>24.728999999999999</v>
      </c>
      <c r="X47" s="236">
        <v>96.503</v>
      </c>
      <c r="Y47" s="236">
        <v>117.46599999999999</v>
      </c>
      <c r="Z47" s="236">
        <v>398.20699999999999</v>
      </c>
      <c r="AA47" s="236">
        <v>61.651000000000003</v>
      </c>
      <c r="AB47" s="236">
        <v>147.61199999999999</v>
      </c>
      <c r="AC47" s="236">
        <v>338.49700000000001</v>
      </c>
      <c r="AD47" s="236">
        <v>160.98400000000001</v>
      </c>
      <c r="AE47" s="237">
        <v>210.845</v>
      </c>
      <c r="AF47" s="236">
        <v>245.66800000000001</v>
      </c>
      <c r="AG47" s="236">
        <v>59.502000000000002</v>
      </c>
      <c r="AH47" s="236">
        <v>76.819999999999993</v>
      </c>
      <c r="AI47" s="211">
        <v>172.51400000000001</v>
      </c>
      <c r="AJ47" s="211">
        <v>210.953</v>
      </c>
      <c r="AK47" s="211">
        <v>113.45</v>
      </c>
      <c r="AL47" s="211">
        <v>278.197</v>
      </c>
      <c r="AM47" s="211">
        <v>400.68700000000001</v>
      </c>
    </row>
    <row r="48" spans="1:39" ht="15" x14ac:dyDescent="0.25">
      <c r="A48" s="188">
        <v>45474</v>
      </c>
      <c r="B48" s="164"/>
      <c r="C48" s="164"/>
      <c r="D48" s="164">
        <v>48.3</v>
      </c>
      <c r="E48" s="236">
        <v>75.718000000000004</v>
      </c>
      <c r="F48" s="236">
        <v>113.629</v>
      </c>
      <c r="G48" s="236">
        <v>158.54</v>
      </c>
      <c r="H48" s="236">
        <v>69.941999999999993</v>
      </c>
      <c r="I48" s="236">
        <v>40.25</v>
      </c>
      <c r="J48" s="236">
        <v>22.399000000000001</v>
      </c>
      <c r="K48" s="236">
        <v>58.347000000000001</v>
      </c>
      <c r="L48" s="236">
        <v>97.936000000000007</v>
      </c>
      <c r="M48" s="236">
        <v>44.08</v>
      </c>
      <c r="N48" s="236">
        <v>87.26</v>
      </c>
      <c r="O48" s="236">
        <v>25.786999999999999</v>
      </c>
      <c r="P48" s="236">
        <v>255.87299999999999</v>
      </c>
      <c r="Q48" s="236">
        <v>8.6310000000000002</v>
      </c>
      <c r="R48" s="236">
        <v>74.828999999999994</v>
      </c>
      <c r="S48" s="236">
        <v>62.801000000000002</v>
      </c>
      <c r="T48" s="236">
        <v>143.92699999999999</v>
      </c>
      <c r="U48" s="236">
        <v>0</v>
      </c>
      <c r="V48" s="236">
        <v>22.504000000000001</v>
      </c>
      <c r="W48" s="236">
        <v>17.440000000000001</v>
      </c>
      <c r="X48" s="236">
        <v>3.5459999999999998</v>
      </c>
      <c r="Y48" s="236">
        <v>15.826000000000001</v>
      </c>
      <c r="Z48" s="236">
        <v>102.964</v>
      </c>
      <c r="AA48" s="236">
        <v>27.564</v>
      </c>
      <c r="AB48" s="236">
        <v>22.887</v>
      </c>
      <c r="AC48" s="236">
        <v>72.06</v>
      </c>
      <c r="AD48" s="236">
        <v>25.824000000000002</v>
      </c>
      <c r="AE48" s="237">
        <v>31.045000000000002</v>
      </c>
      <c r="AF48" s="236">
        <v>46.701999999999998</v>
      </c>
      <c r="AG48" s="236">
        <v>11.433</v>
      </c>
      <c r="AH48" s="236">
        <v>31.780999999999999</v>
      </c>
      <c r="AI48" s="211">
        <v>17.975000000000001</v>
      </c>
      <c r="AJ48" s="211">
        <v>37.44</v>
      </c>
      <c r="AK48" s="211">
        <v>38.423000000000002</v>
      </c>
      <c r="AL48" s="211">
        <v>101.105</v>
      </c>
      <c r="AM48" s="211">
        <v>188.41499999999999</v>
      </c>
    </row>
    <row r="49" spans="1:1005" ht="15" x14ac:dyDescent="0.25">
      <c r="A49" s="188">
        <v>45505</v>
      </c>
      <c r="B49" s="164"/>
      <c r="C49" s="164"/>
      <c r="D49" s="164">
        <v>29.7</v>
      </c>
      <c r="E49" s="236">
        <v>64.751999999999995</v>
      </c>
      <c r="F49" s="236">
        <v>41.768000000000001</v>
      </c>
      <c r="G49" s="236">
        <v>35.338000000000001</v>
      </c>
      <c r="H49" s="236">
        <v>36.665999999999997</v>
      </c>
      <c r="I49" s="236">
        <v>57.243000000000002</v>
      </c>
      <c r="J49" s="236">
        <v>27.186</v>
      </c>
      <c r="K49" s="236">
        <v>35.795999999999999</v>
      </c>
      <c r="L49" s="236">
        <v>40.182000000000002</v>
      </c>
      <c r="M49" s="236">
        <v>53.966000000000001</v>
      </c>
      <c r="N49" s="236">
        <v>76.259</v>
      </c>
      <c r="O49" s="236">
        <v>20.638999999999999</v>
      </c>
      <c r="P49" s="236">
        <v>73.417000000000002</v>
      </c>
      <c r="Q49" s="236">
        <v>4.0469999999999997</v>
      </c>
      <c r="R49" s="236">
        <v>63.07</v>
      </c>
      <c r="S49" s="236">
        <v>26.879000000000001</v>
      </c>
      <c r="T49" s="236">
        <v>123.858</v>
      </c>
      <c r="U49" s="236">
        <v>2.4220000000000002</v>
      </c>
      <c r="V49" s="236">
        <v>40.439</v>
      </c>
      <c r="W49" s="236">
        <v>15.936</v>
      </c>
      <c r="X49" s="236">
        <v>21.661999999999999</v>
      </c>
      <c r="Y49" s="236">
        <v>4.835</v>
      </c>
      <c r="Z49" s="236">
        <v>34.701999999999998</v>
      </c>
      <c r="AA49" s="236">
        <v>37.414000000000001</v>
      </c>
      <c r="AB49" s="236">
        <v>39.67</v>
      </c>
      <c r="AC49" s="236">
        <v>29.812000000000001</v>
      </c>
      <c r="AD49" s="236">
        <v>6.19</v>
      </c>
      <c r="AE49" s="237">
        <v>37.401000000000003</v>
      </c>
      <c r="AF49" s="236">
        <v>15.667999999999999</v>
      </c>
      <c r="AG49" s="236">
        <v>18.140999999999998</v>
      </c>
      <c r="AH49" s="236">
        <v>31.24</v>
      </c>
      <c r="AI49" s="211">
        <v>12.355</v>
      </c>
      <c r="AJ49" s="211">
        <v>8.4689999999999994</v>
      </c>
      <c r="AK49" s="211">
        <v>26.007000000000001</v>
      </c>
      <c r="AL49" s="211">
        <v>64.694999999999993</v>
      </c>
      <c r="AM49" s="211">
        <v>55.262999999999998</v>
      </c>
    </row>
    <row r="50" spans="1:1005" ht="15" x14ac:dyDescent="0.25">
      <c r="A50" s="188">
        <v>45536</v>
      </c>
      <c r="B50" s="164"/>
      <c r="C50" s="164"/>
      <c r="D50" s="164">
        <v>41</v>
      </c>
      <c r="E50" s="236">
        <v>43.192</v>
      </c>
      <c r="F50" s="236">
        <v>75.122</v>
      </c>
      <c r="G50" s="236">
        <v>57.723999999999997</v>
      </c>
      <c r="H50" s="236">
        <v>19.443999999999999</v>
      </c>
      <c r="I50" s="236">
        <v>37.106000000000002</v>
      </c>
      <c r="J50" s="236">
        <v>18.562999999999999</v>
      </c>
      <c r="K50" s="236">
        <v>29.69</v>
      </c>
      <c r="L50" s="236">
        <v>69.492999999999995</v>
      </c>
      <c r="M50" s="236">
        <v>38.555999999999997</v>
      </c>
      <c r="N50" s="236">
        <v>76.617000000000004</v>
      </c>
      <c r="O50" s="236">
        <v>42.082000000000001</v>
      </c>
      <c r="P50" s="236">
        <v>38.121000000000002</v>
      </c>
      <c r="Q50" s="236">
        <v>26.643000000000001</v>
      </c>
      <c r="R50" s="236">
        <v>92.192999999999998</v>
      </c>
      <c r="S50" s="236">
        <v>15.656000000000001</v>
      </c>
      <c r="T50" s="236">
        <v>77.492999999999995</v>
      </c>
      <c r="U50" s="236">
        <v>8.7129999999999992</v>
      </c>
      <c r="V50" s="236">
        <v>11.542999999999999</v>
      </c>
      <c r="W50" s="236">
        <v>23.699000000000002</v>
      </c>
      <c r="X50" s="236">
        <v>43.456000000000003</v>
      </c>
      <c r="Y50" s="236">
        <v>36.741</v>
      </c>
      <c r="Z50" s="236">
        <v>28.561</v>
      </c>
      <c r="AA50" s="236">
        <v>36.600999999999999</v>
      </c>
      <c r="AB50" s="236">
        <v>30.314</v>
      </c>
      <c r="AC50" s="236">
        <v>35.389000000000003</v>
      </c>
      <c r="AD50" s="236">
        <v>11.084</v>
      </c>
      <c r="AE50" s="237">
        <v>42.24</v>
      </c>
      <c r="AF50" s="236">
        <v>15.46</v>
      </c>
      <c r="AG50" s="236">
        <v>20.207999999999998</v>
      </c>
      <c r="AH50" s="236">
        <v>78.488</v>
      </c>
      <c r="AI50" s="211">
        <v>14.96</v>
      </c>
      <c r="AJ50" s="211">
        <v>10.045999999999999</v>
      </c>
      <c r="AK50" s="211">
        <v>26.623000000000001</v>
      </c>
      <c r="AL50" s="211">
        <v>82.884</v>
      </c>
      <c r="AM50" s="211">
        <v>17.481000000000002</v>
      </c>
    </row>
    <row r="51" spans="1:1005" ht="15" x14ac:dyDescent="0.25">
      <c r="A51" s="188">
        <v>45566</v>
      </c>
      <c r="B51" s="164"/>
      <c r="C51" s="164"/>
      <c r="D51" s="164">
        <v>43.3</v>
      </c>
      <c r="E51" s="236">
        <v>70.578999999999994</v>
      </c>
      <c r="F51" s="236">
        <v>110.898</v>
      </c>
      <c r="G51" s="236">
        <v>89.736999999999995</v>
      </c>
      <c r="H51" s="236">
        <v>20.846</v>
      </c>
      <c r="I51" s="236">
        <v>33.085000000000001</v>
      </c>
      <c r="J51" s="236">
        <v>34.963000000000001</v>
      </c>
      <c r="K51" s="236">
        <v>49.939</v>
      </c>
      <c r="L51" s="236">
        <v>22.869</v>
      </c>
      <c r="M51" s="236">
        <v>20.178000000000001</v>
      </c>
      <c r="N51" s="236">
        <v>33.277000000000001</v>
      </c>
      <c r="O51" s="236">
        <v>31.843</v>
      </c>
      <c r="P51" s="236">
        <v>35.505000000000003</v>
      </c>
      <c r="Q51" s="236">
        <v>29.669</v>
      </c>
      <c r="R51" s="236">
        <v>81.174999999999997</v>
      </c>
      <c r="S51" s="236">
        <v>45.920999999999999</v>
      </c>
      <c r="T51" s="236">
        <v>27.538</v>
      </c>
      <c r="U51" s="236">
        <v>32.362000000000002</v>
      </c>
      <c r="V51" s="236">
        <v>15.005000000000001</v>
      </c>
      <c r="W51" s="236">
        <v>22.681999999999999</v>
      </c>
      <c r="X51" s="236">
        <v>19.606000000000002</v>
      </c>
      <c r="Y51" s="236">
        <v>43.594000000000001</v>
      </c>
      <c r="Z51" s="236">
        <v>75.542000000000002</v>
      </c>
      <c r="AA51" s="236">
        <v>127.172</v>
      </c>
      <c r="AB51" s="236">
        <v>39.863</v>
      </c>
      <c r="AC51" s="236">
        <v>28.853999999999999</v>
      </c>
      <c r="AD51" s="236">
        <v>23.077999999999999</v>
      </c>
      <c r="AE51" s="237">
        <v>32.673999999999999</v>
      </c>
      <c r="AF51" s="236">
        <v>57.216000000000001</v>
      </c>
      <c r="AG51" s="236">
        <v>15.901999999999999</v>
      </c>
      <c r="AH51" s="236">
        <v>42.869</v>
      </c>
      <c r="AI51" s="211">
        <v>43.46</v>
      </c>
      <c r="AJ51" s="211">
        <v>12.835000000000001</v>
      </c>
      <c r="AK51" s="211">
        <v>63.829000000000001</v>
      </c>
      <c r="AL51" s="211">
        <v>47.274000000000001</v>
      </c>
      <c r="AM51" s="211">
        <v>54.691000000000003</v>
      </c>
    </row>
    <row r="52" spans="1:1005" ht="15" x14ac:dyDescent="0.25">
      <c r="A52" s="188">
        <v>45597</v>
      </c>
      <c r="B52" s="164"/>
      <c r="C52" s="164"/>
      <c r="D52" s="164">
        <v>28.1</v>
      </c>
      <c r="E52" s="236">
        <v>41.347000000000001</v>
      </c>
      <c r="F52" s="236">
        <v>54.070999999999998</v>
      </c>
      <c r="G52" s="236">
        <v>73.924000000000007</v>
      </c>
      <c r="H52" s="236">
        <v>49.338999999999999</v>
      </c>
      <c r="I52" s="236">
        <v>28.693000000000001</v>
      </c>
      <c r="J52" s="236">
        <v>22.521000000000001</v>
      </c>
      <c r="K52" s="236">
        <v>40.460999999999999</v>
      </c>
      <c r="L52" s="236">
        <v>38.125</v>
      </c>
      <c r="M52" s="236">
        <v>26.838999999999999</v>
      </c>
      <c r="N52" s="236">
        <v>33.095999999999997</v>
      </c>
      <c r="O52" s="236">
        <v>46.298999999999999</v>
      </c>
      <c r="P52" s="236">
        <v>28.356999999999999</v>
      </c>
      <c r="Q52" s="236">
        <v>31.393000000000001</v>
      </c>
      <c r="R52" s="236">
        <v>42.924999999999997</v>
      </c>
      <c r="S52" s="236">
        <v>63.542999999999999</v>
      </c>
      <c r="T52" s="236">
        <v>24.015000000000001</v>
      </c>
      <c r="U52" s="236">
        <v>27.01</v>
      </c>
      <c r="V52" s="236">
        <v>21.213999999999999</v>
      </c>
      <c r="W52" s="236">
        <v>24.946000000000002</v>
      </c>
      <c r="X52" s="236">
        <v>23.268999999999998</v>
      </c>
      <c r="Y52" s="236">
        <v>40.701999999999998</v>
      </c>
      <c r="Z52" s="236">
        <v>39.377000000000002</v>
      </c>
      <c r="AA52" s="236">
        <v>47.518999999999998</v>
      </c>
      <c r="AB52" s="236">
        <v>22.626999999999999</v>
      </c>
      <c r="AC52" s="236">
        <v>31.472999999999999</v>
      </c>
      <c r="AD52" s="236">
        <v>24.007999999999999</v>
      </c>
      <c r="AE52" s="237">
        <v>25.946000000000002</v>
      </c>
      <c r="AF52" s="236">
        <v>32.493000000000002</v>
      </c>
      <c r="AG52" s="236">
        <v>16.05</v>
      </c>
      <c r="AH52" s="236">
        <v>28.722000000000001</v>
      </c>
      <c r="AI52" s="211">
        <v>24.614000000000001</v>
      </c>
      <c r="AJ52" s="211">
        <v>21.213000000000001</v>
      </c>
      <c r="AK52" s="211">
        <v>30.954999999999998</v>
      </c>
      <c r="AL52" s="211">
        <v>38.420999999999999</v>
      </c>
      <c r="AM52" s="211">
        <v>30.995000000000001</v>
      </c>
    </row>
    <row r="53" spans="1:1005" ht="15" x14ac:dyDescent="0.25">
      <c r="A53" s="188">
        <v>45627</v>
      </c>
      <c r="B53" s="164"/>
      <c r="C53" s="164"/>
      <c r="D53" s="164">
        <v>25.1</v>
      </c>
      <c r="E53" s="236">
        <v>44.35</v>
      </c>
      <c r="F53" s="236">
        <v>36.241999999999997</v>
      </c>
      <c r="G53" s="236">
        <v>39.710999999999999</v>
      </c>
      <c r="H53" s="236">
        <v>27.687000000000001</v>
      </c>
      <c r="I53" s="236">
        <v>22.271999999999998</v>
      </c>
      <c r="J53" s="236">
        <v>18.564</v>
      </c>
      <c r="K53" s="236">
        <v>24.068999999999999</v>
      </c>
      <c r="L53" s="236">
        <v>25.148</v>
      </c>
      <c r="M53" s="236">
        <v>22.84</v>
      </c>
      <c r="N53" s="236">
        <v>29.006</v>
      </c>
      <c r="O53" s="236">
        <v>31.449000000000002</v>
      </c>
      <c r="P53" s="236">
        <v>25.709</v>
      </c>
      <c r="Q53" s="236">
        <v>29.119</v>
      </c>
      <c r="R53" s="236">
        <v>30.123000000000001</v>
      </c>
      <c r="S53" s="236">
        <v>41.125999999999998</v>
      </c>
      <c r="T53" s="236">
        <v>22.149000000000001</v>
      </c>
      <c r="U53" s="236">
        <v>18.352</v>
      </c>
      <c r="V53" s="236">
        <v>20.745000000000001</v>
      </c>
      <c r="W53" s="236">
        <v>14.39</v>
      </c>
      <c r="X53" s="236">
        <v>21.567</v>
      </c>
      <c r="Y53" s="236">
        <v>26.585000000000001</v>
      </c>
      <c r="Z53" s="236">
        <v>27.416</v>
      </c>
      <c r="AA53" s="236">
        <v>26.622</v>
      </c>
      <c r="AB53" s="236">
        <v>47.865000000000002</v>
      </c>
      <c r="AC53" s="236">
        <v>26.812000000000001</v>
      </c>
      <c r="AD53" s="236">
        <v>19.454000000000001</v>
      </c>
      <c r="AE53" s="237">
        <v>29.161000000000001</v>
      </c>
      <c r="AF53" s="236">
        <v>23.526</v>
      </c>
      <c r="AG53" s="236">
        <v>15.428000000000001</v>
      </c>
      <c r="AH53" s="236">
        <v>20.169</v>
      </c>
      <c r="AI53" s="211">
        <v>20.236000000000001</v>
      </c>
      <c r="AJ53" s="211">
        <v>21.045000000000002</v>
      </c>
      <c r="AK53" s="211">
        <v>18.087</v>
      </c>
      <c r="AL53" s="211">
        <v>29.35</v>
      </c>
      <c r="AM53" s="211">
        <v>26.146000000000001</v>
      </c>
    </row>
    <row r="54" spans="1:1005" ht="15" x14ac:dyDescent="0.25">
      <c r="A54" s="188">
        <v>45658</v>
      </c>
      <c r="B54" s="164"/>
      <c r="C54" s="164"/>
      <c r="D54" s="164">
        <v>21.5</v>
      </c>
      <c r="E54" s="236">
        <v>40.588000000000001</v>
      </c>
      <c r="F54" s="236">
        <v>32.929000000000002</v>
      </c>
      <c r="G54" s="236">
        <v>29.401</v>
      </c>
      <c r="H54" s="236">
        <v>21.195</v>
      </c>
      <c r="I54" s="236">
        <v>19.483000000000001</v>
      </c>
      <c r="J54" s="236">
        <v>17.297999999999998</v>
      </c>
      <c r="K54" s="236">
        <v>17.936</v>
      </c>
      <c r="L54" s="236">
        <v>19.940000000000001</v>
      </c>
      <c r="M54" s="236">
        <v>26.882999999999999</v>
      </c>
      <c r="N54" s="236">
        <v>25.256</v>
      </c>
      <c r="O54" s="236">
        <v>24.728000000000002</v>
      </c>
      <c r="P54" s="236">
        <v>23.843</v>
      </c>
      <c r="Q54" s="236">
        <v>23.690999999999999</v>
      </c>
      <c r="R54" s="236">
        <v>27.428000000000001</v>
      </c>
      <c r="S54" s="236">
        <v>25.739000000000001</v>
      </c>
      <c r="T54" s="236">
        <v>23.195</v>
      </c>
      <c r="U54" s="236">
        <v>17.148</v>
      </c>
      <c r="V54" s="236">
        <v>18.773</v>
      </c>
      <c r="W54" s="236">
        <v>12.285</v>
      </c>
      <c r="X54" s="236">
        <v>17.408000000000001</v>
      </c>
      <c r="Y54" s="236">
        <v>53.204999999999998</v>
      </c>
      <c r="Z54" s="236">
        <v>24.111999999999998</v>
      </c>
      <c r="AA54" s="236">
        <v>22.690999999999999</v>
      </c>
      <c r="AB54" s="236">
        <v>33.012999999999998</v>
      </c>
      <c r="AC54" s="236">
        <v>25.776</v>
      </c>
      <c r="AD54" s="236">
        <v>18.564</v>
      </c>
      <c r="AE54" s="237">
        <v>22.17</v>
      </c>
      <c r="AF54" s="236">
        <v>23.878</v>
      </c>
      <c r="AG54" s="236">
        <v>20.411999999999999</v>
      </c>
      <c r="AH54" s="236">
        <v>16.459</v>
      </c>
      <c r="AI54" s="211">
        <v>19.974</v>
      </c>
      <c r="AJ54" s="211">
        <v>17.748999999999999</v>
      </c>
      <c r="AK54" s="211">
        <v>15.364000000000001</v>
      </c>
      <c r="AL54" s="211">
        <v>25.866</v>
      </c>
      <c r="AM54" s="211">
        <v>22.044</v>
      </c>
    </row>
    <row r="55" spans="1:1005" ht="15" x14ac:dyDescent="0.25">
      <c r="A55" s="188">
        <v>45689</v>
      </c>
      <c r="B55" s="164"/>
      <c r="C55" s="164"/>
      <c r="D55" s="164">
        <v>29.9</v>
      </c>
      <c r="E55" s="236">
        <v>40.917999999999999</v>
      </c>
      <c r="F55" s="236">
        <v>62.970999999999997</v>
      </c>
      <c r="G55" s="236">
        <v>47.018999999999998</v>
      </c>
      <c r="H55" s="236">
        <v>22.567</v>
      </c>
      <c r="I55" s="236">
        <v>24.486999999999998</v>
      </c>
      <c r="J55" s="236">
        <v>16.431000000000001</v>
      </c>
      <c r="K55" s="236">
        <v>24.942</v>
      </c>
      <c r="L55" s="236">
        <v>29.417999999999999</v>
      </c>
      <c r="M55" s="236">
        <v>32.380000000000003</v>
      </c>
      <c r="N55" s="236">
        <v>30.065999999999999</v>
      </c>
      <c r="O55" s="236">
        <v>52.698</v>
      </c>
      <c r="P55" s="236">
        <v>33.659999999999997</v>
      </c>
      <c r="Q55" s="236">
        <v>25.832999999999998</v>
      </c>
      <c r="R55" s="236">
        <v>27.818000000000001</v>
      </c>
      <c r="S55" s="236">
        <v>29.873000000000001</v>
      </c>
      <c r="T55" s="236">
        <v>22.256</v>
      </c>
      <c r="U55" s="236">
        <v>21.048999999999999</v>
      </c>
      <c r="V55" s="236">
        <v>16.757000000000001</v>
      </c>
      <c r="W55" s="236">
        <v>15.352</v>
      </c>
      <c r="X55" s="236">
        <v>19.364000000000001</v>
      </c>
      <c r="Y55" s="236">
        <v>85.497</v>
      </c>
      <c r="Z55" s="236">
        <v>20.963999999999999</v>
      </c>
      <c r="AA55" s="236">
        <v>41.731000000000002</v>
      </c>
      <c r="AB55" s="236">
        <v>24.585999999999999</v>
      </c>
      <c r="AC55" s="236">
        <v>36.064999999999998</v>
      </c>
      <c r="AD55" s="236">
        <v>16.248999999999999</v>
      </c>
      <c r="AE55" s="237">
        <v>25.841000000000001</v>
      </c>
      <c r="AF55" s="236">
        <v>25.457999999999998</v>
      </c>
      <c r="AG55" s="236">
        <v>19.385999999999999</v>
      </c>
      <c r="AH55" s="236">
        <v>22.872</v>
      </c>
      <c r="AI55" s="211">
        <v>30.954999999999998</v>
      </c>
      <c r="AJ55" s="211">
        <v>14.654</v>
      </c>
      <c r="AK55" s="211">
        <v>16.030999999999999</v>
      </c>
      <c r="AL55" s="211">
        <v>27.576000000000001</v>
      </c>
      <c r="AM55" s="211">
        <v>23.713000000000001</v>
      </c>
    </row>
    <row r="56" spans="1:1005" ht="15" x14ac:dyDescent="0.25">
      <c r="A56" s="188">
        <v>45717</v>
      </c>
      <c r="B56" s="164"/>
      <c r="C56" s="164"/>
      <c r="D56" s="164">
        <v>96</v>
      </c>
      <c r="E56" s="236">
        <v>195.29400000000001</v>
      </c>
      <c r="F56" s="236">
        <v>144.13800000000001</v>
      </c>
      <c r="G56" s="236">
        <v>120.595</v>
      </c>
      <c r="H56" s="236">
        <v>60.66</v>
      </c>
      <c r="I56" s="236">
        <v>94.403000000000006</v>
      </c>
      <c r="J56" s="236">
        <v>41.359000000000002</v>
      </c>
      <c r="K56" s="236">
        <v>64.174999999999997</v>
      </c>
      <c r="L56" s="236">
        <v>89.575999999999993</v>
      </c>
      <c r="M56" s="236">
        <v>174.16</v>
      </c>
      <c r="N56" s="236">
        <v>75.412000000000006</v>
      </c>
      <c r="O56" s="236">
        <v>221.49299999999999</v>
      </c>
      <c r="P56" s="236">
        <v>44.543999999999997</v>
      </c>
      <c r="Q56" s="236">
        <v>156.018</v>
      </c>
      <c r="R56" s="236">
        <v>72.864000000000004</v>
      </c>
      <c r="S56" s="236">
        <v>54.759</v>
      </c>
      <c r="T56" s="236">
        <v>44.845999999999997</v>
      </c>
      <c r="U56" s="236">
        <v>71.605000000000004</v>
      </c>
      <c r="V56" s="236">
        <v>26.268999999999998</v>
      </c>
      <c r="W56" s="236">
        <v>42.865000000000002</v>
      </c>
      <c r="X56" s="236">
        <v>93.382000000000005</v>
      </c>
      <c r="Y56" s="236">
        <v>143.83600000000001</v>
      </c>
      <c r="Z56" s="236">
        <v>41.298000000000002</v>
      </c>
      <c r="AA56" s="236">
        <v>131.88800000000001</v>
      </c>
      <c r="AB56" s="236">
        <v>108.194</v>
      </c>
      <c r="AC56" s="236">
        <v>74.620999999999995</v>
      </c>
      <c r="AD56" s="236">
        <v>55.182000000000002</v>
      </c>
      <c r="AE56" s="237">
        <v>57.704000000000001</v>
      </c>
      <c r="AF56" s="236">
        <v>67.742000000000004</v>
      </c>
      <c r="AG56" s="236">
        <v>38.023000000000003</v>
      </c>
      <c r="AH56" s="236">
        <v>55.795000000000002</v>
      </c>
      <c r="AI56" s="211">
        <v>62.95</v>
      </c>
      <c r="AJ56" s="211">
        <v>29.603000000000002</v>
      </c>
      <c r="AK56" s="211">
        <v>74.864999999999995</v>
      </c>
      <c r="AL56" s="211">
        <v>75.730999999999995</v>
      </c>
      <c r="AM56" s="211">
        <v>77.305000000000007</v>
      </c>
    </row>
    <row r="57" spans="1:1005" ht="15" x14ac:dyDescent="0.25">
      <c r="A57" s="188">
        <v>45748</v>
      </c>
      <c r="B57" s="164"/>
      <c r="C57" s="164"/>
      <c r="D57" s="164">
        <v>152.4</v>
      </c>
      <c r="E57" s="236">
        <v>310.89299999999997</v>
      </c>
      <c r="F57" s="236">
        <v>312.45999999999998</v>
      </c>
      <c r="G57" s="236">
        <v>234.49700000000001</v>
      </c>
      <c r="H57" s="236">
        <v>95.971999999999994</v>
      </c>
      <c r="I57" s="236">
        <v>209.40299999999999</v>
      </c>
      <c r="J57" s="236">
        <v>115.88500000000001</v>
      </c>
      <c r="K57" s="236">
        <v>118.247</v>
      </c>
      <c r="L57" s="236">
        <v>226.50899999999999</v>
      </c>
      <c r="M57" s="236">
        <v>287.47699999999998</v>
      </c>
      <c r="N57" s="236">
        <v>173.61600000000001</v>
      </c>
      <c r="O57" s="236">
        <v>181.88800000000001</v>
      </c>
      <c r="P57" s="236">
        <v>77.858999999999995</v>
      </c>
      <c r="Q57" s="236">
        <v>198.821</v>
      </c>
      <c r="R57" s="236">
        <v>133.471</v>
      </c>
      <c r="S57" s="236">
        <v>109.851</v>
      </c>
      <c r="T57" s="236">
        <v>118.199</v>
      </c>
      <c r="U57" s="236">
        <v>185.398</v>
      </c>
      <c r="V57" s="236">
        <v>44.585999999999999</v>
      </c>
      <c r="W57" s="236">
        <v>56.076999999999998</v>
      </c>
      <c r="X57" s="236">
        <v>191.33799999999999</v>
      </c>
      <c r="Y57" s="236">
        <v>262.49900000000002</v>
      </c>
      <c r="Z57" s="236">
        <v>139.374</v>
      </c>
      <c r="AA57" s="236">
        <v>137.779</v>
      </c>
      <c r="AB57" s="236">
        <v>271.05200000000002</v>
      </c>
      <c r="AC57" s="236">
        <v>119.092</v>
      </c>
      <c r="AD57" s="236">
        <v>194.85900000000001</v>
      </c>
      <c r="AE57" s="237">
        <v>120.218</v>
      </c>
      <c r="AF57" s="236">
        <v>142.75</v>
      </c>
      <c r="AG57" s="236">
        <v>51.29</v>
      </c>
      <c r="AH57" s="236">
        <v>101.64100000000001</v>
      </c>
      <c r="AI57" s="211">
        <v>56.829000000000001</v>
      </c>
      <c r="AJ57" s="211">
        <v>63.649000000000001</v>
      </c>
      <c r="AK57" s="211">
        <v>114.194</v>
      </c>
      <c r="AL57" s="211">
        <v>135.61199999999999</v>
      </c>
      <c r="AM57" s="211">
        <v>138.85599999999999</v>
      </c>
    </row>
    <row r="58" spans="1:1005" ht="15" x14ac:dyDescent="0.25">
      <c r="A58" s="188">
        <v>45778</v>
      </c>
      <c r="B58" s="164"/>
      <c r="C58" s="164"/>
      <c r="D58" s="164">
        <v>266.39999999999998</v>
      </c>
      <c r="E58" s="236">
        <v>474.09199999999998</v>
      </c>
      <c r="F58" s="236">
        <v>322.37799999999999</v>
      </c>
      <c r="G58" s="236">
        <v>358.07400000000001</v>
      </c>
      <c r="H58" s="236">
        <v>141.22900000000001</v>
      </c>
      <c r="I58" s="236">
        <v>232.65</v>
      </c>
      <c r="J58" s="236">
        <v>203.637</v>
      </c>
      <c r="K58" s="236">
        <v>221.548</v>
      </c>
      <c r="L58" s="236">
        <v>309.30200000000002</v>
      </c>
      <c r="M58" s="236">
        <v>436.512</v>
      </c>
      <c r="N58" s="236">
        <v>291.05599999999998</v>
      </c>
      <c r="O58" s="236">
        <v>322.63799999999998</v>
      </c>
      <c r="P58" s="236">
        <v>182.69300000000001</v>
      </c>
      <c r="Q58" s="236">
        <v>385.64499999999998</v>
      </c>
      <c r="R58" s="236">
        <v>274.52</v>
      </c>
      <c r="S58" s="236">
        <v>269.82499999999999</v>
      </c>
      <c r="T58" s="236">
        <v>166.322</v>
      </c>
      <c r="U58" s="236">
        <v>420.28100000000001</v>
      </c>
      <c r="V58" s="236">
        <v>51.264000000000003</v>
      </c>
      <c r="W58" s="236">
        <v>140.46700000000001</v>
      </c>
      <c r="X58" s="236">
        <v>272.83300000000003</v>
      </c>
      <c r="Y58" s="236">
        <v>497.666</v>
      </c>
      <c r="Z58" s="236">
        <v>205.91800000000001</v>
      </c>
      <c r="AA58" s="236">
        <v>273.81299999999999</v>
      </c>
      <c r="AB58" s="236">
        <v>349.97500000000002</v>
      </c>
      <c r="AC58" s="236">
        <v>355.80799999999999</v>
      </c>
      <c r="AD58" s="236">
        <v>181.69499999999999</v>
      </c>
      <c r="AE58" s="237">
        <v>176.39500000000001</v>
      </c>
      <c r="AF58" s="236">
        <v>188.84299999999999</v>
      </c>
      <c r="AG58" s="236">
        <v>91.275999999999996</v>
      </c>
      <c r="AH58" s="236">
        <v>175.22399999999999</v>
      </c>
      <c r="AI58" s="211">
        <v>155.74799999999999</v>
      </c>
      <c r="AJ58" s="211">
        <v>133.505</v>
      </c>
      <c r="AK58" s="211">
        <v>270.26</v>
      </c>
      <c r="AL58" s="211">
        <v>275.09500000000003</v>
      </c>
      <c r="AM58" s="211">
        <v>373.30900000000003</v>
      </c>
    </row>
    <row r="59" spans="1:1005" ht="15" x14ac:dyDescent="0.25">
      <c r="A59" s="188">
        <v>45809</v>
      </c>
      <c r="B59" s="164"/>
      <c r="C59" s="164"/>
      <c r="D59" s="164">
        <v>212.4</v>
      </c>
      <c r="E59" s="236">
        <v>482.56</v>
      </c>
      <c r="F59" s="236">
        <v>418.11</v>
      </c>
      <c r="G59" s="236">
        <v>320.02199999999999</v>
      </c>
      <c r="H59" s="236">
        <v>201.63300000000001</v>
      </c>
      <c r="I59" s="236">
        <v>139.18</v>
      </c>
      <c r="J59" s="236">
        <v>178.601</v>
      </c>
      <c r="K59" s="236">
        <v>314.01600000000002</v>
      </c>
      <c r="L59" s="236">
        <v>158.24600000000001</v>
      </c>
      <c r="M59" s="236">
        <v>377.44</v>
      </c>
      <c r="N59" s="236">
        <v>202.386</v>
      </c>
      <c r="O59" s="236">
        <v>434.32</v>
      </c>
      <c r="P59" s="236">
        <v>52.500999999999998</v>
      </c>
      <c r="Q59" s="236">
        <v>384.27800000000002</v>
      </c>
      <c r="R59" s="236">
        <v>192.85900000000001</v>
      </c>
      <c r="S59" s="236">
        <v>319.25900000000001</v>
      </c>
      <c r="T59" s="236">
        <v>47.874000000000002</v>
      </c>
      <c r="U59" s="236">
        <v>178.52600000000001</v>
      </c>
      <c r="V59" s="236">
        <v>24.815000000000001</v>
      </c>
      <c r="W59" s="236">
        <v>96.441999999999993</v>
      </c>
      <c r="X59" s="236">
        <v>119.614</v>
      </c>
      <c r="Y59" s="236">
        <v>398.01400000000001</v>
      </c>
      <c r="Z59" s="236">
        <v>61.609000000000002</v>
      </c>
      <c r="AA59" s="236">
        <v>147.428</v>
      </c>
      <c r="AB59" s="236">
        <v>346.33699999999999</v>
      </c>
      <c r="AC59" s="236">
        <v>161.25700000000001</v>
      </c>
      <c r="AD59" s="236">
        <v>210.572</v>
      </c>
      <c r="AE59" s="237">
        <v>245.57900000000001</v>
      </c>
      <c r="AF59" s="236">
        <v>61.540999999999997</v>
      </c>
      <c r="AG59" s="236">
        <v>76.811999999999998</v>
      </c>
      <c r="AH59" s="236">
        <v>172.619</v>
      </c>
      <c r="AI59" s="211">
        <v>211.10300000000001</v>
      </c>
      <c r="AJ59" s="211">
        <v>116.914</v>
      </c>
      <c r="AK59" s="211">
        <v>278.19400000000002</v>
      </c>
      <c r="AL59" s="211">
        <v>400.10300000000001</v>
      </c>
      <c r="AM59" s="211">
        <v>319.04899999999998</v>
      </c>
    </row>
    <row r="60" spans="1:1005" ht="15" x14ac:dyDescent="0.25">
      <c r="A60" s="188">
        <v>45839</v>
      </c>
      <c r="B60" s="164"/>
      <c r="C60" s="164"/>
      <c r="D60" s="164">
        <v>48.3</v>
      </c>
      <c r="E60" s="236">
        <v>113.393</v>
      </c>
      <c r="F60" s="236">
        <v>157.916</v>
      </c>
      <c r="G60" s="236">
        <v>69.713999999999999</v>
      </c>
      <c r="H60" s="236">
        <v>43.773000000000003</v>
      </c>
      <c r="I60" s="236">
        <v>22.318000000000001</v>
      </c>
      <c r="J60" s="236">
        <v>58.439</v>
      </c>
      <c r="K60" s="236">
        <v>97.617000000000004</v>
      </c>
      <c r="L60" s="236">
        <v>44.613999999999997</v>
      </c>
      <c r="M60" s="236">
        <v>87.058000000000007</v>
      </c>
      <c r="N60" s="236">
        <v>25.577999999999999</v>
      </c>
      <c r="O60" s="236">
        <v>255.709</v>
      </c>
      <c r="P60" s="236">
        <v>10.297000000000001</v>
      </c>
      <c r="Q60" s="236">
        <v>74.695999999999998</v>
      </c>
      <c r="R60" s="236">
        <v>62.643000000000001</v>
      </c>
      <c r="S60" s="236">
        <v>143.767</v>
      </c>
      <c r="T60" s="236">
        <v>0</v>
      </c>
      <c r="U60" s="236">
        <v>22.501000000000001</v>
      </c>
      <c r="V60" s="236">
        <v>17.565000000000001</v>
      </c>
      <c r="W60" s="236">
        <v>3.544</v>
      </c>
      <c r="X60" s="236">
        <v>16.771000000000001</v>
      </c>
      <c r="Y60" s="236">
        <v>102.739</v>
      </c>
      <c r="Z60" s="236">
        <v>27.341999999999999</v>
      </c>
      <c r="AA60" s="236">
        <v>22.652999999999999</v>
      </c>
      <c r="AB60" s="236">
        <v>74.739000000000004</v>
      </c>
      <c r="AC60" s="236">
        <v>25.738</v>
      </c>
      <c r="AD60" s="236">
        <v>30.841000000000001</v>
      </c>
      <c r="AE60" s="237">
        <v>46.533999999999999</v>
      </c>
      <c r="AF60" s="236">
        <v>11.672000000000001</v>
      </c>
      <c r="AG60" s="236">
        <v>31.824000000000002</v>
      </c>
      <c r="AH60" s="236">
        <v>17.968</v>
      </c>
      <c r="AI60" s="211">
        <v>37.387</v>
      </c>
      <c r="AJ60" s="211">
        <v>38.15</v>
      </c>
      <c r="AK60" s="211">
        <v>100.953</v>
      </c>
      <c r="AL60" s="211">
        <v>187.64500000000001</v>
      </c>
      <c r="AM60" s="211">
        <v>78.727000000000004</v>
      </c>
    </row>
    <row r="61" spans="1:1005" ht="15" x14ac:dyDescent="0.25">
      <c r="A61" s="188">
        <v>45870</v>
      </c>
      <c r="B61" s="164"/>
      <c r="C61" s="164"/>
      <c r="D61" s="164">
        <v>29.7</v>
      </c>
      <c r="E61" s="236">
        <v>41.529000000000003</v>
      </c>
      <c r="F61" s="236">
        <v>35.116999999999997</v>
      </c>
      <c r="G61" s="236">
        <v>36.447000000000003</v>
      </c>
      <c r="H61" s="236">
        <v>56.607999999999997</v>
      </c>
      <c r="I61" s="236">
        <v>27.106000000000002</v>
      </c>
      <c r="J61" s="236">
        <v>35.869</v>
      </c>
      <c r="K61" s="236">
        <v>39.951999999999998</v>
      </c>
      <c r="L61" s="236">
        <v>52.746000000000002</v>
      </c>
      <c r="M61" s="236">
        <v>76.051000000000002</v>
      </c>
      <c r="N61" s="236">
        <v>20.396999999999998</v>
      </c>
      <c r="O61" s="236">
        <v>73.221999999999994</v>
      </c>
      <c r="P61" s="236">
        <v>3.6789999999999998</v>
      </c>
      <c r="Q61" s="236">
        <v>62.942</v>
      </c>
      <c r="R61" s="236">
        <v>26.672000000000001</v>
      </c>
      <c r="S61" s="236">
        <v>123.761</v>
      </c>
      <c r="T61" s="236">
        <v>1.8180000000000001</v>
      </c>
      <c r="U61" s="236">
        <v>40.427</v>
      </c>
      <c r="V61" s="236">
        <v>16.056999999999999</v>
      </c>
      <c r="W61" s="236">
        <v>21.658999999999999</v>
      </c>
      <c r="X61" s="236">
        <v>4.9950000000000001</v>
      </c>
      <c r="Y61" s="236">
        <v>34.488999999999997</v>
      </c>
      <c r="Z61" s="236">
        <v>37.148000000000003</v>
      </c>
      <c r="AA61" s="236">
        <v>39.387999999999998</v>
      </c>
      <c r="AB61" s="236">
        <v>31.021000000000001</v>
      </c>
      <c r="AC61" s="236">
        <v>6.0720000000000001</v>
      </c>
      <c r="AD61" s="236">
        <v>37.390999999999998</v>
      </c>
      <c r="AE61" s="237">
        <v>15.433999999999999</v>
      </c>
      <c r="AF61" s="236">
        <v>17.777999999999999</v>
      </c>
      <c r="AG61" s="236">
        <v>31.283000000000001</v>
      </c>
      <c r="AH61" s="236">
        <v>12.298</v>
      </c>
      <c r="AI61" s="211">
        <v>8.3569999999999993</v>
      </c>
      <c r="AJ61" s="211">
        <v>26.222999999999999</v>
      </c>
      <c r="AK61" s="211">
        <v>64.503</v>
      </c>
      <c r="AL61" s="211">
        <v>54.924999999999997</v>
      </c>
      <c r="AM61" s="211">
        <v>66.021000000000001</v>
      </c>
    </row>
    <row r="62" spans="1:1005" ht="15" x14ac:dyDescent="0.25">
      <c r="A62" s="188">
        <v>45901</v>
      </c>
      <c r="B62" s="164"/>
      <c r="C62" s="164"/>
      <c r="D62" s="164">
        <v>41</v>
      </c>
      <c r="E62" s="236">
        <v>74.811000000000007</v>
      </c>
      <c r="F62" s="236">
        <v>57.475999999999999</v>
      </c>
      <c r="G62" s="236">
        <v>19.152999999999999</v>
      </c>
      <c r="H62" s="236">
        <v>37.180999999999997</v>
      </c>
      <c r="I62" s="236">
        <v>18.358000000000001</v>
      </c>
      <c r="J62" s="236">
        <v>29.641999999999999</v>
      </c>
      <c r="K62" s="236">
        <v>69.2</v>
      </c>
      <c r="L62" s="236">
        <v>39.786999999999999</v>
      </c>
      <c r="M62" s="236">
        <v>76.335999999999999</v>
      </c>
      <c r="N62" s="236">
        <v>41.761000000000003</v>
      </c>
      <c r="O62" s="236">
        <v>37.85</v>
      </c>
      <c r="P62" s="236">
        <v>25.803999999999998</v>
      </c>
      <c r="Q62" s="236">
        <v>91.997</v>
      </c>
      <c r="R62" s="236">
        <v>15.351000000000001</v>
      </c>
      <c r="S62" s="236">
        <v>77.206999999999994</v>
      </c>
      <c r="T62" s="236">
        <v>8.7050000000000001</v>
      </c>
      <c r="U62" s="236">
        <v>11.395</v>
      </c>
      <c r="V62" s="236">
        <v>23.818000000000001</v>
      </c>
      <c r="W62" s="236">
        <v>43.442999999999998</v>
      </c>
      <c r="X62" s="236">
        <v>34.438000000000002</v>
      </c>
      <c r="Y62" s="236">
        <v>28.263000000000002</v>
      </c>
      <c r="Z62" s="236">
        <v>36.283000000000001</v>
      </c>
      <c r="AA62" s="236">
        <v>29.969000000000001</v>
      </c>
      <c r="AB62" s="236">
        <v>35.375999999999998</v>
      </c>
      <c r="AC62" s="236">
        <v>10.878</v>
      </c>
      <c r="AD62" s="236">
        <v>42.25</v>
      </c>
      <c r="AE62" s="237">
        <v>15.148999999999999</v>
      </c>
      <c r="AF62" s="236">
        <v>20.332000000000001</v>
      </c>
      <c r="AG62" s="236">
        <v>78.233999999999995</v>
      </c>
      <c r="AH62" s="236">
        <v>14.784000000000001</v>
      </c>
      <c r="AI62" s="211">
        <v>9.8420000000000005</v>
      </c>
      <c r="AJ62" s="211">
        <v>26.869</v>
      </c>
      <c r="AK62" s="211">
        <v>82.622</v>
      </c>
      <c r="AL62" s="211">
        <v>17.13</v>
      </c>
      <c r="AM62" s="211">
        <v>43.862000000000002</v>
      </c>
    </row>
    <row r="63" spans="1:1005" ht="15" x14ac:dyDescent="0.25">
      <c r="A63" s="188">
        <v>45931</v>
      </c>
      <c r="B63" s="164"/>
      <c r="C63" s="164"/>
      <c r="D63" s="164">
        <v>43.3</v>
      </c>
      <c r="E63" s="236">
        <v>110.78</v>
      </c>
      <c r="F63" s="236">
        <v>89.72</v>
      </c>
      <c r="G63" s="236">
        <v>20.747</v>
      </c>
      <c r="H63" s="236">
        <v>33.909999999999997</v>
      </c>
      <c r="I63" s="236">
        <v>34.972000000000001</v>
      </c>
      <c r="J63" s="236">
        <v>50.127000000000002</v>
      </c>
      <c r="K63" s="236">
        <v>22.780999999999999</v>
      </c>
      <c r="L63" s="236">
        <v>20.093</v>
      </c>
      <c r="M63" s="236">
        <v>33.204999999999998</v>
      </c>
      <c r="N63" s="236">
        <v>31.75</v>
      </c>
      <c r="O63" s="236">
        <v>35.44</v>
      </c>
      <c r="P63" s="236">
        <v>29.951000000000001</v>
      </c>
      <c r="Q63" s="236">
        <v>81.183999999999997</v>
      </c>
      <c r="R63" s="236">
        <v>45.862000000000002</v>
      </c>
      <c r="S63" s="236">
        <v>27.530999999999999</v>
      </c>
      <c r="T63" s="236">
        <v>31.904</v>
      </c>
      <c r="U63" s="236">
        <v>15.052</v>
      </c>
      <c r="V63" s="236">
        <v>22.806000000000001</v>
      </c>
      <c r="W63" s="236">
        <v>19.600000000000001</v>
      </c>
      <c r="X63" s="236">
        <v>44.551000000000002</v>
      </c>
      <c r="Y63" s="236">
        <v>75.444000000000003</v>
      </c>
      <c r="Z63" s="236">
        <v>127.032</v>
      </c>
      <c r="AA63" s="236">
        <v>39.735999999999997</v>
      </c>
      <c r="AB63" s="236">
        <v>28.527999999999999</v>
      </c>
      <c r="AC63" s="236">
        <v>23.504000000000001</v>
      </c>
      <c r="AD63" s="236">
        <v>32.581000000000003</v>
      </c>
      <c r="AE63" s="237">
        <v>57.116999999999997</v>
      </c>
      <c r="AF63" s="236">
        <v>16.091999999999999</v>
      </c>
      <c r="AG63" s="236">
        <v>42.832999999999998</v>
      </c>
      <c r="AH63" s="236">
        <v>43.515999999999998</v>
      </c>
      <c r="AI63" s="211">
        <v>12.866</v>
      </c>
      <c r="AJ63" s="211">
        <v>63.628999999999998</v>
      </c>
      <c r="AK63" s="211">
        <v>47.231000000000002</v>
      </c>
      <c r="AL63" s="211">
        <v>54.542000000000002</v>
      </c>
      <c r="AM63" s="211">
        <v>70.537000000000006</v>
      </c>
    </row>
    <row r="64" spans="1:1005" ht="15" x14ac:dyDescent="0.25">
      <c r="A64" s="188"/>
      <c r="B64" s="164"/>
      <c r="C64" s="164"/>
      <c r="D64" s="164"/>
      <c r="E64" s="236"/>
      <c r="F64" s="236"/>
      <c r="G64" s="236"/>
      <c r="H64" s="236"/>
      <c r="I64" s="236"/>
      <c r="J64" s="236"/>
      <c r="K64" s="236"/>
      <c r="L64" s="236"/>
      <c r="M64" s="236"/>
      <c r="N64" s="236"/>
      <c r="O64" s="236"/>
      <c r="P64" s="236"/>
      <c r="Q64" s="236"/>
      <c r="R64" s="236"/>
      <c r="S64" s="236"/>
      <c r="T64" s="236"/>
      <c r="U64" s="236"/>
      <c r="V64" s="236"/>
      <c r="W64" s="236"/>
      <c r="X64" s="236"/>
      <c r="Y64" s="236"/>
      <c r="Z64" s="236"/>
      <c r="AA64" s="236"/>
      <c r="AB64" s="236"/>
      <c r="AC64" s="236"/>
      <c r="AD64" s="236"/>
      <c r="AE64" s="237"/>
      <c r="AF64" s="236"/>
      <c r="AG64" s="236"/>
      <c r="AH64" s="236"/>
      <c r="ALQ64" s="211" t="e">
        <v>#N/A</v>
      </c>
    </row>
    <row r="65" spans="1:1005" ht="15" x14ac:dyDescent="0.25">
      <c r="A65" s="188"/>
      <c r="B65" s="164"/>
      <c r="C65" s="164"/>
      <c r="D65" s="164"/>
      <c r="E65" s="236"/>
      <c r="F65" s="236"/>
      <c r="G65" s="236"/>
      <c r="H65" s="236"/>
      <c r="I65" s="236"/>
      <c r="J65" s="236"/>
      <c r="K65" s="236"/>
      <c r="L65" s="236"/>
      <c r="M65" s="236"/>
      <c r="N65" s="236"/>
      <c r="O65" s="236"/>
      <c r="P65" s="236"/>
      <c r="Q65" s="236"/>
      <c r="R65" s="236"/>
      <c r="S65" s="236"/>
      <c r="T65" s="236"/>
      <c r="U65" s="236"/>
      <c r="V65" s="236"/>
      <c r="W65" s="236"/>
      <c r="X65" s="236"/>
      <c r="Y65" s="236"/>
      <c r="Z65" s="236"/>
      <c r="AA65" s="236"/>
      <c r="AB65" s="236"/>
      <c r="AC65" s="236"/>
      <c r="AD65" s="236"/>
      <c r="AE65" s="237"/>
      <c r="AF65" s="236"/>
      <c r="AG65" s="236"/>
      <c r="AH65" s="236"/>
      <c r="ALQ65" s="211" t="e">
        <v>#N/A</v>
      </c>
    </row>
    <row r="66" spans="1:1005" ht="15" x14ac:dyDescent="0.25">
      <c r="A66" s="188"/>
      <c r="B66" s="164"/>
      <c r="C66" s="164"/>
      <c r="D66" s="164"/>
      <c r="E66" s="236"/>
      <c r="F66" s="236"/>
      <c r="G66" s="236"/>
      <c r="H66" s="236"/>
      <c r="I66" s="236"/>
      <c r="J66" s="236"/>
      <c r="K66" s="236"/>
      <c r="L66" s="236"/>
      <c r="M66" s="236"/>
      <c r="N66" s="236"/>
      <c r="O66" s="236"/>
      <c r="P66" s="236"/>
      <c r="Q66" s="236"/>
      <c r="R66" s="236"/>
      <c r="S66" s="236"/>
      <c r="T66" s="236"/>
      <c r="U66" s="236"/>
      <c r="V66" s="236"/>
      <c r="W66" s="236"/>
      <c r="X66" s="236"/>
      <c r="Y66" s="236"/>
      <c r="Z66" s="236"/>
      <c r="AA66" s="236"/>
      <c r="AB66" s="236"/>
      <c r="AC66" s="236"/>
      <c r="AD66" s="236"/>
      <c r="AE66" s="237"/>
      <c r="AF66" s="236"/>
      <c r="AG66" s="236"/>
      <c r="AH66" s="236"/>
      <c r="ALQ66" s="211" t="e">
        <v>#N/A</v>
      </c>
    </row>
    <row r="67" spans="1:1005" ht="15" x14ac:dyDescent="0.25">
      <c r="A67" s="188"/>
      <c r="B67" s="164"/>
      <c r="C67" s="164"/>
      <c r="D67" s="164"/>
      <c r="E67" s="236"/>
      <c r="F67" s="236"/>
      <c r="G67" s="236"/>
      <c r="H67" s="236"/>
      <c r="I67" s="236"/>
      <c r="J67" s="236"/>
      <c r="K67" s="236"/>
      <c r="L67" s="236"/>
      <c r="M67" s="236"/>
      <c r="N67" s="236"/>
      <c r="O67" s="236"/>
      <c r="P67" s="236"/>
      <c r="Q67" s="236"/>
      <c r="R67" s="236"/>
      <c r="S67" s="236"/>
      <c r="T67" s="236"/>
      <c r="U67" s="236"/>
      <c r="V67" s="236"/>
      <c r="W67" s="236"/>
      <c r="X67" s="236"/>
      <c r="Y67" s="236"/>
      <c r="Z67" s="236"/>
      <c r="AA67" s="236"/>
      <c r="AB67" s="236"/>
      <c r="AC67" s="236"/>
      <c r="AD67" s="236"/>
      <c r="AE67" s="237"/>
      <c r="AF67" s="236"/>
      <c r="AG67" s="236"/>
      <c r="AH67" s="236"/>
      <c r="ALQ67" s="211" t="e">
        <v>#N/A</v>
      </c>
    </row>
    <row r="68" spans="1:1005" ht="15" x14ac:dyDescent="0.25">
      <c r="A68" s="188"/>
      <c r="B68" s="164"/>
      <c r="C68" s="164"/>
      <c r="D68" s="164"/>
      <c r="E68" s="236"/>
      <c r="F68" s="236"/>
      <c r="G68" s="236"/>
      <c r="H68" s="236"/>
      <c r="I68" s="236"/>
      <c r="J68" s="236"/>
      <c r="K68" s="236"/>
      <c r="L68" s="236"/>
      <c r="M68" s="236"/>
      <c r="N68" s="236"/>
      <c r="O68" s="236"/>
      <c r="P68" s="236"/>
      <c r="Q68" s="236"/>
      <c r="R68" s="236"/>
      <c r="S68" s="236"/>
      <c r="T68" s="236"/>
      <c r="U68" s="236"/>
      <c r="V68" s="236"/>
      <c r="W68" s="236"/>
      <c r="X68" s="236"/>
      <c r="Y68" s="236"/>
      <c r="Z68" s="236"/>
      <c r="AA68" s="236"/>
      <c r="AB68" s="236"/>
      <c r="AC68" s="236"/>
      <c r="AD68" s="236"/>
      <c r="AE68" s="237"/>
      <c r="AF68" s="236"/>
      <c r="AG68" s="236"/>
      <c r="AH68" s="236"/>
      <c r="ALQ68" s="211" t="e">
        <v>#N/A</v>
      </c>
    </row>
    <row r="69" spans="1:1005" ht="15" x14ac:dyDescent="0.25">
      <c r="A69" s="188"/>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x14ac:dyDescent="0.25">
      <c r="A70" s="188"/>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8"/>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8"/>
      <c r="B72" s="164"/>
      <c r="C72" s="164"/>
      <c r="D72" s="164"/>
      <c r="ALQ72" s="211" t="e">
        <v>#N/A</v>
      </c>
    </row>
    <row r="73" spans="1:1005" ht="15" x14ac:dyDescent="0.25">
      <c r="A73" s="188"/>
      <c r="B73" s="164"/>
      <c r="C73" s="164"/>
      <c r="D73" s="164"/>
    </row>
    <row r="74" spans="1:1005" ht="15" x14ac:dyDescent="0.25">
      <c r="A74" s="188"/>
      <c r="B74" s="164"/>
      <c r="C74" s="164"/>
      <c r="D74" s="164"/>
    </row>
    <row r="75" spans="1:1005" ht="15" x14ac:dyDescent="0.25">
      <c r="A75" s="188"/>
      <c r="B75" s="164"/>
      <c r="C75" s="164"/>
      <c r="D75" s="164"/>
    </row>
    <row r="76" spans="1:1005" ht="15" x14ac:dyDescent="0.25">
      <c r="A76" s="188"/>
      <c r="B76" s="164"/>
      <c r="C76" s="164"/>
      <c r="D76" s="164"/>
    </row>
    <row r="77" spans="1:1005" ht="15" x14ac:dyDescent="0.25">
      <c r="A77" s="188"/>
      <c r="B77" s="164"/>
      <c r="C77" s="164"/>
      <c r="D77" s="164"/>
    </row>
    <row r="78" spans="1:1005" ht="15" x14ac:dyDescent="0.25">
      <c r="A78" s="188"/>
      <c r="B78" s="164"/>
      <c r="C78" s="164"/>
      <c r="D78" s="164"/>
    </row>
    <row r="79" spans="1:1005" ht="15" x14ac:dyDescent="0.25">
      <c r="A79" s="188"/>
      <c r="B79" s="164"/>
      <c r="C79" s="164"/>
      <c r="D79" s="164"/>
    </row>
    <row r="80" spans="1:1005" ht="15" x14ac:dyDescent="0.25">
      <c r="A80" s="188"/>
      <c r="B80" s="164"/>
      <c r="C80" s="164"/>
      <c r="D80" s="164"/>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0"/>
  <sheetViews>
    <sheetView topLeftCell="A4" zoomScaleNormal="100" workbookViewId="0">
      <selection activeCell="D4" sqref="D4"/>
    </sheetView>
  </sheetViews>
  <sheetFormatPr defaultColWidth="18.7109375" defaultRowHeight="12.75" customHeight="1" x14ac:dyDescent="0.25"/>
  <cols>
    <col min="1" max="4" width="7.5703125" style="206" customWidth="1"/>
    <col min="5" max="12" width="7" style="211" customWidth="1"/>
    <col min="13" max="13" width="8" style="211" customWidth="1"/>
    <col min="14" max="30" width="7" style="211" customWidth="1"/>
    <col min="31" max="31" width="8.42578125" style="238" customWidth="1"/>
    <col min="32" max="54" width="8.85546875" style="211" customWidth="1"/>
    <col min="55" max="16384" width="18.7109375" style="211"/>
  </cols>
  <sheetData>
    <row r="1" spans="1:54" ht="15" x14ac:dyDescent="0.25">
      <c r="A1" s="30"/>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260"/>
      <c r="AJ1" s="260"/>
      <c r="AK1" s="260"/>
      <c r="AL1" s="260"/>
      <c r="AM1" s="260"/>
    </row>
    <row r="2" spans="1:54" s="206" customFormat="1" ht="15" x14ac:dyDescent="0.25">
      <c r="A2" s="30"/>
      <c r="B2" s="204" t="s">
        <v>53</v>
      </c>
      <c r="C2" s="204" t="s">
        <v>54</v>
      </c>
      <c r="D2" s="204" t="s">
        <v>55</v>
      </c>
      <c r="E2" s="204">
        <v>1981</v>
      </c>
      <c r="F2" s="204">
        <v>1982</v>
      </c>
      <c r="G2" s="204">
        <v>1983</v>
      </c>
      <c r="H2" s="204">
        <v>1984</v>
      </c>
      <c r="I2" s="204">
        <v>1985</v>
      </c>
      <c r="J2" s="204">
        <v>1986</v>
      </c>
      <c r="K2" s="204">
        <v>1987</v>
      </c>
      <c r="L2" s="204">
        <v>1988</v>
      </c>
      <c r="M2" s="204">
        <v>1989</v>
      </c>
      <c r="N2" s="204">
        <v>1990</v>
      </c>
      <c r="O2" s="204">
        <v>1991</v>
      </c>
      <c r="P2" s="204">
        <v>1992</v>
      </c>
      <c r="Q2" s="204">
        <v>1993</v>
      </c>
      <c r="R2" s="204">
        <v>1994</v>
      </c>
      <c r="S2" s="204">
        <v>1995</v>
      </c>
      <c r="T2" s="204">
        <v>1996</v>
      </c>
      <c r="U2" s="204">
        <v>1997</v>
      </c>
      <c r="V2" s="204">
        <v>1998</v>
      </c>
      <c r="W2" s="204">
        <v>1999</v>
      </c>
      <c r="X2" s="204">
        <v>2000</v>
      </c>
      <c r="Y2" s="204">
        <v>2001</v>
      </c>
      <c r="Z2" s="204">
        <v>2002</v>
      </c>
      <c r="AA2" s="204">
        <v>2003</v>
      </c>
      <c r="AB2" s="204">
        <v>2004</v>
      </c>
      <c r="AC2" s="204">
        <v>2005</v>
      </c>
      <c r="AD2" s="204">
        <v>2006</v>
      </c>
      <c r="AE2" s="222">
        <v>2007</v>
      </c>
      <c r="AF2" s="204">
        <v>2008</v>
      </c>
      <c r="AG2" s="204">
        <v>2009</v>
      </c>
      <c r="AH2" s="204">
        <v>2010</v>
      </c>
      <c r="AI2" s="260">
        <v>2011</v>
      </c>
      <c r="AJ2" s="260">
        <v>2012</v>
      </c>
      <c r="AK2" s="260">
        <v>2013</v>
      </c>
      <c r="AL2" s="260">
        <v>2014</v>
      </c>
      <c r="AM2" s="260">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1"/>
      <c r="B3" s="32" t="s">
        <v>71</v>
      </c>
      <c r="C3" s="32" t="s">
        <v>72</v>
      </c>
      <c r="D3" s="32" t="s">
        <v>73</v>
      </c>
      <c r="E3" s="32" t="s">
        <v>74</v>
      </c>
      <c r="F3" s="32" t="s">
        <v>75</v>
      </c>
      <c r="G3" s="32" t="s">
        <v>76</v>
      </c>
      <c r="H3" s="32" t="s">
        <v>77</v>
      </c>
      <c r="I3" s="32" t="s">
        <v>78</v>
      </c>
      <c r="J3" s="32" t="s">
        <v>79</v>
      </c>
      <c r="K3" s="32" t="s">
        <v>80</v>
      </c>
      <c r="L3" s="32" t="s">
        <v>81</v>
      </c>
      <c r="M3" s="32" t="s">
        <v>82</v>
      </c>
      <c r="N3" s="32" t="s">
        <v>83</v>
      </c>
      <c r="O3" s="32" t="s">
        <v>84</v>
      </c>
      <c r="P3" s="32" t="s">
        <v>85</v>
      </c>
      <c r="Q3" s="32" t="s">
        <v>86</v>
      </c>
      <c r="R3" s="32" t="s">
        <v>87</v>
      </c>
      <c r="S3" s="32" t="s">
        <v>88</v>
      </c>
      <c r="T3" s="32" t="s">
        <v>89</v>
      </c>
      <c r="U3" s="32" t="s">
        <v>90</v>
      </c>
      <c r="V3" s="32" t="s">
        <v>91</v>
      </c>
      <c r="W3" s="32" t="s">
        <v>92</v>
      </c>
      <c r="X3" s="32" t="s">
        <v>93</v>
      </c>
      <c r="Y3" s="32" t="s">
        <v>94</v>
      </c>
      <c r="Z3" s="32" t="s">
        <v>95</v>
      </c>
      <c r="AA3" s="32" t="s">
        <v>96</v>
      </c>
      <c r="AB3" s="32" t="s">
        <v>97</v>
      </c>
      <c r="AC3" s="32" t="s">
        <v>98</v>
      </c>
      <c r="AD3" s="32" t="s">
        <v>99</v>
      </c>
      <c r="AE3" s="32" t="s">
        <v>100</v>
      </c>
      <c r="AF3" s="32" t="s">
        <v>101</v>
      </c>
      <c r="AG3" s="32" t="s">
        <v>102</v>
      </c>
      <c r="AH3" s="32" t="s">
        <v>103</v>
      </c>
      <c r="AI3" s="32" t="s">
        <v>163</v>
      </c>
      <c r="AJ3" s="32" t="s">
        <v>168</v>
      </c>
      <c r="AK3" s="32" t="s">
        <v>169</v>
      </c>
      <c r="AL3" s="32" t="s">
        <v>170</v>
      </c>
      <c r="AM3" s="32"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9">
        <v>44136</v>
      </c>
      <c r="B4" s="165"/>
      <c r="C4" s="165"/>
      <c r="D4" s="217">
        <v>4.17807437</v>
      </c>
      <c r="E4" s="217">
        <v>3.8</v>
      </c>
      <c r="F4" s="217">
        <v>3.8</v>
      </c>
      <c r="G4" s="217">
        <v>3.8</v>
      </c>
      <c r="H4" s="236">
        <v>3.8319999999999999</v>
      </c>
      <c r="I4" s="236">
        <v>3.8</v>
      </c>
      <c r="J4" s="236">
        <v>3.9849999999999999</v>
      </c>
      <c r="K4" s="236">
        <v>3.887</v>
      </c>
      <c r="L4" s="236">
        <v>3.83</v>
      </c>
      <c r="M4" s="236">
        <v>3.8</v>
      </c>
      <c r="N4" s="236">
        <v>3.8</v>
      </c>
      <c r="O4" s="236">
        <v>4.6500000000000004</v>
      </c>
      <c r="P4" s="236">
        <v>4.3120000000000003</v>
      </c>
      <c r="Q4" s="236">
        <v>3.8820000000000001</v>
      </c>
      <c r="R4" s="236">
        <v>3.8</v>
      </c>
      <c r="S4" s="236">
        <v>4.1360000000000001</v>
      </c>
      <c r="T4" s="236">
        <v>3.968</v>
      </c>
      <c r="U4" s="236">
        <v>3.8610000000000002</v>
      </c>
      <c r="V4" s="236">
        <v>3.8</v>
      </c>
      <c r="W4" s="236">
        <v>3.8180000000000001</v>
      </c>
      <c r="X4" s="236">
        <v>3.8</v>
      </c>
      <c r="Y4" s="236">
        <v>3.8</v>
      </c>
      <c r="Z4" s="236">
        <v>3.92</v>
      </c>
      <c r="AA4" s="236">
        <v>3.8</v>
      </c>
      <c r="AB4" s="236">
        <v>4.1920000000000002</v>
      </c>
      <c r="AC4" s="236">
        <v>3.8</v>
      </c>
      <c r="AD4" s="236">
        <v>3.8279999999999998</v>
      </c>
      <c r="AE4" s="236">
        <v>3.8</v>
      </c>
      <c r="AF4" s="236">
        <v>3.8</v>
      </c>
      <c r="AG4" s="236">
        <v>3.8170000000000002</v>
      </c>
      <c r="AH4" s="237">
        <v>3.8</v>
      </c>
      <c r="AI4" s="211">
        <v>3.8</v>
      </c>
      <c r="AJ4" s="211">
        <v>3.8</v>
      </c>
      <c r="AK4" s="211">
        <v>3.8</v>
      </c>
      <c r="AL4" s="211">
        <v>3.84</v>
      </c>
      <c r="AM4" s="211">
        <v>3.8839999999999999</v>
      </c>
    </row>
    <row r="5" spans="1:54" ht="15" x14ac:dyDescent="0.25">
      <c r="A5" s="189">
        <v>44166</v>
      </c>
      <c r="B5" s="165"/>
      <c r="C5" s="165"/>
      <c r="D5" s="217">
        <v>3.5</v>
      </c>
      <c r="E5" s="217">
        <v>3.5150000000000001</v>
      </c>
      <c r="F5" s="217">
        <v>3.4940000000000002</v>
      </c>
      <c r="G5" s="217">
        <v>3.4849999999999999</v>
      </c>
      <c r="H5" s="236">
        <v>3.504</v>
      </c>
      <c r="I5" s="236">
        <v>3.4849999999999999</v>
      </c>
      <c r="J5" s="236">
        <v>3.552</v>
      </c>
      <c r="K5" s="236">
        <v>3.5270000000000001</v>
      </c>
      <c r="L5" s="236">
        <v>3.5150000000000001</v>
      </c>
      <c r="M5" s="236">
        <v>3.4849999999999999</v>
      </c>
      <c r="N5" s="236">
        <v>3.4849999999999999</v>
      </c>
      <c r="O5" s="236">
        <v>3.9239999999999999</v>
      </c>
      <c r="P5" s="236">
        <v>3.6789999999999998</v>
      </c>
      <c r="Q5" s="236">
        <v>3.508</v>
      </c>
      <c r="R5" s="236">
        <v>3.4849999999999999</v>
      </c>
      <c r="S5" s="236">
        <v>3.629</v>
      </c>
      <c r="T5" s="236">
        <v>3.6989999999999998</v>
      </c>
      <c r="U5" s="236">
        <v>3.605</v>
      </c>
      <c r="V5" s="236">
        <v>3.4849999999999999</v>
      </c>
      <c r="W5" s="236">
        <v>3.778</v>
      </c>
      <c r="X5" s="236">
        <v>3.4849999999999999</v>
      </c>
      <c r="Y5" s="236">
        <v>3.4849999999999999</v>
      </c>
      <c r="Z5" s="236">
        <v>3.5880000000000001</v>
      </c>
      <c r="AA5" s="236">
        <v>3.4849999999999999</v>
      </c>
      <c r="AB5" s="236">
        <v>3.6</v>
      </c>
      <c r="AC5" s="236">
        <v>3.4849999999999999</v>
      </c>
      <c r="AD5" s="236">
        <v>3.5169999999999999</v>
      </c>
      <c r="AE5" s="236">
        <v>3.4849999999999999</v>
      </c>
      <c r="AF5" s="236">
        <v>3.4849999999999999</v>
      </c>
      <c r="AG5" s="236">
        <v>3.5</v>
      </c>
      <c r="AH5" s="237">
        <v>3.4849999999999999</v>
      </c>
      <c r="AI5" s="211">
        <v>3.4849999999999999</v>
      </c>
      <c r="AJ5" s="211">
        <v>3.4849999999999999</v>
      </c>
      <c r="AK5" s="211">
        <v>3.4849999999999999</v>
      </c>
      <c r="AL5" s="211">
        <v>3.5009999999999999</v>
      </c>
      <c r="AM5" s="211">
        <v>3.5350000000000001</v>
      </c>
    </row>
    <row r="6" spans="1:54" ht="15" x14ac:dyDescent="0.25">
      <c r="A6" s="189">
        <v>44197</v>
      </c>
      <c r="B6" s="165"/>
      <c r="C6" s="165"/>
      <c r="D6" s="217">
        <v>3.2</v>
      </c>
      <c r="E6" s="217">
        <v>3.38</v>
      </c>
      <c r="F6" s="217">
        <v>3.2330000000000001</v>
      </c>
      <c r="G6" s="217">
        <v>3.1829999999999998</v>
      </c>
      <c r="H6" s="236">
        <v>3.194</v>
      </c>
      <c r="I6" s="236">
        <v>3.1829999999999998</v>
      </c>
      <c r="J6" s="236">
        <v>3.2269999999999999</v>
      </c>
      <c r="K6" s="236">
        <v>3.2</v>
      </c>
      <c r="L6" s="236">
        <v>3.202</v>
      </c>
      <c r="M6" s="236">
        <v>3.1829999999999998</v>
      </c>
      <c r="N6" s="236">
        <v>3.1859999999999999</v>
      </c>
      <c r="O6" s="236">
        <v>3.415</v>
      </c>
      <c r="P6" s="236">
        <v>3.2679999999999998</v>
      </c>
      <c r="Q6" s="236">
        <v>3.1949999999999998</v>
      </c>
      <c r="R6" s="236">
        <v>3.1829999999999998</v>
      </c>
      <c r="S6" s="236">
        <v>3.2440000000000002</v>
      </c>
      <c r="T6" s="236">
        <v>3.2530000000000001</v>
      </c>
      <c r="U6" s="236">
        <v>3.2669999999999999</v>
      </c>
      <c r="V6" s="236">
        <v>3.1829999999999998</v>
      </c>
      <c r="W6" s="236">
        <v>3.3119999999999998</v>
      </c>
      <c r="X6" s="236">
        <v>3.1829999999999998</v>
      </c>
      <c r="Y6" s="236">
        <v>3.1829999999999998</v>
      </c>
      <c r="Z6" s="236">
        <v>3.2719999999999998</v>
      </c>
      <c r="AA6" s="236">
        <v>3.1829999999999998</v>
      </c>
      <c r="AB6" s="236">
        <v>3.238</v>
      </c>
      <c r="AC6" s="236">
        <v>3.2189999999999999</v>
      </c>
      <c r="AD6" s="236">
        <v>3.2440000000000002</v>
      </c>
      <c r="AE6" s="236">
        <v>3.1869999999999998</v>
      </c>
      <c r="AF6" s="236">
        <v>3.1829999999999998</v>
      </c>
      <c r="AG6" s="236">
        <v>3.218</v>
      </c>
      <c r="AH6" s="237">
        <v>3.1829999999999998</v>
      </c>
      <c r="AI6" s="211">
        <v>3.1949999999999998</v>
      </c>
      <c r="AJ6" s="211">
        <v>3.1829999999999998</v>
      </c>
      <c r="AK6" s="211">
        <v>3.2120000000000002</v>
      </c>
      <c r="AL6" s="211">
        <v>3.1960000000000002</v>
      </c>
      <c r="AM6" s="211">
        <v>3.2509999999999999</v>
      </c>
    </row>
    <row r="7" spans="1:54" ht="15" x14ac:dyDescent="0.25">
      <c r="A7" s="189">
        <v>44228</v>
      </c>
      <c r="B7" s="165"/>
      <c r="C7" s="165"/>
      <c r="D7" s="217">
        <v>2.8</v>
      </c>
      <c r="E7" s="217">
        <v>2.5259999999999998</v>
      </c>
      <c r="F7" s="217">
        <v>2.3109999999999999</v>
      </c>
      <c r="G7" s="217">
        <v>2.2810000000000001</v>
      </c>
      <c r="H7" s="236">
        <v>2.2989999999999999</v>
      </c>
      <c r="I7" s="236">
        <v>2.2650000000000001</v>
      </c>
      <c r="J7" s="236">
        <v>2.319</v>
      </c>
      <c r="K7" s="236">
        <v>2.2839999999999998</v>
      </c>
      <c r="L7" s="236">
        <v>2.3050000000000002</v>
      </c>
      <c r="M7" s="236">
        <v>2.2789999999999999</v>
      </c>
      <c r="N7" s="236">
        <v>2.2919999999999998</v>
      </c>
      <c r="O7" s="236">
        <v>2.4239999999999999</v>
      </c>
      <c r="P7" s="236">
        <v>2.3180000000000001</v>
      </c>
      <c r="Q7" s="236">
        <v>2.2930000000000001</v>
      </c>
      <c r="R7" s="236">
        <v>2.2639999999999998</v>
      </c>
      <c r="S7" s="236">
        <v>2.3260000000000001</v>
      </c>
      <c r="T7" s="236">
        <v>2.331</v>
      </c>
      <c r="U7" s="236">
        <v>2.335</v>
      </c>
      <c r="V7" s="236">
        <v>2.2770000000000001</v>
      </c>
      <c r="W7" s="236">
        <v>2.3490000000000002</v>
      </c>
      <c r="X7" s="236">
        <v>2.278</v>
      </c>
      <c r="Y7" s="236">
        <v>2.2639999999999998</v>
      </c>
      <c r="Z7" s="236">
        <v>2.3410000000000002</v>
      </c>
      <c r="AA7" s="236">
        <v>2.2639999999999998</v>
      </c>
      <c r="AB7" s="236">
        <v>2.3069999999999999</v>
      </c>
      <c r="AC7" s="236">
        <v>2.3079999999999998</v>
      </c>
      <c r="AD7" s="236">
        <v>2.3250000000000002</v>
      </c>
      <c r="AE7" s="236">
        <v>2.294</v>
      </c>
      <c r="AF7" s="236">
        <v>2.2730000000000001</v>
      </c>
      <c r="AG7" s="236">
        <v>2.3090000000000002</v>
      </c>
      <c r="AH7" s="237">
        <v>2.2810000000000001</v>
      </c>
      <c r="AI7" s="211">
        <v>2.2999999999999998</v>
      </c>
      <c r="AJ7" s="211">
        <v>2.2639999999999998</v>
      </c>
      <c r="AK7" s="211">
        <v>2.3050000000000002</v>
      </c>
      <c r="AL7" s="211">
        <v>2.2999999999999998</v>
      </c>
      <c r="AM7" s="211">
        <v>2.407</v>
      </c>
    </row>
    <row r="8" spans="1:54" ht="15" x14ac:dyDescent="0.25">
      <c r="A8" s="189">
        <v>44256</v>
      </c>
      <c r="B8" s="165"/>
      <c r="C8" s="165"/>
      <c r="D8" s="217">
        <v>3</v>
      </c>
      <c r="E8" s="217">
        <v>3.2280000000000002</v>
      </c>
      <c r="F8" s="217">
        <v>2.74</v>
      </c>
      <c r="G8" s="217">
        <v>3.488</v>
      </c>
      <c r="H8" s="236">
        <v>2.6869999999999998</v>
      </c>
      <c r="I8" s="236">
        <v>2.9710000000000001</v>
      </c>
      <c r="J8" s="236">
        <v>3.4460000000000002</v>
      </c>
      <c r="K8" s="236">
        <v>2.9580000000000002</v>
      </c>
      <c r="L8" s="236">
        <v>2.766</v>
      </c>
      <c r="M8" s="236">
        <v>3.4369999999999998</v>
      </c>
      <c r="N8" s="236">
        <v>3.649</v>
      </c>
      <c r="O8" s="236">
        <v>3.1749999999999998</v>
      </c>
      <c r="P8" s="236">
        <v>3.0129999999999999</v>
      </c>
      <c r="Q8" s="236">
        <v>3</v>
      </c>
      <c r="R8" s="236">
        <v>3.109</v>
      </c>
      <c r="S8" s="236">
        <v>3.6259999999999999</v>
      </c>
      <c r="T8" s="236">
        <v>2.7210000000000001</v>
      </c>
      <c r="U8" s="236">
        <v>3.153</v>
      </c>
      <c r="V8" s="236">
        <v>3.012</v>
      </c>
      <c r="W8" s="236">
        <v>3.5019999999999998</v>
      </c>
      <c r="X8" s="236">
        <v>2.714</v>
      </c>
      <c r="Y8" s="236">
        <v>2.89</v>
      </c>
      <c r="Z8" s="236">
        <v>2.7650000000000001</v>
      </c>
      <c r="AA8" s="236">
        <v>2.9660000000000002</v>
      </c>
      <c r="AB8" s="236">
        <v>4.625</v>
      </c>
      <c r="AC8" s="236">
        <v>2.6890000000000001</v>
      </c>
      <c r="AD8" s="236">
        <v>2.6989999999999998</v>
      </c>
      <c r="AE8" s="236">
        <v>4.7359999999999998</v>
      </c>
      <c r="AF8" s="236">
        <v>2.6749999999999998</v>
      </c>
      <c r="AG8" s="236">
        <v>3.234</v>
      </c>
      <c r="AH8" s="237">
        <v>2.6779999999999999</v>
      </c>
      <c r="AI8" s="211">
        <v>2.8439999999999999</v>
      </c>
      <c r="AJ8" s="211">
        <v>3.823</v>
      </c>
      <c r="AK8" s="211">
        <v>2.73</v>
      </c>
      <c r="AL8" s="211">
        <v>2.6880000000000002</v>
      </c>
      <c r="AM8" s="211">
        <v>4.1710000000000003</v>
      </c>
    </row>
    <row r="9" spans="1:54" ht="15" x14ac:dyDescent="0.25">
      <c r="A9" s="189">
        <v>44287</v>
      </c>
      <c r="B9" s="165"/>
      <c r="C9" s="165"/>
      <c r="D9" s="217">
        <v>6</v>
      </c>
      <c r="E9" s="217">
        <v>8.6349999999999998</v>
      </c>
      <c r="F9" s="217">
        <v>4.0030000000000001</v>
      </c>
      <c r="G9" s="217">
        <v>3.855</v>
      </c>
      <c r="H9" s="236">
        <v>3.012</v>
      </c>
      <c r="I9" s="236">
        <v>6.8650000000000002</v>
      </c>
      <c r="J9" s="236">
        <v>8.9870000000000001</v>
      </c>
      <c r="K9" s="236">
        <v>6</v>
      </c>
      <c r="L9" s="236">
        <v>6.03</v>
      </c>
      <c r="M9" s="236">
        <v>10.388999999999999</v>
      </c>
      <c r="N9" s="236">
        <v>9.7129999999999992</v>
      </c>
      <c r="O9" s="236">
        <v>5.0010000000000003</v>
      </c>
      <c r="P9" s="236">
        <v>9.3320000000000007</v>
      </c>
      <c r="Q9" s="236">
        <v>6.3659999999999997</v>
      </c>
      <c r="R9" s="236">
        <v>6.2519999999999998</v>
      </c>
      <c r="S9" s="236">
        <v>4.9029999999999996</v>
      </c>
      <c r="T9" s="236">
        <v>5.601</v>
      </c>
      <c r="U9" s="236">
        <v>4.88</v>
      </c>
      <c r="V9" s="236">
        <v>4.4560000000000004</v>
      </c>
      <c r="W9" s="236">
        <v>5.4130000000000003</v>
      </c>
      <c r="X9" s="236">
        <v>6.9969999999999999</v>
      </c>
      <c r="Y9" s="236">
        <v>6.3369999999999997</v>
      </c>
      <c r="Z9" s="236">
        <v>7.4850000000000003</v>
      </c>
      <c r="AA9" s="236">
        <v>5.7539999999999996</v>
      </c>
      <c r="AB9" s="236">
        <v>10.708</v>
      </c>
      <c r="AC9" s="236">
        <v>5.2270000000000003</v>
      </c>
      <c r="AD9" s="236">
        <v>7.3140000000000001</v>
      </c>
      <c r="AE9" s="236">
        <v>7.258</v>
      </c>
      <c r="AF9" s="236">
        <v>2.8660000000000001</v>
      </c>
      <c r="AG9" s="236">
        <v>4.71</v>
      </c>
      <c r="AH9" s="237">
        <v>5.298</v>
      </c>
      <c r="AI9" s="211">
        <v>4.8819999999999997</v>
      </c>
      <c r="AJ9" s="211">
        <v>11.93</v>
      </c>
      <c r="AK9" s="211">
        <v>4.2549999999999999</v>
      </c>
      <c r="AL9" s="211">
        <v>4.0250000000000004</v>
      </c>
      <c r="AM9" s="211">
        <v>8.2750000000000004</v>
      </c>
    </row>
    <row r="10" spans="1:54" ht="15" x14ac:dyDescent="0.25">
      <c r="A10" s="189">
        <v>44317</v>
      </c>
      <c r="B10" s="165"/>
      <c r="C10" s="165"/>
      <c r="D10" s="217">
        <v>20</v>
      </c>
      <c r="E10" s="217">
        <v>21.013999999999999</v>
      </c>
      <c r="F10" s="217">
        <v>17.664999999999999</v>
      </c>
      <c r="G10" s="217">
        <v>11.454000000000001</v>
      </c>
      <c r="H10" s="236">
        <v>31.16</v>
      </c>
      <c r="I10" s="236">
        <v>34.841000000000001</v>
      </c>
      <c r="J10" s="236">
        <v>29.501999999999999</v>
      </c>
      <c r="K10" s="236">
        <v>27.928999999999998</v>
      </c>
      <c r="L10" s="236">
        <v>17.678999999999998</v>
      </c>
      <c r="M10" s="236">
        <v>27.219000000000001</v>
      </c>
      <c r="N10" s="236">
        <v>17.736000000000001</v>
      </c>
      <c r="O10" s="236">
        <v>17.812000000000001</v>
      </c>
      <c r="P10" s="236">
        <v>25.716000000000001</v>
      </c>
      <c r="Q10" s="236">
        <v>27.739000000000001</v>
      </c>
      <c r="R10" s="236">
        <v>21.532</v>
      </c>
      <c r="S10" s="236">
        <v>15.573</v>
      </c>
      <c r="T10" s="236">
        <v>36.207000000000001</v>
      </c>
      <c r="U10" s="236">
        <v>27.524000000000001</v>
      </c>
      <c r="V10" s="236">
        <v>16.797999999999998</v>
      </c>
      <c r="W10" s="236">
        <v>17.408000000000001</v>
      </c>
      <c r="X10" s="236">
        <v>27.192</v>
      </c>
      <c r="Y10" s="236">
        <v>25.228999999999999</v>
      </c>
      <c r="Z10" s="236">
        <v>13.68</v>
      </c>
      <c r="AA10" s="236">
        <v>18.797000000000001</v>
      </c>
      <c r="AB10" s="236">
        <v>25.742999999999999</v>
      </c>
      <c r="AC10" s="236">
        <v>22.577999999999999</v>
      </c>
      <c r="AD10" s="236">
        <v>24.776</v>
      </c>
      <c r="AE10" s="236">
        <v>20</v>
      </c>
      <c r="AF10" s="236">
        <v>16.963999999999999</v>
      </c>
      <c r="AG10" s="236">
        <v>29.634</v>
      </c>
      <c r="AH10" s="237">
        <v>12.864000000000001</v>
      </c>
      <c r="AI10" s="211">
        <v>13.545</v>
      </c>
      <c r="AJ10" s="211">
        <v>16.582999999999998</v>
      </c>
      <c r="AK10" s="211">
        <v>18.106000000000002</v>
      </c>
      <c r="AL10" s="211">
        <v>19.097999999999999</v>
      </c>
      <c r="AM10" s="211">
        <v>17.760999999999999</v>
      </c>
    </row>
    <row r="11" spans="1:54" ht="15" x14ac:dyDescent="0.25">
      <c r="A11" s="189">
        <v>44348</v>
      </c>
      <c r="B11" s="165"/>
      <c r="C11" s="165"/>
      <c r="D11" s="217">
        <v>32</v>
      </c>
      <c r="E11" s="217">
        <v>20.64</v>
      </c>
      <c r="F11" s="217">
        <v>41.957000000000001</v>
      </c>
      <c r="G11" s="217">
        <v>39.764000000000003</v>
      </c>
      <c r="H11" s="236">
        <v>85.597999999999999</v>
      </c>
      <c r="I11" s="236">
        <v>43.777999999999999</v>
      </c>
      <c r="J11" s="236">
        <v>50.274999999999999</v>
      </c>
      <c r="K11" s="236">
        <v>26.974</v>
      </c>
      <c r="L11" s="236">
        <v>25.495000000000001</v>
      </c>
      <c r="M11" s="236">
        <v>30.881</v>
      </c>
      <c r="N11" s="236">
        <v>30.129000000000001</v>
      </c>
      <c r="O11" s="236">
        <v>34.073</v>
      </c>
      <c r="P11" s="236">
        <v>21.628</v>
      </c>
      <c r="Q11" s="236">
        <v>57.235999999999997</v>
      </c>
      <c r="R11" s="236">
        <v>31.109000000000002</v>
      </c>
      <c r="S11" s="236">
        <v>76.06</v>
      </c>
      <c r="T11" s="236">
        <v>48.942</v>
      </c>
      <c r="U11" s="236">
        <v>61.563000000000002</v>
      </c>
      <c r="V11" s="236">
        <v>22.683</v>
      </c>
      <c r="W11" s="236">
        <v>41.37</v>
      </c>
      <c r="X11" s="236">
        <v>23.431000000000001</v>
      </c>
      <c r="Y11" s="236">
        <v>24.748999999999999</v>
      </c>
      <c r="Z11" s="236">
        <v>11.285</v>
      </c>
      <c r="AA11" s="236">
        <v>32</v>
      </c>
      <c r="AB11" s="236">
        <v>20.968</v>
      </c>
      <c r="AC11" s="236">
        <v>31.888999999999999</v>
      </c>
      <c r="AD11" s="236">
        <v>31.306000000000001</v>
      </c>
      <c r="AE11" s="236">
        <v>17.286000000000001</v>
      </c>
      <c r="AF11" s="236">
        <v>66.501000000000005</v>
      </c>
      <c r="AG11" s="236">
        <v>41.243000000000002</v>
      </c>
      <c r="AH11" s="237">
        <v>33.076000000000001</v>
      </c>
      <c r="AI11" s="211">
        <v>58.228999999999999</v>
      </c>
      <c r="AJ11" s="211">
        <v>7.2469999999999999</v>
      </c>
      <c r="AK11" s="211">
        <v>27.971</v>
      </c>
      <c r="AL11" s="211">
        <v>42.341999999999999</v>
      </c>
      <c r="AM11" s="211">
        <v>40.216999999999999</v>
      </c>
    </row>
    <row r="12" spans="1:54" ht="15" x14ac:dyDescent="0.25">
      <c r="A12" s="189">
        <v>44378</v>
      </c>
      <c r="B12" s="165"/>
      <c r="C12" s="165"/>
      <c r="D12" s="217">
        <v>14</v>
      </c>
      <c r="E12" s="217">
        <v>8.5839999999999996</v>
      </c>
      <c r="F12" s="217">
        <v>26.782</v>
      </c>
      <c r="G12" s="217">
        <v>29.103999999999999</v>
      </c>
      <c r="H12" s="236">
        <v>50.996000000000002</v>
      </c>
      <c r="I12" s="236">
        <v>17.327999999999999</v>
      </c>
      <c r="J12" s="236">
        <v>27.731000000000002</v>
      </c>
      <c r="K12" s="236">
        <v>12.308999999999999</v>
      </c>
      <c r="L12" s="236">
        <v>12.25</v>
      </c>
      <c r="M12" s="236">
        <v>14</v>
      </c>
      <c r="N12" s="236">
        <v>12.917</v>
      </c>
      <c r="O12" s="236">
        <v>15.54</v>
      </c>
      <c r="P12" s="236">
        <v>10.305999999999999</v>
      </c>
      <c r="Q12" s="236">
        <v>35.011000000000003</v>
      </c>
      <c r="R12" s="236">
        <v>12.863</v>
      </c>
      <c r="S12" s="236">
        <v>85.283000000000001</v>
      </c>
      <c r="T12" s="236">
        <v>25.085999999999999</v>
      </c>
      <c r="U12" s="236">
        <v>28.704999999999998</v>
      </c>
      <c r="V12" s="236">
        <v>10.749000000000001</v>
      </c>
      <c r="W12" s="236">
        <v>28.710999999999999</v>
      </c>
      <c r="X12" s="236">
        <v>9.6489999999999991</v>
      </c>
      <c r="Y12" s="236">
        <v>10.189</v>
      </c>
      <c r="Z12" s="236">
        <v>5.415</v>
      </c>
      <c r="AA12" s="236">
        <v>12.273999999999999</v>
      </c>
      <c r="AB12" s="236">
        <v>9.2379999999999995</v>
      </c>
      <c r="AC12" s="236">
        <v>14.896000000000001</v>
      </c>
      <c r="AD12" s="236">
        <v>12.06</v>
      </c>
      <c r="AE12" s="236">
        <v>7.968</v>
      </c>
      <c r="AF12" s="236">
        <v>40.405999999999999</v>
      </c>
      <c r="AG12" s="236">
        <v>25.393999999999998</v>
      </c>
      <c r="AH12" s="237">
        <v>12.423</v>
      </c>
      <c r="AI12" s="211">
        <v>39.451000000000001</v>
      </c>
      <c r="AJ12" s="211">
        <v>5.1959999999999997</v>
      </c>
      <c r="AK12" s="211">
        <v>12.002000000000001</v>
      </c>
      <c r="AL12" s="211">
        <v>16.352</v>
      </c>
      <c r="AM12" s="211">
        <v>15.692</v>
      </c>
    </row>
    <row r="13" spans="1:54" ht="15" x14ac:dyDescent="0.25">
      <c r="A13" s="189">
        <v>44409</v>
      </c>
      <c r="B13" s="165"/>
      <c r="C13" s="165"/>
      <c r="D13" s="217">
        <v>7</v>
      </c>
      <c r="E13" s="217">
        <v>5.1539999999999999</v>
      </c>
      <c r="F13" s="217">
        <v>9.93</v>
      </c>
      <c r="G13" s="217">
        <v>10.723000000000001</v>
      </c>
      <c r="H13" s="236">
        <v>17.600000000000001</v>
      </c>
      <c r="I13" s="236">
        <v>8.2260000000000009</v>
      </c>
      <c r="J13" s="236">
        <v>10.516</v>
      </c>
      <c r="K13" s="236">
        <v>7</v>
      </c>
      <c r="L13" s="236">
        <v>5.9119999999999999</v>
      </c>
      <c r="M13" s="236">
        <v>7.7229999999999999</v>
      </c>
      <c r="N13" s="236">
        <v>6.2759999999999998</v>
      </c>
      <c r="O13" s="236">
        <v>6.7720000000000002</v>
      </c>
      <c r="P13" s="236">
        <v>7.11</v>
      </c>
      <c r="Q13" s="236">
        <v>11.614000000000001</v>
      </c>
      <c r="R13" s="236">
        <v>6.2149999999999999</v>
      </c>
      <c r="S13" s="236">
        <v>26.254999999999999</v>
      </c>
      <c r="T13" s="236">
        <v>9.4469999999999992</v>
      </c>
      <c r="U13" s="236">
        <v>11.651</v>
      </c>
      <c r="V13" s="236">
        <v>5.3310000000000004</v>
      </c>
      <c r="W13" s="236">
        <v>10.406000000000001</v>
      </c>
      <c r="X13" s="236">
        <v>5.8079999999999998</v>
      </c>
      <c r="Y13" s="236">
        <v>6.17</v>
      </c>
      <c r="Z13" s="236">
        <v>3.53</v>
      </c>
      <c r="AA13" s="236">
        <v>6.11</v>
      </c>
      <c r="AB13" s="236">
        <v>5.5170000000000003</v>
      </c>
      <c r="AC13" s="236">
        <v>7.5449999999999999</v>
      </c>
      <c r="AD13" s="236">
        <v>6.8209999999999997</v>
      </c>
      <c r="AE13" s="236">
        <v>5.2850000000000001</v>
      </c>
      <c r="AF13" s="236">
        <v>12.84</v>
      </c>
      <c r="AG13" s="236">
        <v>9.1199999999999992</v>
      </c>
      <c r="AH13" s="237">
        <v>6.9649999999999999</v>
      </c>
      <c r="AI13" s="211">
        <v>12.875</v>
      </c>
      <c r="AJ13" s="211">
        <v>3.6629999999999998</v>
      </c>
      <c r="AK13" s="211">
        <v>6.9219999999999997</v>
      </c>
      <c r="AL13" s="211">
        <v>7.915</v>
      </c>
      <c r="AM13" s="211">
        <v>6.968</v>
      </c>
    </row>
    <row r="14" spans="1:54" ht="15" x14ac:dyDescent="0.25">
      <c r="A14" s="189">
        <v>44440</v>
      </c>
      <c r="B14" s="165"/>
      <c r="C14" s="165"/>
      <c r="D14" s="217">
        <v>5</v>
      </c>
      <c r="E14" s="217">
        <v>3.5449999999999999</v>
      </c>
      <c r="F14" s="217">
        <v>7.0250000000000004</v>
      </c>
      <c r="G14" s="217">
        <v>5.383</v>
      </c>
      <c r="H14" s="236">
        <v>8.7189999999999994</v>
      </c>
      <c r="I14" s="236">
        <v>5.9139999999999997</v>
      </c>
      <c r="J14" s="236">
        <v>7.7149999999999999</v>
      </c>
      <c r="K14" s="236">
        <v>4.734</v>
      </c>
      <c r="L14" s="236">
        <v>4.508</v>
      </c>
      <c r="M14" s="236">
        <v>4.8650000000000002</v>
      </c>
      <c r="N14" s="236">
        <v>4.2439999999999998</v>
      </c>
      <c r="O14" s="236">
        <v>4.3899999999999997</v>
      </c>
      <c r="P14" s="236">
        <v>5.1950000000000003</v>
      </c>
      <c r="Q14" s="236">
        <v>7.0039999999999996</v>
      </c>
      <c r="R14" s="236">
        <v>4.2960000000000003</v>
      </c>
      <c r="S14" s="236">
        <v>11.378</v>
      </c>
      <c r="T14" s="236">
        <v>5.9329999999999998</v>
      </c>
      <c r="U14" s="236">
        <v>7.0019999999999998</v>
      </c>
      <c r="V14" s="236">
        <v>3.5169999999999999</v>
      </c>
      <c r="W14" s="236">
        <v>5.7750000000000004</v>
      </c>
      <c r="X14" s="236">
        <v>3.9580000000000002</v>
      </c>
      <c r="Y14" s="236">
        <v>4.04</v>
      </c>
      <c r="Z14" s="236">
        <v>2.6819999999999999</v>
      </c>
      <c r="AA14" s="236">
        <v>5.7229999999999999</v>
      </c>
      <c r="AB14" s="236">
        <v>4.0830000000000002</v>
      </c>
      <c r="AC14" s="236">
        <v>4.556</v>
      </c>
      <c r="AD14" s="236">
        <v>5</v>
      </c>
      <c r="AE14" s="236">
        <v>4.0339999999999998</v>
      </c>
      <c r="AF14" s="236">
        <v>7.0190000000000001</v>
      </c>
      <c r="AG14" s="236">
        <v>5.4580000000000002</v>
      </c>
      <c r="AH14" s="237">
        <v>4.2</v>
      </c>
      <c r="AI14" s="211">
        <v>6.5270000000000001</v>
      </c>
      <c r="AJ14" s="211">
        <v>2.8140000000000001</v>
      </c>
      <c r="AK14" s="211">
        <v>5.2939999999999996</v>
      </c>
      <c r="AL14" s="211">
        <v>6.3710000000000004</v>
      </c>
      <c r="AM14" s="211">
        <v>4.7060000000000004</v>
      </c>
    </row>
    <row r="15" spans="1:54" ht="15" x14ac:dyDescent="0.25">
      <c r="A15" s="189">
        <v>44470</v>
      </c>
      <c r="B15" s="165"/>
      <c r="C15" s="165"/>
      <c r="D15" s="217">
        <v>5.29</v>
      </c>
      <c r="E15" s="217">
        <v>4.1159999999999997</v>
      </c>
      <c r="F15" s="217">
        <v>6.7889999999999997</v>
      </c>
      <c r="G15" s="217">
        <v>5.5810000000000004</v>
      </c>
      <c r="H15" s="236">
        <v>8.9250000000000007</v>
      </c>
      <c r="I15" s="236">
        <v>11.952999999999999</v>
      </c>
      <c r="J15" s="236">
        <v>9.4049999999999994</v>
      </c>
      <c r="K15" s="236">
        <v>4.7210000000000001</v>
      </c>
      <c r="L15" s="236">
        <v>4.6740000000000004</v>
      </c>
      <c r="M15" s="236">
        <v>5.3650000000000002</v>
      </c>
      <c r="N15" s="236">
        <v>6.6689999999999996</v>
      </c>
      <c r="O15" s="236">
        <v>4.6980000000000004</v>
      </c>
      <c r="P15" s="236">
        <v>4.57</v>
      </c>
      <c r="Q15" s="236">
        <v>8.1059999999999999</v>
      </c>
      <c r="R15" s="236">
        <v>4.9550000000000001</v>
      </c>
      <c r="S15" s="236">
        <v>11.03</v>
      </c>
      <c r="T15" s="236">
        <v>6.9240000000000004</v>
      </c>
      <c r="U15" s="236">
        <v>7.9340000000000002</v>
      </c>
      <c r="V15" s="236">
        <v>4.7759999999999998</v>
      </c>
      <c r="W15" s="236">
        <v>6.0880000000000001</v>
      </c>
      <c r="X15" s="236">
        <v>4.3520000000000003</v>
      </c>
      <c r="Y15" s="236">
        <v>4.2750000000000004</v>
      </c>
      <c r="Z15" s="236">
        <v>4.1779999999999999</v>
      </c>
      <c r="AA15" s="236">
        <v>5.3819999999999997</v>
      </c>
      <c r="AB15" s="236">
        <v>4.593</v>
      </c>
      <c r="AC15" s="236">
        <v>6.3689999999999998</v>
      </c>
      <c r="AD15" s="236">
        <v>7.8250000000000002</v>
      </c>
      <c r="AE15" s="236">
        <v>5.0609999999999999</v>
      </c>
      <c r="AF15" s="236">
        <v>7.577</v>
      </c>
      <c r="AG15" s="236">
        <v>6.5860000000000003</v>
      </c>
      <c r="AH15" s="237">
        <v>4.694</v>
      </c>
      <c r="AI15" s="211">
        <v>7.63</v>
      </c>
      <c r="AJ15" s="211">
        <v>3.0329999999999999</v>
      </c>
      <c r="AK15" s="211">
        <v>6.5309999999999997</v>
      </c>
      <c r="AL15" s="211">
        <v>9.3529999999999998</v>
      </c>
      <c r="AM15" s="211">
        <v>4.9539999999999997</v>
      </c>
    </row>
    <row r="16" spans="1:54" ht="15" x14ac:dyDescent="0.25">
      <c r="A16" s="189">
        <v>44501</v>
      </c>
      <c r="B16" s="165"/>
      <c r="C16" s="165"/>
      <c r="D16" s="217">
        <v>4.5599999999999996</v>
      </c>
      <c r="E16" s="217">
        <v>3.9609999999999999</v>
      </c>
      <c r="F16" s="217">
        <v>5.2190000000000003</v>
      </c>
      <c r="G16" s="217">
        <v>4.8019999999999996</v>
      </c>
      <c r="H16" s="236">
        <v>7.3689999999999998</v>
      </c>
      <c r="I16" s="236">
        <v>7.9329999999999998</v>
      </c>
      <c r="J16" s="236">
        <v>7.1189999999999998</v>
      </c>
      <c r="K16" s="236">
        <v>4.2389999999999999</v>
      </c>
      <c r="L16" s="236">
        <v>3.7130000000000001</v>
      </c>
      <c r="M16" s="236">
        <v>4.5209999999999999</v>
      </c>
      <c r="N16" s="236">
        <v>6.2809999999999997</v>
      </c>
      <c r="O16" s="236">
        <v>4.0369999999999999</v>
      </c>
      <c r="P16" s="236">
        <v>3.9</v>
      </c>
      <c r="Q16" s="236">
        <v>6.7320000000000002</v>
      </c>
      <c r="R16" s="236">
        <v>4.5380000000000003</v>
      </c>
      <c r="S16" s="236">
        <v>8.5660000000000007</v>
      </c>
      <c r="T16" s="236">
        <v>5.73</v>
      </c>
      <c r="U16" s="236">
        <v>6.3609999999999998</v>
      </c>
      <c r="V16" s="236">
        <v>3.7320000000000002</v>
      </c>
      <c r="W16" s="236">
        <v>5.0350000000000001</v>
      </c>
      <c r="X16" s="236">
        <v>3.677</v>
      </c>
      <c r="Y16" s="236">
        <v>4.3949999999999996</v>
      </c>
      <c r="Z16" s="236">
        <v>2.8069999999999999</v>
      </c>
      <c r="AA16" s="236">
        <v>4.1459999999999999</v>
      </c>
      <c r="AB16" s="236">
        <v>4.1239999999999997</v>
      </c>
      <c r="AC16" s="236">
        <v>5.5330000000000004</v>
      </c>
      <c r="AD16" s="236">
        <v>5.7789999999999999</v>
      </c>
      <c r="AE16" s="236">
        <v>4.0350000000000001</v>
      </c>
      <c r="AF16" s="236">
        <v>6.6040000000000001</v>
      </c>
      <c r="AG16" s="236">
        <v>5.9169999999999998</v>
      </c>
      <c r="AH16" s="237">
        <v>4.78</v>
      </c>
      <c r="AI16" s="211">
        <v>6.165</v>
      </c>
      <c r="AJ16" s="211">
        <v>2.569</v>
      </c>
      <c r="AK16" s="211">
        <v>4.5650000000000004</v>
      </c>
      <c r="AL16" s="211">
        <v>5.992</v>
      </c>
      <c r="AM16" s="211">
        <v>4.8239999999999998</v>
      </c>
    </row>
    <row r="17" spans="1:39" ht="15" x14ac:dyDescent="0.25">
      <c r="A17" s="189">
        <v>44531</v>
      </c>
      <c r="B17" s="165"/>
      <c r="C17" s="165"/>
      <c r="D17" s="217">
        <v>4.7</v>
      </c>
      <c r="E17" s="217">
        <v>3.3660000000000001</v>
      </c>
      <c r="F17" s="217">
        <v>4.7370000000000001</v>
      </c>
      <c r="G17" s="217">
        <v>4.3929999999999998</v>
      </c>
      <c r="H17" s="236">
        <v>6.7830000000000004</v>
      </c>
      <c r="I17" s="236">
        <v>5.649</v>
      </c>
      <c r="J17" s="236">
        <v>5.6639999999999997</v>
      </c>
      <c r="K17" s="236">
        <v>3.8639999999999999</v>
      </c>
      <c r="L17" s="236">
        <v>3.4009999999999998</v>
      </c>
      <c r="M17" s="236">
        <v>4.1040000000000001</v>
      </c>
      <c r="N17" s="236">
        <v>4.5830000000000002</v>
      </c>
      <c r="O17" s="236">
        <v>3.7469999999999999</v>
      </c>
      <c r="P17" s="236">
        <v>3.5419999999999998</v>
      </c>
      <c r="Q17" s="236">
        <v>5.766</v>
      </c>
      <c r="R17" s="236">
        <v>3.903</v>
      </c>
      <c r="S17" s="236">
        <v>7.6849999999999996</v>
      </c>
      <c r="T17" s="236">
        <v>5.36</v>
      </c>
      <c r="U17" s="236">
        <v>5.6980000000000004</v>
      </c>
      <c r="V17" s="236">
        <v>3.5329999999999999</v>
      </c>
      <c r="W17" s="236">
        <v>4.6399999999999997</v>
      </c>
      <c r="X17" s="236">
        <v>3.403</v>
      </c>
      <c r="Y17" s="236">
        <v>3.7</v>
      </c>
      <c r="Z17" s="236">
        <v>2.4460000000000002</v>
      </c>
      <c r="AA17" s="236">
        <v>3.7770000000000001</v>
      </c>
      <c r="AB17" s="236">
        <v>3.5449999999999999</v>
      </c>
      <c r="AC17" s="236">
        <v>4.3010000000000002</v>
      </c>
      <c r="AD17" s="236">
        <v>4.492</v>
      </c>
      <c r="AE17" s="236">
        <v>3.2360000000000002</v>
      </c>
      <c r="AF17" s="236">
        <v>5.907</v>
      </c>
      <c r="AG17" s="236">
        <v>4.9379999999999997</v>
      </c>
      <c r="AH17" s="237">
        <v>3.8809999999999998</v>
      </c>
      <c r="AI17" s="211">
        <v>5.4909999999999997</v>
      </c>
      <c r="AJ17" s="211">
        <v>2.36</v>
      </c>
      <c r="AK17" s="211">
        <v>3.92</v>
      </c>
      <c r="AL17" s="211">
        <v>4.7679999999999998</v>
      </c>
      <c r="AM17" s="211">
        <v>4.3440000000000003</v>
      </c>
    </row>
    <row r="18" spans="1:39" ht="15" x14ac:dyDescent="0.25">
      <c r="A18" s="189">
        <v>44562</v>
      </c>
      <c r="B18" s="165"/>
      <c r="C18" s="165"/>
      <c r="D18" s="217">
        <v>4.3</v>
      </c>
      <c r="E18" s="217">
        <v>2.952</v>
      </c>
      <c r="F18" s="217">
        <v>4.2949999999999999</v>
      </c>
      <c r="G18" s="217">
        <v>3.9369999999999998</v>
      </c>
      <c r="H18" s="236">
        <v>6.0940000000000003</v>
      </c>
      <c r="I18" s="236">
        <v>4.9710000000000001</v>
      </c>
      <c r="J18" s="236">
        <v>5.1130000000000004</v>
      </c>
      <c r="K18" s="236">
        <v>3.4670000000000001</v>
      </c>
      <c r="L18" s="236">
        <v>3.0489999999999999</v>
      </c>
      <c r="M18" s="236">
        <v>3.694</v>
      </c>
      <c r="N18" s="236">
        <v>3.758</v>
      </c>
      <c r="O18" s="236">
        <v>3.367</v>
      </c>
      <c r="P18" s="236">
        <v>3.173</v>
      </c>
      <c r="Q18" s="236">
        <v>5.17</v>
      </c>
      <c r="R18" s="236">
        <v>3.4489999999999998</v>
      </c>
      <c r="S18" s="236">
        <v>6.7629999999999999</v>
      </c>
      <c r="T18" s="236">
        <v>4.6959999999999997</v>
      </c>
      <c r="U18" s="236">
        <v>5.15</v>
      </c>
      <c r="V18" s="236">
        <v>2.9950000000000001</v>
      </c>
      <c r="W18" s="236">
        <v>4.1669999999999998</v>
      </c>
      <c r="X18" s="236">
        <v>3.0569999999999999</v>
      </c>
      <c r="Y18" s="236">
        <v>3.2349999999999999</v>
      </c>
      <c r="Z18" s="236">
        <v>2.1739999999999999</v>
      </c>
      <c r="AA18" s="236">
        <v>3.3839999999999999</v>
      </c>
      <c r="AB18" s="236">
        <v>3.149</v>
      </c>
      <c r="AC18" s="236">
        <v>3.738</v>
      </c>
      <c r="AD18" s="236">
        <v>3.9740000000000002</v>
      </c>
      <c r="AE18" s="236">
        <v>2.851</v>
      </c>
      <c r="AF18" s="236">
        <v>5.33</v>
      </c>
      <c r="AG18" s="236">
        <v>4.3639999999999999</v>
      </c>
      <c r="AH18" s="237">
        <v>3.3860000000000001</v>
      </c>
      <c r="AI18" s="211">
        <v>4.9279999999999999</v>
      </c>
      <c r="AJ18" s="211">
        <v>2.1190000000000002</v>
      </c>
      <c r="AK18" s="211">
        <v>3.5840000000000001</v>
      </c>
      <c r="AL18" s="211">
        <v>4.218</v>
      </c>
      <c r="AM18" s="211">
        <v>4.0199999999999996</v>
      </c>
    </row>
    <row r="19" spans="1:39" ht="15" x14ac:dyDescent="0.25">
      <c r="A19" s="189">
        <v>44593</v>
      </c>
      <c r="B19" s="165"/>
      <c r="C19" s="165"/>
      <c r="D19" s="217">
        <v>3.9</v>
      </c>
      <c r="E19" s="217">
        <v>2.4129999999999998</v>
      </c>
      <c r="F19" s="217">
        <v>3.52</v>
      </c>
      <c r="G19" s="217">
        <v>3.218</v>
      </c>
      <c r="H19" s="236">
        <v>5.0270000000000001</v>
      </c>
      <c r="I19" s="236">
        <v>4.0750000000000002</v>
      </c>
      <c r="J19" s="236">
        <v>4.2050000000000001</v>
      </c>
      <c r="K19" s="236">
        <v>2.8479999999999999</v>
      </c>
      <c r="L19" s="236">
        <v>2.488</v>
      </c>
      <c r="M19" s="236">
        <v>3.0339999999999998</v>
      </c>
      <c r="N19" s="236">
        <v>3.0329999999999999</v>
      </c>
      <c r="O19" s="236">
        <v>2.7480000000000002</v>
      </c>
      <c r="P19" s="236">
        <v>2.621</v>
      </c>
      <c r="Q19" s="236">
        <v>4.2320000000000002</v>
      </c>
      <c r="R19" s="236">
        <v>2.8340000000000001</v>
      </c>
      <c r="S19" s="236">
        <v>5.53</v>
      </c>
      <c r="T19" s="236">
        <v>3.8340000000000001</v>
      </c>
      <c r="U19" s="236">
        <v>4.2210000000000001</v>
      </c>
      <c r="V19" s="236">
        <v>2.4369999999999998</v>
      </c>
      <c r="W19" s="236">
        <v>3.4260000000000002</v>
      </c>
      <c r="X19" s="236">
        <v>2.5009999999999999</v>
      </c>
      <c r="Y19" s="236">
        <v>2.6419999999999999</v>
      </c>
      <c r="Z19" s="236">
        <v>1.7709999999999999</v>
      </c>
      <c r="AA19" s="236">
        <v>2.7610000000000001</v>
      </c>
      <c r="AB19" s="236">
        <v>2.58</v>
      </c>
      <c r="AC19" s="236">
        <v>3.048</v>
      </c>
      <c r="AD19" s="236">
        <v>3.2639999999999998</v>
      </c>
      <c r="AE19" s="236">
        <v>2.35</v>
      </c>
      <c r="AF19" s="236">
        <v>4.3760000000000003</v>
      </c>
      <c r="AG19" s="236">
        <v>3.5680000000000001</v>
      </c>
      <c r="AH19" s="237">
        <v>2.7679999999999998</v>
      </c>
      <c r="AI19" s="211">
        <v>4.0540000000000003</v>
      </c>
      <c r="AJ19" s="211">
        <v>1.746</v>
      </c>
      <c r="AK19" s="211">
        <v>2.96</v>
      </c>
      <c r="AL19" s="211">
        <v>3.5609999999999999</v>
      </c>
      <c r="AM19" s="211">
        <v>3.3210000000000002</v>
      </c>
    </row>
    <row r="20" spans="1:39" ht="15" x14ac:dyDescent="0.25">
      <c r="A20" s="189">
        <v>44621</v>
      </c>
      <c r="B20" s="165"/>
      <c r="C20" s="165"/>
      <c r="D20" s="217">
        <v>4.5</v>
      </c>
      <c r="E20" s="217">
        <v>2.419</v>
      </c>
      <c r="F20" s="217">
        <v>4.32</v>
      </c>
      <c r="G20" s="217">
        <v>3.226</v>
      </c>
      <c r="H20" s="236">
        <v>5.3819999999999997</v>
      </c>
      <c r="I20" s="236">
        <v>4.7450000000000001</v>
      </c>
      <c r="J20" s="236">
        <v>4.4050000000000002</v>
      </c>
      <c r="K20" s="236">
        <v>2.8839999999999999</v>
      </c>
      <c r="L20" s="236">
        <v>3.1419999999999999</v>
      </c>
      <c r="M20" s="236">
        <v>3.9420000000000002</v>
      </c>
      <c r="N20" s="236">
        <v>3.3650000000000002</v>
      </c>
      <c r="O20" s="236">
        <v>2.9860000000000002</v>
      </c>
      <c r="P20" s="236">
        <v>2.8260000000000001</v>
      </c>
      <c r="Q20" s="236">
        <v>4.7149999999999999</v>
      </c>
      <c r="R20" s="236">
        <v>3.6669999999999998</v>
      </c>
      <c r="S20" s="236">
        <v>5.4870000000000001</v>
      </c>
      <c r="T20" s="236">
        <v>4.234</v>
      </c>
      <c r="U20" s="236">
        <v>4.593</v>
      </c>
      <c r="V20" s="236">
        <v>3.1749999999999998</v>
      </c>
      <c r="W20" s="236">
        <v>3.464</v>
      </c>
      <c r="X20" s="236">
        <v>2.69</v>
      </c>
      <c r="Y20" s="236">
        <v>2.6560000000000001</v>
      </c>
      <c r="Z20" s="236">
        <v>2.0499999999999998</v>
      </c>
      <c r="AA20" s="236">
        <v>4.5510000000000002</v>
      </c>
      <c r="AB20" s="236">
        <v>2.5419999999999998</v>
      </c>
      <c r="AC20" s="236">
        <v>3.0049999999999999</v>
      </c>
      <c r="AD20" s="236">
        <v>6.266</v>
      </c>
      <c r="AE20" s="236">
        <v>2.3250000000000002</v>
      </c>
      <c r="AF20" s="236">
        <v>4.899</v>
      </c>
      <c r="AG20" s="236">
        <v>3.53</v>
      </c>
      <c r="AH20" s="237">
        <v>2.9319999999999999</v>
      </c>
      <c r="AI20" s="211">
        <v>5.3159999999999998</v>
      </c>
      <c r="AJ20" s="211">
        <v>1.7789999999999999</v>
      </c>
      <c r="AK20" s="211">
        <v>2.867</v>
      </c>
      <c r="AL20" s="211">
        <v>5.4829999999999997</v>
      </c>
      <c r="AM20" s="211">
        <v>3.5670000000000002</v>
      </c>
    </row>
    <row r="21" spans="1:39" ht="15" x14ac:dyDescent="0.25">
      <c r="A21" s="189">
        <v>44652</v>
      </c>
      <c r="B21" s="165"/>
      <c r="C21" s="165"/>
      <c r="D21" s="217">
        <v>9</v>
      </c>
      <c r="E21" s="217">
        <v>3.2629999999999999</v>
      </c>
      <c r="F21" s="217">
        <v>4.2169999999999996</v>
      </c>
      <c r="G21" s="217">
        <v>3.1629999999999998</v>
      </c>
      <c r="H21" s="236">
        <v>8.5139999999999993</v>
      </c>
      <c r="I21" s="236">
        <v>11.198</v>
      </c>
      <c r="J21" s="236">
        <v>8.2799999999999994</v>
      </c>
      <c r="K21" s="236">
        <v>5.4370000000000003</v>
      </c>
      <c r="L21" s="236">
        <v>8.7319999999999993</v>
      </c>
      <c r="M21" s="236">
        <v>9.1660000000000004</v>
      </c>
      <c r="N21" s="236">
        <v>4.7430000000000003</v>
      </c>
      <c r="O21" s="236">
        <v>8.4079999999999995</v>
      </c>
      <c r="P21" s="236">
        <v>5.4189999999999996</v>
      </c>
      <c r="Q21" s="236">
        <v>7.3449999999999998</v>
      </c>
      <c r="R21" s="236">
        <v>4.3719999999999999</v>
      </c>
      <c r="S21" s="236">
        <v>8.0440000000000005</v>
      </c>
      <c r="T21" s="236">
        <v>5.3630000000000004</v>
      </c>
      <c r="U21" s="236">
        <v>5.48</v>
      </c>
      <c r="V21" s="236">
        <v>4.5380000000000003</v>
      </c>
      <c r="W21" s="236">
        <v>7.0910000000000002</v>
      </c>
      <c r="X21" s="236">
        <v>5.0839999999999996</v>
      </c>
      <c r="Y21" s="236">
        <v>6.61</v>
      </c>
      <c r="Z21" s="236">
        <v>4.2519999999999998</v>
      </c>
      <c r="AA21" s="236">
        <v>9.66</v>
      </c>
      <c r="AB21" s="236">
        <v>4.4290000000000003</v>
      </c>
      <c r="AC21" s="236">
        <v>7.5869999999999997</v>
      </c>
      <c r="AD21" s="236">
        <v>8.6140000000000008</v>
      </c>
      <c r="AE21" s="236">
        <v>2.2480000000000002</v>
      </c>
      <c r="AF21" s="236">
        <v>5.6319999999999997</v>
      </c>
      <c r="AG21" s="236">
        <v>5.63</v>
      </c>
      <c r="AH21" s="237">
        <v>4.4749999999999996</v>
      </c>
      <c r="AI21" s="211">
        <v>13.78</v>
      </c>
      <c r="AJ21" s="211">
        <v>2.7890000000000001</v>
      </c>
      <c r="AK21" s="211">
        <v>3.9009999999999998</v>
      </c>
      <c r="AL21" s="211">
        <v>11.391</v>
      </c>
      <c r="AM21" s="211">
        <v>7.8840000000000003</v>
      </c>
    </row>
    <row r="22" spans="1:39" ht="15" x14ac:dyDescent="0.25">
      <c r="A22" s="189">
        <v>44682</v>
      </c>
      <c r="B22" s="165"/>
      <c r="C22" s="165"/>
      <c r="D22" s="217">
        <v>26.9</v>
      </c>
      <c r="E22" s="217">
        <v>18.616</v>
      </c>
      <c r="F22" s="217">
        <v>15.108000000000001</v>
      </c>
      <c r="G22" s="217">
        <v>33.328000000000003</v>
      </c>
      <c r="H22" s="236">
        <v>48.66</v>
      </c>
      <c r="I22" s="236">
        <v>42.237000000000002</v>
      </c>
      <c r="J22" s="236">
        <v>43.066000000000003</v>
      </c>
      <c r="K22" s="236">
        <v>18.268000000000001</v>
      </c>
      <c r="L22" s="236">
        <v>26.204000000000001</v>
      </c>
      <c r="M22" s="236">
        <v>19.533999999999999</v>
      </c>
      <c r="N22" s="236">
        <v>23.645</v>
      </c>
      <c r="O22" s="236">
        <v>29.053000000000001</v>
      </c>
      <c r="P22" s="236">
        <v>28.457999999999998</v>
      </c>
      <c r="Q22" s="236">
        <v>27.7</v>
      </c>
      <c r="R22" s="236">
        <v>16.312000000000001</v>
      </c>
      <c r="S22" s="236">
        <v>51.843000000000004</v>
      </c>
      <c r="T22" s="236">
        <v>32.735999999999997</v>
      </c>
      <c r="U22" s="236">
        <v>22.702999999999999</v>
      </c>
      <c r="V22" s="236">
        <v>18.777999999999999</v>
      </c>
      <c r="W22" s="236">
        <v>30.776</v>
      </c>
      <c r="X22" s="236">
        <v>24.606000000000002</v>
      </c>
      <c r="Y22" s="236">
        <v>14.542</v>
      </c>
      <c r="Z22" s="236">
        <v>19.654</v>
      </c>
      <c r="AA22" s="236">
        <v>27.263999999999999</v>
      </c>
      <c r="AB22" s="236">
        <v>23.295999999999999</v>
      </c>
      <c r="AC22" s="236">
        <v>29.879000000000001</v>
      </c>
      <c r="AD22" s="236">
        <v>27.72</v>
      </c>
      <c r="AE22" s="236">
        <v>19.109000000000002</v>
      </c>
      <c r="AF22" s="236">
        <v>33.712000000000003</v>
      </c>
      <c r="AG22" s="236">
        <v>15.795999999999999</v>
      </c>
      <c r="AH22" s="237">
        <v>15.336</v>
      </c>
      <c r="AI22" s="211">
        <v>20.542999999999999</v>
      </c>
      <c r="AJ22" s="211">
        <v>15.856</v>
      </c>
      <c r="AK22" s="211">
        <v>24.681000000000001</v>
      </c>
      <c r="AL22" s="211">
        <v>23.513000000000002</v>
      </c>
      <c r="AM22" s="211">
        <v>22.545000000000002</v>
      </c>
    </row>
    <row r="23" spans="1:39" ht="15" x14ac:dyDescent="0.25">
      <c r="A23" s="189">
        <v>44713</v>
      </c>
      <c r="B23" s="165"/>
      <c r="C23" s="165"/>
      <c r="D23" s="217">
        <v>42.1</v>
      </c>
      <c r="E23" s="217">
        <v>44.234999999999999</v>
      </c>
      <c r="F23" s="217">
        <v>49.866</v>
      </c>
      <c r="G23" s="217">
        <v>89.04</v>
      </c>
      <c r="H23" s="236">
        <v>62.77</v>
      </c>
      <c r="I23" s="236">
        <v>59.457000000000001</v>
      </c>
      <c r="J23" s="236">
        <v>38.171999999999997</v>
      </c>
      <c r="K23" s="236">
        <v>26.117999999999999</v>
      </c>
      <c r="L23" s="236">
        <v>30.765000000000001</v>
      </c>
      <c r="M23" s="236">
        <v>31.536999999999999</v>
      </c>
      <c r="N23" s="236">
        <v>40.450000000000003</v>
      </c>
      <c r="O23" s="236">
        <v>25.257000000000001</v>
      </c>
      <c r="P23" s="236">
        <v>62.613999999999997</v>
      </c>
      <c r="Q23" s="236">
        <v>39.774000000000001</v>
      </c>
      <c r="R23" s="236">
        <v>79.813000000000002</v>
      </c>
      <c r="S23" s="236">
        <v>58.68</v>
      </c>
      <c r="T23" s="236">
        <v>76.084000000000003</v>
      </c>
      <c r="U23" s="236">
        <v>28.111000000000001</v>
      </c>
      <c r="V23" s="236">
        <v>44.548999999999999</v>
      </c>
      <c r="W23" s="236">
        <v>25.311</v>
      </c>
      <c r="X23" s="236">
        <v>26.059000000000001</v>
      </c>
      <c r="Y23" s="236">
        <v>11.446</v>
      </c>
      <c r="Z23" s="236">
        <v>35.459000000000003</v>
      </c>
      <c r="AA23" s="236">
        <v>21.314</v>
      </c>
      <c r="AB23" s="236">
        <v>34.523000000000003</v>
      </c>
      <c r="AC23" s="236">
        <v>35.536999999999999</v>
      </c>
      <c r="AD23" s="236">
        <v>25.283000000000001</v>
      </c>
      <c r="AE23" s="236">
        <v>70.549000000000007</v>
      </c>
      <c r="AF23" s="236">
        <v>45.412999999999997</v>
      </c>
      <c r="AG23" s="236">
        <v>38.76</v>
      </c>
      <c r="AH23" s="237">
        <v>67.519000000000005</v>
      </c>
      <c r="AI23" s="211">
        <v>9.2159999999999993</v>
      </c>
      <c r="AJ23" s="211">
        <v>26.305</v>
      </c>
      <c r="AK23" s="211">
        <v>49.661000000000001</v>
      </c>
      <c r="AL23" s="211">
        <v>45.145000000000003</v>
      </c>
      <c r="AM23" s="211">
        <v>23.84</v>
      </c>
    </row>
    <row r="24" spans="1:39" ht="15" x14ac:dyDescent="0.25">
      <c r="A24" s="189">
        <v>44743</v>
      </c>
      <c r="B24" s="165"/>
      <c r="C24" s="165"/>
      <c r="D24" s="217">
        <v>15.7</v>
      </c>
      <c r="E24" s="217">
        <v>27.202000000000002</v>
      </c>
      <c r="F24" s="217">
        <v>32.427</v>
      </c>
      <c r="G24" s="217">
        <v>48.722000000000001</v>
      </c>
      <c r="H24" s="236">
        <v>23.645</v>
      </c>
      <c r="I24" s="236">
        <v>29.693999999999999</v>
      </c>
      <c r="J24" s="236">
        <v>16.047999999999998</v>
      </c>
      <c r="K24" s="236">
        <v>11.704000000000001</v>
      </c>
      <c r="L24" s="236">
        <v>13.038</v>
      </c>
      <c r="M24" s="236">
        <v>12.598000000000001</v>
      </c>
      <c r="N24" s="236">
        <v>17.173999999999999</v>
      </c>
      <c r="O24" s="236">
        <v>11.313000000000001</v>
      </c>
      <c r="P24" s="236">
        <v>36.545999999999999</v>
      </c>
      <c r="Q24" s="236">
        <v>15.404</v>
      </c>
      <c r="R24" s="236">
        <v>83.866</v>
      </c>
      <c r="S24" s="236">
        <v>26.738</v>
      </c>
      <c r="T24" s="236">
        <v>34.052</v>
      </c>
      <c r="U24" s="236">
        <v>13.317</v>
      </c>
      <c r="V24" s="236">
        <v>29.46</v>
      </c>
      <c r="W24" s="236">
        <v>9.782</v>
      </c>
      <c r="X24" s="236">
        <v>9.9789999999999992</v>
      </c>
      <c r="Y24" s="236">
        <v>5.1369999999999996</v>
      </c>
      <c r="Z24" s="236">
        <v>12.842000000000001</v>
      </c>
      <c r="AA24" s="236">
        <v>8.8070000000000004</v>
      </c>
      <c r="AB24" s="236">
        <v>15.531000000000001</v>
      </c>
      <c r="AC24" s="236">
        <v>12.491</v>
      </c>
      <c r="AD24" s="236">
        <v>10.494</v>
      </c>
      <c r="AE24" s="236">
        <v>39.110999999999997</v>
      </c>
      <c r="AF24" s="236">
        <v>26.044</v>
      </c>
      <c r="AG24" s="236">
        <v>13.387</v>
      </c>
      <c r="AH24" s="237">
        <v>42.558</v>
      </c>
      <c r="AI24" s="211">
        <v>6.1260000000000003</v>
      </c>
      <c r="AJ24" s="211">
        <v>10.62</v>
      </c>
      <c r="AK24" s="211">
        <v>17.722999999999999</v>
      </c>
      <c r="AL24" s="211">
        <v>16.082000000000001</v>
      </c>
      <c r="AM24" s="211">
        <v>9.0090000000000003</v>
      </c>
    </row>
    <row r="25" spans="1:39" ht="15" x14ac:dyDescent="0.25">
      <c r="A25" s="189">
        <v>44774</v>
      </c>
      <c r="B25" s="165"/>
      <c r="C25" s="165"/>
      <c r="D25" s="217">
        <v>9</v>
      </c>
      <c r="E25" s="217">
        <v>10.942</v>
      </c>
      <c r="F25" s="217">
        <v>13.012</v>
      </c>
      <c r="G25" s="217">
        <v>18.349</v>
      </c>
      <c r="H25" s="236">
        <v>11.247999999999999</v>
      </c>
      <c r="I25" s="236">
        <v>12.239000000000001</v>
      </c>
      <c r="J25" s="236">
        <v>9.4730000000000008</v>
      </c>
      <c r="K25" s="236">
        <v>6.2210000000000001</v>
      </c>
      <c r="L25" s="236">
        <v>7.9080000000000004</v>
      </c>
      <c r="M25" s="236">
        <v>6.7409999999999997</v>
      </c>
      <c r="N25" s="236">
        <v>7.9779999999999998</v>
      </c>
      <c r="O25" s="236">
        <v>7.9880000000000004</v>
      </c>
      <c r="P25" s="236">
        <v>12.866</v>
      </c>
      <c r="Q25" s="236">
        <v>7.7629999999999999</v>
      </c>
      <c r="R25" s="236">
        <v>28.065999999999999</v>
      </c>
      <c r="S25" s="236">
        <v>11.023</v>
      </c>
      <c r="T25" s="236">
        <v>14.102</v>
      </c>
      <c r="U25" s="236">
        <v>7.04</v>
      </c>
      <c r="V25" s="236">
        <v>11.48</v>
      </c>
      <c r="W25" s="236">
        <v>6.4820000000000002</v>
      </c>
      <c r="X25" s="236">
        <v>6.44</v>
      </c>
      <c r="Y25" s="236">
        <v>3.669</v>
      </c>
      <c r="Z25" s="236">
        <v>6.5730000000000004</v>
      </c>
      <c r="AA25" s="236">
        <v>5.7880000000000003</v>
      </c>
      <c r="AB25" s="236">
        <v>8.1609999999999996</v>
      </c>
      <c r="AC25" s="236">
        <v>7.6219999999999999</v>
      </c>
      <c r="AD25" s="236">
        <v>6.8159999999999998</v>
      </c>
      <c r="AE25" s="236">
        <v>13.47</v>
      </c>
      <c r="AF25" s="236">
        <v>10.378</v>
      </c>
      <c r="AG25" s="236">
        <v>8.0559999999999992</v>
      </c>
      <c r="AH25" s="237">
        <v>14.631</v>
      </c>
      <c r="AI25" s="211">
        <v>4.7750000000000004</v>
      </c>
      <c r="AJ25" s="211">
        <v>6.7350000000000003</v>
      </c>
      <c r="AK25" s="211">
        <v>9.0920000000000005</v>
      </c>
      <c r="AL25" s="211">
        <v>7.9320000000000004</v>
      </c>
      <c r="AM25" s="211">
        <v>5.7629999999999999</v>
      </c>
    </row>
    <row r="26" spans="1:39" ht="15" x14ac:dyDescent="0.25">
      <c r="A26" s="189">
        <v>44805</v>
      </c>
      <c r="B26" s="165"/>
      <c r="C26" s="165"/>
      <c r="D26" s="217">
        <v>7.3</v>
      </c>
      <c r="E26" s="217">
        <v>8.6530000000000005</v>
      </c>
      <c r="F26" s="217">
        <v>7.4509999999999996</v>
      </c>
      <c r="G26" s="217">
        <v>10.574</v>
      </c>
      <c r="H26" s="236">
        <v>8.9489999999999998</v>
      </c>
      <c r="I26" s="236">
        <v>10.282</v>
      </c>
      <c r="J26" s="236">
        <v>7.3540000000000001</v>
      </c>
      <c r="K26" s="236">
        <v>5.5129999999999999</v>
      </c>
      <c r="L26" s="236">
        <v>5.7160000000000002</v>
      </c>
      <c r="M26" s="236">
        <v>5.3049999999999997</v>
      </c>
      <c r="N26" s="236">
        <v>5.9290000000000003</v>
      </c>
      <c r="O26" s="236">
        <v>6.66</v>
      </c>
      <c r="P26" s="236">
        <v>8.8109999999999999</v>
      </c>
      <c r="Q26" s="236">
        <v>6.1589999999999998</v>
      </c>
      <c r="R26" s="236">
        <v>13.943</v>
      </c>
      <c r="S26" s="236">
        <v>8.1479999999999997</v>
      </c>
      <c r="T26" s="236">
        <v>9.5470000000000006</v>
      </c>
      <c r="U26" s="236">
        <v>5.335</v>
      </c>
      <c r="V26" s="236">
        <v>7.2380000000000004</v>
      </c>
      <c r="W26" s="236">
        <v>5.1509999999999998</v>
      </c>
      <c r="X26" s="236">
        <v>4.891</v>
      </c>
      <c r="Y26" s="236">
        <v>3.24</v>
      </c>
      <c r="Z26" s="236">
        <v>6.9850000000000003</v>
      </c>
      <c r="AA26" s="236">
        <v>4.984</v>
      </c>
      <c r="AB26" s="236">
        <v>5.5960000000000001</v>
      </c>
      <c r="AC26" s="236">
        <v>6.4470000000000001</v>
      </c>
      <c r="AD26" s="236">
        <v>5.8410000000000002</v>
      </c>
      <c r="AE26" s="236">
        <v>8.5150000000000006</v>
      </c>
      <c r="AF26" s="236">
        <v>7.1929999999999996</v>
      </c>
      <c r="AG26" s="236">
        <v>5.6520000000000001</v>
      </c>
      <c r="AH26" s="237">
        <v>8.3710000000000004</v>
      </c>
      <c r="AI26" s="211">
        <v>4.2359999999999998</v>
      </c>
      <c r="AJ26" s="211">
        <v>5.8150000000000004</v>
      </c>
      <c r="AK26" s="211">
        <v>8.3219999999999992</v>
      </c>
      <c r="AL26" s="211">
        <v>6.242</v>
      </c>
      <c r="AM26" s="211">
        <v>4.5579999999999998</v>
      </c>
    </row>
    <row r="27" spans="1:39" ht="15" x14ac:dyDescent="0.25">
      <c r="A27" s="189">
        <v>44835</v>
      </c>
      <c r="B27" s="165"/>
      <c r="C27" s="165"/>
      <c r="D27" s="217">
        <v>6.7</v>
      </c>
      <c r="E27" s="217">
        <v>6.931</v>
      </c>
      <c r="F27" s="217">
        <v>6.4139999999999997</v>
      </c>
      <c r="G27" s="217">
        <v>9.0419999999999998</v>
      </c>
      <c r="H27" s="236">
        <v>14.067</v>
      </c>
      <c r="I27" s="236">
        <v>10.352</v>
      </c>
      <c r="J27" s="236">
        <v>6.2130000000000001</v>
      </c>
      <c r="K27" s="236">
        <v>4.7759999999999998</v>
      </c>
      <c r="L27" s="236">
        <v>5.2949999999999999</v>
      </c>
      <c r="M27" s="236">
        <v>6.8940000000000001</v>
      </c>
      <c r="N27" s="236">
        <v>5.2910000000000004</v>
      </c>
      <c r="O27" s="236">
        <v>4.9320000000000004</v>
      </c>
      <c r="P27" s="236">
        <v>8.4510000000000005</v>
      </c>
      <c r="Q27" s="236">
        <v>5.9829999999999997</v>
      </c>
      <c r="R27" s="236">
        <v>11.188000000000001</v>
      </c>
      <c r="S27" s="236">
        <v>8.0180000000000007</v>
      </c>
      <c r="T27" s="236">
        <v>8.9570000000000007</v>
      </c>
      <c r="U27" s="236">
        <v>5.84</v>
      </c>
      <c r="V27" s="236">
        <v>6.3360000000000003</v>
      </c>
      <c r="W27" s="236">
        <v>4.7309999999999999</v>
      </c>
      <c r="X27" s="236">
        <v>4.2960000000000003</v>
      </c>
      <c r="Y27" s="236">
        <v>4.2050000000000001</v>
      </c>
      <c r="Z27" s="236">
        <v>5.4710000000000001</v>
      </c>
      <c r="AA27" s="236">
        <v>4.681</v>
      </c>
      <c r="AB27" s="236">
        <v>6.5209999999999999</v>
      </c>
      <c r="AC27" s="236">
        <v>8.2889999999999997</v>
      </c>
      <c r="AD27" s="236">
        <v>5.9649999999999999</v>
      </c>
      <c r="AE27" s="236">
        <v>7.6669999999999998</v>
      </c>
      <c r="AF27" s="236">
        <v>7.2329999999999997</v>
      </c>
      <c r="AG27" s="236">
        <v>5.2590000000000003</v>
      </c>
      <c r="AH27" s="237">
        <v>8.1739999999999995</v>
      </c>
      <c r="AI27" s="211">
        <v>3.8319999999999999</v>
      </c>
      <c r="AJ27" s="211">
        <v>6.2990000000000004</v>
      </c>
      <c r="AK27" s="211">
        <v>10.028</v>
      </c>
      <c r="AL27" s="211">
        <v>5.5069999999999997</v>
      </c>
      <c r="AM27" s="211">
        <v>4.3879999999999999</v>
      </c>
    </row>
    <row r="28" spans="1:39" ht="15" x14ac:dyDescent="0.25">
      <c r="A28" s="189">
        <v>44866</v>
      </c>
      <c r="B28" s="165"/>
      <c r="C28" s="165"/>
      <c r="D28" s="217">
        <v>5.0999999999999996</v>
      </c>
      <c r="E28" s="217">
        <v>5.3230000000000004</v>
      </c>
      <c r="F28" s="217">
        <v>5.516</v>
      </c>
      <c r="G28" s="217">
        <v>7.4690000000000003</v>
      </c>
      <c r="H28" s="236">
        <v>9.69</v>
      </c>
      <c r="I28" s="236">
        <v>7.8810000000000002</v>
      </c>
      <c r="J28" s="236">
        <v>5.5469999999999997</v>
      </c>
      <c r="K28" s="236">
        <v>3.8</v>
      </c>
      <c r="L28" s="236">
        <v>4.452</v>
      </c>
      <c r="M28" s="236">
        <v>6.4749999999999996</v>
      </c>
      <c r="N28" s="236">
        <v>4.55</v>
      </c>
      <c r="O28" s="236">
        <v>4.21</v>
      </c>
      <c r="P28" s="236">
        <v>7.077</v>
      </c>
      <c r="Q28" s="236">
        <v>5.4560000000000004</v>
      </c>
      <c r="R28" s="236">
        <v>8.673</v>
      </c>
      <c r="S28" s="236">
        <v>6.7030000000000003</v>
      </c>
      <c r="T28" s="236">
        <v>7.2130000000000001</v>
      </c>
      <c r="U28" s="236">
        <v>4.625</v>
      </c>
      <c r="V28" s="236">
        <v>5.24</v>
      </c>
      <c r="W28" s="236">
        <v>4.0039999999999996</v>
      </c>
      <c r="X28" s="236">
        <v>4.4240000000000004</v>
      </c>
      <c r="Y28" s="236">
        <v>2.8250000000000002</v>
      </c>
      <c r="Z28" s="236">
        <v>4.2130000000000001</v>
      </c>
      <c r="AA28" s="236">
        <v>4.2</v>
      </c>
      <c r="AB28" s="236">
        <v>5.7130000000000001</v>
      </c>
      <c r="AC28" s="236">
        <v>6.16</v>
      </c>
      <c r="AD28" s="236">
        <v>4.782</v>
      </c>
      <c r="AE28" s="236">
        <v>6.6779999999999999</v>
      </c>
      <c r="AF28" s="236">
        <v>6.5289999999999999</v>
      </c>
      <c r="AG28" s="236">
        <v>5.2830000000000004</v>
      </c>
      <c r="AH28" s="237">
        <v>6.625</v>
      </c>
      <c r="AI28" s="211">
        <v>3.262</v>
      </c>
      <c r="AJ28" s="211">
        <v>4.3419999999999996</v>
      </c>
      <c r="AK28" s="211">
        <v>6.5010000000000003</v>
      </c>
      <c r="AL28" s="211">
        <v>5.319</v>
      </c>
      <c r="AM28" s="211">
        <v>4.2300000000000004</v>
      </c>
    </row>
    <row r="29" spans="1:39" ht="15" x14ac:dyDescent="0.25">
      <c r="A29" s="189">
        <v>44896</v>
      </c>
      <c r="B29" s="165"/>
      <c r="C29" s="165"/>
      <c r="D29" s="217">
        <v>4.7</v>
      </c>
      <c r="E29" s="217">
        <v>4.8310000000000004</v>
      </c>
      <c r="F29" s="217">
        <v>5.056</v>
      </c>
      <c r="G29" s="217">
        <v>6.8760000000000003</v>
      </c>
      <c r="H29" s="236">
        <v>7.0170000000000003</v>
      </c>
      <c r="I29" s="236">
        <v>6.3390000000000004</v>
      </c>
      <c r="J29" s="236">
        <v>5.08</v>
      </c>
      <c r="K29" s="236">
        <v>3.4809999999999999</v>
      </c>
      <c r="L29" s="236">
        <v>4.0359999999999996</v>
      </c>
      <c r="M29" s="236">
        <v>4.75</v>
      </c>
      <c r="N29" s="236">
        <v>4.2249999999999996</v>
      </c>
      <c r="O29" s="236">
        <v>3.8279999999999998</v>
      </c>
      <c r="P29" s="236">
        <v>6.0380000000000003</v>
      </c>
      <c r="Q29" s="236">
        <v>4.7409999999999997</v>
      </c>
      <c r="R29" s="236">
        <v>7.78</v>
      </c>
      <c r="S29" s="236">
        <v>6.2770000000000001</v>
      </c>
      <c r="T29" s="236">
        <v>6.4619999999999997</v>
      </c>
      <c r="U29" s="236">
        <v>4.3630000000000004</v>
      </c>
      <c r="V29" s="236">
        <v>4.8289999999999997</v>
      </c>
      <c r="W29" s="236">
        <v>3.7069999999999999</v>
      </c>
      <c r="X29" s="236">
        <v>3.7349999999999999</v>
      </c>
      <c r="Y29" s="236">
        <v>2.4609999999999999</v>
      </c>
      <c r="Z29" s="236">
        <v>3.8370000000000002</v>
      </c>
      <c r="AA29" s="236">
        <v>3.6150000000000002</v>
      </c>
      <c r="AB29" s="236">
        <v>4.4240000000000004</v>
      </c>
      <c r="AC29" s="236">
        <v>4.8159999999999998</v>
      </c>
      <c r="AD29" s="236">
        <v>3.8959999999999999</v>
      </c>
      <c r="AE29" s="236">
        <v>5.9729999999999999</v>
      </c>
      <c r="AF29" s="236">
        <v>5.4889999999999999</v>
      </c>
      <c r="AG29" s="236">
        <v>4.3310000000000004</v>
      </c>
      <c r="AH29" s="237">
        <v>5.915</v>
      </c>
      <c r="AI29" s="211">
        <v>3.0049999999999999</v>
      </c>
      <c r="AJ29" s="211">
        <v>3.6859999999999999</v>
      </c>
      <c r="AK29" s="211">
        <v>5.2060000000000004</v>
      </c>
      <c r="AL29" s="211">
        <v>4.8</v>
      </c>
      <c r="AM29" s="211">
        <v>3.6080000000000001</v>
      </c>
    </row>
    <row r="30" spans="1:39" ht="15" x14ac:dyDescent="0.25">
      <c r="A30" s="189">
        <v>44927</v>
      </c>
      <c r="B30" s="165"/>
      <c r="C30" s="165"/>
      <c r="D30" s="217">
        <v>4.3</v>
      </c>
      <c r="E30" s="217">
        <v>4.3780000000000001</v>
      </c>
      <c r="F30" s="217">
        <v>4.5350000000000001</v>
      </c>
      <c r="G30" s="217">
        <v>6.1779999999999999</v>
      </c>
      <c r="H30" s="236">
        <v>6.1689999999999996</v>
      </c>
      <c r="I30" s="236">
        <v>5.7210000000000001</v>
      </c>
      <c r="J30" s="236">
        <v>4.5629999999999997</v>
      </c>
      <c r="K30" s="236">
        <v>3.121</v>
      </c>
      <c r="L30" s="236">
        <v>3.6280000000000001</v>
      </c>
      <c r="M30" s="236">
        <v>3.903</v>
      </c>
      <c r="N30" s="236">
        <v>3.7970000000000002</v>
      </c>
      <c r="O30" s="236">
        <v>3.43</v>
      </c>
      <c r="P30" s="236">
        <v>5.41</v>
      </c>
      <c r="Q30" s="236">
        <v>4.2009999999999996</v>
      </c>
      <c r="R30" s="236">
        <v>6.8460000000000001</v>
      </c>
      <c r="S30" s="236">
        <v>5.5149999999999997</v>
      </c>
      <c r="T30" s="236">
        <v>5.8360000000000003</v>
      </c>
      <c r="U30" s="236">
        <v>3.7349999999999999</v>
      </c>
      <c r="V30" s="236">
        <v>4.3360000000000003</v>
      </c>
      <c r="W30" s="236">
        <v>3.331</v>
      </c>
      <c r="X30" s="236">
        <v>3.254</v>
      </c>
      <c r="Y30" s="236">
        <v>2.1859999999999999</v>
      </c>
      <c r="Z30" s="236">
        <v>3.4359999999999999</v>
      </c>
      <c r="AA30" s="236">
        <v>3.2120000000000002</v>
      </c>
      <c r="AB30" s="236">
        <v>3.8330000000000002</v>
      </c>
      <c r="AC30" s="236">
        <v>4.258</v>
      </c>
      <c r="AD30" s="236">
        <v>3.4390000000000001</v>
      </c>
      <c r="AE30" s="236">
        <v>5.3879999999999999</v>
      </c>
      <c r="AF30" s="236">
        <v>4.851</v>
      </c>
      <c r="AG30" s="236">
        <v>3.7879999999999998</v>
      </c>
      <c r="AH30" s="237">
        <v>5.3109999999999999</v>
      </c>
      <c r="AI30" s="211">
        <v>2.7</v>
      </c>
      <c r="AJ30" s="211">
        <v>3.3540000000000001</v>
      </c>
      <c r="AK30" s="211">
        <v>4.6070000000000002</v>
      </c>
      <c r="AL30" s="211">
        <v>4.431</v>
      </c>
      <c r="AM30" s="211">
        <v>3.1579999999999999</v>
      </c>
    </row>
    <row r="31" spans="1:39" ht="15" x14ac:dyDescent="0.25">
      <c r="A31" s="189">
        <v>44958</v>
      </c>
      <c r="B31" s="165"/>
      <c r="C31" s="165"/>
      <c r="D31" s="217">
        <v>3.9</v>
      </c>
      <c r="E31" s="217">
        <v>3.5880000000000001</v>
      </c>
      <c r="F31" s="217">
        <v>3.7090000000000001</v>
      </c>
      <c r="G31" s="217">
        <v>5.0960000000000001</v>
      </c>
      <c r="H31" s="236">
        <v>5.0540000000000003</v>
      </c>
      <c r="I31" s="236">
        <v>4.7039999999999997</v>
      </c>
      <c r="J31" s="236">
        <v>3.7480000000000002</v>
      </c>
      <c r="K31" s="236">
        <v>2.5459999999999998</v>
      </c>
      <c r="L31" s="236">
        <v>2.9790000000000001</v>
      </c>
      <c r="M31" s="236">
        <v>3.1520000000000001</v>
      </c>
      <c r="N31" s="236">
        <v>3.1</v>
      </c>
      <c r="O31" s="236">
        <v>2.831</v>
      </c>
      <c r="P31" s="236">
        <v>4.4279999999999999</v>
      </c>
      <c r="Q31" s="236">
        <v>3.4510000000000001</v>
      </c>
      <c r="R31" s="236">
        <v>5.5990000000000002</v>
      </c>
      <c r="S31" s="236">
        <v>4.508</v>
      </c>
      <c r="T31" s="236">
        <v>4.7850000000000001</v>
      </c>
      <c r="U31" s="236">
        <v>3.0419999999999998</v>
      </c>
      <c r="V31" s="236">
        <v>3.5649999999999999</v>
      </c>
      <c r="W31" s="236">
        <v>2.7250000000000001</v>
      </c>
      <c r="X31" s="236">
        <v>2.6560000000000001</v>
      </c>
      <c r="Y31" s="236">
        <v>1.78</v>
      </c>
      <c r="Z31" s="236">
        <v>2.802</v>
      </c>
      <c r="AA31" s="236">
        <v>2.6309999999999998</v>
      </c>
      <c r="AB31" s="236">
        <v>3.1219999999999999</v>
      </c>
      <c r="AC31" s="236">
        <v>3.4940000000000002</v>
      </c>
      <c r="AD31" s="236">
        <v>2.83</v>
      </c>
      <c r="AE31" s="236">
        <v>4.423</v>
      </c>
      <c r="AF31" s="236">
        <v>3.968</v>
      </c>
      <c r="AG31" s="236">
        <v>3.0960000000000001</v>
      </c>
      <c r="AH31" s="237">
        <v>4.3689999999999998</v>
      </c>
      <c r="AI31" s="211">
        <v>2.222</v>
      </c>
      <c r="AJ31" s="211">
        <v>2.7690000000000001</v>
      </c>
      <c r="AK31" s="211">
        <v>3.8820000000000001</v>
      </c>
      <c r="AL31" s="211">
        <v>3.6579999999999999</v>
      </c>
      <c r="AM31" s="211">
        <v>2.5779999999999998</v>
      </c>
    </row>
    <row r="32" spans="1:39" ht="15" x14ac:dyDescent="0.25">
      <c r="A32" s="189">
        <v>44986</v>
      </c>
      <c r="B32" s="165"/>
      <c r="C32" s="165"/>
      <c r="D32" s="217">
        <v>4.5</v>
      </c>
      <c r="E32" s="217">
        <v>4.3860000000000001</v>
      </c>
      <c r="F32" s="217">
        <v>3.7210000000000001</v>
      </c>
      <c r="G32" s="217">
        <v>5.4530000000000003</v>
      </c>
      <c r="H32" s="236">
        <v>5.625</v>
      </c>
      <c r="I32" s="236">
        <v>4.9169999999999998</v>
      </c>
      <c r="J32" s="236">
        <v>3.7919999999999998</v>
      </c>
      <c r="K32" s="236">
        <v>3.2029999999999998</v>
      </c>
      <c r="L32" s="236">
        <v>3.7919999999999998</v>
      </c>
      <c r="M32" s="236">
        <v>3.4849999999999999</v>
      </c>
      <c r="N32" s="236">
        <v>3.3439999999999999</v>
      </c>
      <c r="O32" s="236">
        <v>3.04</v>
      </c>
      <c r="P32" s="236">
        <v>4.8949999999999996</v>
      </c>
      <c r="Q32" s="236">
        <v>4.3150000000000004</v>
      </c>
      <c r="R32" s="236">
        <v>5.556</v>
      </c>
      <c r="S32" s="236">
        <v>4.9359999999999999</v>
      </c>
      <c r="T32" s="236">
        <v>5.109</v>
      </c>
      <c r="U32" s="236">
        <v>3.8039999999999998</v>
      </c>
      <c r="V32" s="236">
        <v>3.6040000000000001</v>
      </c>
      <c r="W32" s="236">
        <v>2.9159999999999999</v>
      </c>
      <c r="X32" s="236">
        <v>2.645</v>
      </c>
      <c r="Y32" s="236">
        <v>2.0569999999999999</v>
      </c>
      <c r="Z32" s="236">
        <v>4.5970000000000004</v>
      </c>
      <c r="AA32" s="236">
        <v>2.593</v>
      </c>
      <c r="AB32" s="236">
        <v>3.0750000000000002</v>
      </c>
      <c r="AC32" s="236">
        <v>6.5229999999999997</v>
      </c>
      <c r="AD32" s="236">
        <v>2.8029999999999999</v>
      </c>
      <c r="AE32" s="236">
        <v>4.9459999999999997</v>
      </c>
      <c r="AF32" s="236">
        <v>3.9329999999999998</v>
      </c>
      <c r="AG32" s="236">
        <v>3.2610000000000001</v>
      </c>
      <c r="AH32" s="237">
        <v>5.657</v>
      </c>
      <c r="AI32" s="211">
        <v>2.258</v>
      </c>
      <c r="AJ32" s="211">
        <v>2.6749999999999998</v>
      </c>
      <c r="AK32" s="211">
        <v>5.8330000000000002</v>
      </c>
      <c r="AL32" s="211">
        <v>3.9079999999999999</v>
      </c>
      <c r="AM32" s="211">
        <v>2.5750000000000002</v>
      </c>
    </row>
    <row r="33" spans="1:39" ht="15" x14ac:dyDescent="0.25">
      <c r="A33" s="189">
        <v>45017</v>
      </c>
      <c r="B33" s="165"/>
      <c r="C33" s="165"/>
      <c r="D33" s="217">
        <v>9</v>
      </c>
      <c r="E33" s="217">
        <v>4.274</v>
      </c>
      <c r="F33" s="217">
        <v>3.6070000000000002</v>
      </c>
      <c r="G33" s="217">
        <v>8.593</v>
      </c>
      <c r="H33" s="236">
        <v>12.225</v>
      </c>
      <c r="I33" s="236">
        <v>8.8420000000000005</v>
      </c>
      <c r="J33" s="236">
        <v>6.3689999999999998</v>
      </c>
      <c r="K33" s="236">
        <v>8.7989999999999995</v>
      </c>
      <c r="L33" s="236">
        <v>8.9160000000000004</v>
      </c>
      <c r="M33" s="236">
        <v>4.8540000000000001</v>
      </c>
      <c r="N33" s="236">
        <v>8.8059999999999992</v>
      </c>
      <c r="O33" s="236">
        <v>5.6289999999999996</v>
      </c>
      <c r="P33" s="236">
        <v>7.4219999999999997</v>
      </c>
      <c r="Q33" s="236">
        <v>4.9660000000000002</v>
      </c>
      <c r="R33" s="236">
        <v>8.1240000000000006</v>
      </c>
      <c r="S33" s="236">
        <v>6.0469999999999997</v>
      </c>
      <c r="T33" s="236">
        <v>5.9710000000000001</v>
      </c>
      <c r="U33" s="236">
        <v>5.1260000000000003</v>
      </c>
      <c r="V33" s="236">
        <v>7.2469999999999999</v>
      </c>
      <c r="W33" s="236">
        <v>5.3010000000000002</v>
      </c>
      <c r="X33" s="236">
        <v>6.4619999999999997</v>
      </c>
      <c r="Y33" s="236">
        <v>4.2569999999999997</v>
      </c>
      <c r="Z33" s="236">
        <v>9.7189999999999994</v>
      </c>
      <c r="AA33" s="236">
        <v>4.4800000000000004</v>
      </c>
      <c r="AB33" s="236">
        <v>7.3949999999999996</v>
      </c>
      <c r="AC33" s="236">
        <v>8.875</v>
      </c>
      <c r="AD33" s="236">
        <v>2.6659999999999999</v>
      </c>
      <c r="AE33" s="236">
        <v>5.6719999999999997</v>
      </c>
      <c r="AF33" s="236">
        <v>5.8769999999999998</v>
      </c>
      <c r="AG33" s="236">
        <v>4.7789999999999999</v>
      </c>
      <c r="AH33" s="237">
        <v>14.265000000000001</v>
      </c>
      <c r="AI33" s="211">
        <v>3.2330000000000001</v>
      </c>
      <c r="AJ33" s="211">
        <v>3.63</v>
      </c>
      <c r="AK33" s="211">
        <v>11.816000000000001</v>
      </c>
      <c r="AL33" s="211">
        <v>8.2379999999999995</v>
      </c>
      <c r="AM33" s="211">
        <v>3.306</v>
      </c>
    </row>
    <row r="34" spans="1:39" ht="15" x14ac:dyDescent="0.25">
      <c r="A34" s="189">
        <v>45047</v>
      </c>
      <c r="B34" s="216"/>
      <c r="C34" s="216"/>
      <c r="D34" s="217">
        <v>26.9</v>
      </c>
      <c r="E34" s="217">
        <v>15.273999999999999</v>
      </c>
      <c r="F34" s="217">
        <v>34.44</v>
      </c>
      <c r="G34" s="217">
        <v>48.843000000000004</v>
      </c>
      <c r="H34" s="236">
        <v>43.215000000000003</v>
      </c>
      <c r="I34" s="236">
        <v>44.220999999999997</v>
      </c>
      <c r="J34" s="236">
        <v>19.481999999999999</v>
      </c>
      <c r="K34" s="236">
        <v>26.295000000000002</v>
      </c>
      <c r="L34" s="236">
        <v>18.8</v>
      </c>
      <c r="M34" s="236">
        <v>23.85</v>
      </c>
      <c r="N34" s="236">
        <v>29.69</v>
      </c>
      <c r="O34" s="236">
        <v>29.106000000000002</v>
      </c>
      <c r="P34" s="236">
        <v>27.213000000000001</v>
      </c>
      <c r="Q34" s="236">
        <v>17.207999999999998</v>
      </c>
      <c r="R34" s="236">
        <v>52.085000000000001</v>
      </c>
      <c r="S34" s="236">
        <v>34.335999999999999</v>
      </c>
      <c r="T34" s="236">
        <v>22.853000000000002</v>
      </c>
      <c r="U34" s="236">
        <v>19.747</v>
      </c>
      <c r="V34" s="236">
        <v>31.056000000000001</v>
      </c>
      <c r="W34" s="236">
        <v>24.972000000000001</v>
      </c>
      <c r="X34" s="236">
        <v>14.108000000000001</v>
      </c>
      <c r="Y34" s="236">
        <v>19.675999999999998</v>
      </c>
      <c r="Z34" s="236">
        <v>27.41</v>
      </c>
      <c r="AA34" s="236">
        <v>23.38</v>
      </c>
      <c r="AB34" s="236">
        <v>29.152999999999999</v>
      </c>
      <c r="AC34" s="236">
        <v>28.158999999999999</v>
      </c>
      <c r="AD34" s="236">
        <v>19.96</v>
      </c>
      <c r="AE34" s="236">
        <v>33.820999999999998</v>
      </c>
      <c r="AF34" s="236">
        <v>15.39</v>
      </c>
      <c r="AG34" s="236">
        <v>15.77</v>
      </c>
      <c r="AH34" s="237">
        <v>20.995000000000001</v>
      </c>
      <c r="AI34" s="211">
        <v>16.486999999999998</v>
      </c>
      <c r="AJ34" s="211">
        <v>22.689</v>
      </c>
      <c r="AK34" s="211">
        <v>23.992999999999999</v>
      </c>
      <c r="AL34" s="211">
        <v>23.038</v>
      </c>
      <c r="AM34" s="211">
        <v>17.763000000000002</v>
      </c>
    </row>
    <row r="35" spans="1:39" ht="15" x14ac:dyDescent="0.25">
      <c r="A35" s="189">
        <v>45078</v>
      </c>
      <c r="B35" s="216"/>
      <c r="C35" s="216"/>
      <c r="D35" s="217">
        <v>42.1</v>
      </c>
      <c r="E35" s="217">
        <v>50.189</v>
      </c>
      <c r="F35" s="217">
        <v>90.575999999999993</v>
      </c>
      <c r="G35" s="217">
        <v>62.893000000000001</v>
      </c>
      <c r="H35" s="236">
        <v>61.603000000000002</v>
      </c>
      <c r="I35" s="236">
        <v>38.840000000000003</v>
      </c>
      <c r="J35" s="236">
        <v>27.228000000000002</v>
      </c>
      <c r="K35" s="236">
        <v>30.834</v>
      </c>
      <c r="L35" s="236">
        <v>31.704000000000001</v>
      </c>
      <c r="M35" s="236">
        <v>40.673000000000002</v>
      </c>
      <c r="N35" s="236">
        <v>25.707999999999998</v>
      </c>
      <c r="O35" s="236">
        <v>63.375</v>
      </c>
      <c r="P35" s="236">
        <v>40.429000000000002</v>
      </c>
      <c r="Q35" s="236">
        <v>81.852000000000004</v>
      </c>
      <c r="R35" s="236">
        <v>58.829000000000001</v>
      </c>
      <c r="S35" s="236">
        <v>77.864000000000004</v>
      </c>
      <c r="T35" s="236">
        <v>29.451000000000001</v>
      </c>
      <c r="U35" s="236">
        <v>45.843000000000004</v>
      </c>
      <c r="V35" s="236">
        <v>25.48</v>
      </c>
      <c r="W35" s="236">
        <v>26.361000000000001</v>
      </c>
      <c r="X35" s="236">
        <v>11.868</v>
      </c>
      <c r="Y35" s="236">
        <v>35.478999999999999</v>
      </c>
      <c r="Z35" s="236">
        <v>21.388000000000002</v>
      </c>
      <c r="AA35" s="236">
        <v>34.603000000000002</v>
      </c>
      <c r="AB35" s="236">
        <v>36.118000000000002</v>
      </c>
      <c r="AC35" s="236">
        <v>25.585000000000001</v>
      </c>
      <c r="AD35" s="236">
        <v>72.423000000000002</v>
      </c>
      <c r="AE35" s="236">
        <v>45.533000000000001</v>
      </c>
      <c r="AF35" s="236">
        <v>39.694000000000003</v>
      </c>
      <c r="AG35" s="236">
        <v>68.576999999999998</v>
      </c>
      <c r="AH35" s="237">
        <v>9.4749999999999996</v>
      </c>
      <c r="AI35" s="211">
        <v>26.975000000000001</v>
      </c>
      <c r="AJ35" s="211">
        <v>49.92</v>
      </c>
      <c r="AK35" s="211">
        <v>45.756</v>
      </c>
      <c r="AL35" s="211">
        <v>24.231000000000002</v>
      </c>
      <c r="AM35" s="211">
        <v>44.276000000000003</v>
      </c>
    </row>
    <row r="36" spans="1:39" ht="15" x14ac:dyDescent="0.25">
      <c r="A36" s="189">
        <v>45108</v>
      </c>
      <c r="B36" s="211"/>
      <c r="C36" s="211"/>
      <c r="D36" s="164">
        <v>15.7</v>
      </c>
      <c r="E36" s="236">
        <v>32.563000000000002</v>
      </c>
      <c r="F36" s="236">
        <v>49.186999999999998</v>
      </c>
      <c r="G36" s="236">
        <v>23.684999999999999</v>
      </c>
      <c r="H36" s="236">
        <v>31.145</v>
      </c>
      <c r="I36" s="236">
        <v>16.369</v>
      </c>
      <c r="J36" s="236">
        <v>12.361000000000001</v>
      </c>
      <c r="K36" s="236">
        <v>13.074</v>
      </c>
      <c r="L36" s="236">
        <v>12.856999999999999</v>
      </c>
      <c r="M36" s="236">
        <v>17.265999999999998</v>
      </c>
      <c r="N36" s="236">
        <v>11.552</v>
      </c>
      <c r="O36" s="236">
        <v>36.832999999999998</v>
      </c>
      <c r="P36" s="236">
        <v>15.994999999999999</v>
      </c>
      <c r="Q36" s="236">
        <v>84.887</v>
      </c>
      <c r="R36" s="236">
        <v>26.786999999999999</v>
      </c>
      <c r="S36" s="236">
        <v>34.606000000000002</v>
      </c>
      <c r="T36" s="236">
        <v>13.988</v>
      </c>
      <c r="U36" s="236">
        <v>30.111000000000001</v>
      </c>
      <c r="V36" s="236">
        <v>9.8659999999999997</v>
      </c>
      <c r="W36" s="236">
        <v>10.124000000000001</v>
      </c>
      <c r="X36" s="236">
        <v>5.202</v>
      </c>
      <c r="Y36" s="236">
        <v>12.84</v>
      </c>
      <c r="Z36" s="236">
        <v>8.8260000000000005</v>
      </c>
      <c r="AA36" s="236">
        <v>15.567</v>
      </c>
      <c r="AB36" s="236">
        <v>12.805</v>
      </c>
      <c r="AC36" s="236">
        <v>10.632999999999999</v>
      </c>
      <c r="AD36" s="236">
        <v>39.798999999999999</v>
      </c>
      <c r="AE36" s="237">
        <v>26.09</v>
      </c>
      <c r="AF36" s="236">
        <v>14.063000000000001</v>
      </c>
      <c r="AG36" s="236">
        <v>42.973999999999997</v>
      </c>
      <c r="AH36" s="236">
        <v>6.3360000000000003</v>
      </c>
      <c r="AI36" s="211">
        <v>10.97</v>
      </c>
      <c r="AJ36" s="211">
        <v>18.036999999999999</v>
      </c>
      <c r="AK36" s="211">
        <v>16.294</v>
      </c>
      <c r="AL36" s="211">
        <v>9.2200000000000006</v>
      </c>
      <c r="AM36" s="211">
        <v>28.341000000000001</v>
      </c>
    </row>
    <row r="37" spans="1:39" ht="15" x14ac:dyDescent="0.25">
      <c r="A37" s="189">
        <v>45139</v>
      </c>
      <c r="B37" s="164"/>
      <c r="C37" s="164"/>
      <c r="D37" s="164">
        <v>9</v>
      </c>
      <c r="E37" s="236">
        <v>13.047000000000001</v>
      </c>
      <c r="F37" s="236">
        <v>18.529</v>
      </c>
      <c r="G37" s="236">
        <v>11.272</v>
      </c>
      <c r="H37" s="236">
        <v>12.863</v>
      </c>
      <c r="I37" s="236">
        <v>9.7029999999999994</v>
      </c>
      <c r="J37" s="236">
        <v>6.7009999999999996</v>
      </c>
      <c r="K37" s="236">
        <v>7.9359999999999999</v>
      </c>
      <c r="L37" s="236">
        <v>6.77</v>
      </c>
      <c r="M37" s="236">
        <v>8.0329999999999995</v>
      </c>
      <c r="N37" s="236">
        <v>8.1679999999999993</v>
      </c>
      <c r="O37" s="236">
        <v>12.974</v>
      </c>
      <c r="P37" s="236">
        <v>7.9340000000000002</v>
      </c>
      <c r="Q37" s="236">
        <v>28.321000000000002</v>
      </c>
      <c r="R37" s="236">
        <v>11.044</v>
      </c>
      <c r="S37" s="236">
        <v>14.388999999999999</v>
      </c>
      <c r="T37" s="236">
        <v>7.4169999999999998</v>
      </c>
      <c r="U37" s="236">
        <v>11.79</v>
      </c>
      <c r="V37" s="236">
        <v>6.5469999999999997</v>
      </c>
      <c r="W37" s="236">
        <v>6.548</v>
      </c>
      <c r="X37" s="236">
        <v>3.6840000000000002</v>
      </c>
      <c r="Y37" s="236">
        <v>6.569</v>
      </c>
      <c r="Z37" s="236">
        <v>5.798</v>
      </c>
      <c r="AA37" s="236">
        <v>8.1839999999999993</v>
      </c>
      <c r="AB37" s="236">
        <v>7.6369999999999996</v>
      </c>
      <c r="AC37" s="236">
        <v>6.9169999999999998</v>
      </c>
      <c r="AD37" s="236">
        <v>13.679</v>
      </c>
      <c r="AE37" s="237">
        <v>10.391</v>
      </c>
      <c r="AF37" s="236">
        <v>8.3309999999999995</v>
      </c>
      <c r="AG37" s="236">
        <v>14.757999999999999</v>
      </c>
      <c r="AH37" s="236">
        <v>4.9539999999999997</v>
      </c>
      <c r="AI37" s="211">
        <v>6.99</v>
      </c>
      <c r="AJ37" s="211">
        <v>9.1010000000000009</v>
      </c>
      <c r="AK37" s="211">
        <v>8.0660000000000007</v>
      </c>
      <c r="AL37" s="211">
        <v>5.9290000000000003</v>
      </c>
      <c r="AM37" s="211">
        <v>11.21</v>
      </c>
    </row>
    <row r="38" spans="1:39" ht="15" x14ac:dyDescent="0.25">
      <c r="A38" s="189">
        <v>45170</v>
      </c>
      <c r="B38" s="164"/>
      <c r="C38" s="164"/>
      <c r="D38" s="164">
        <v>7.3</v>
      </c>
      <c r="E38" s="236">
        <v>7.4660000000000002</v>
      </c>
      <c r="F38" s="236">
        <v>10.693</v>
      </c>
      <c r="G38" s="236">
        <v>8.968</v>
      </c>
      <c r="H38" s="236">
        <v>10.525</v>
      </c>
      <c r="I38" s="236">
        <v>7.5469999999999997</v>
      </c>
      <c r="J38" s="236">
        <v>5.931</v>
      </c>
      <c r="K38" s="236">
        <v>5.7389999999999999</v>
      </c>
      <c r="L38" s="236">
        <v>5.2590000000000003</v>
      </c>
      <c r="M38" s="236">
        <v>5.9740000000000002</v>
      </c>
      <c r="N38" s="236">
        <v>6.8079999999999998</v>
      </c>
      <c r="O38" s="236">
        <v>8.8879999999999999</v>
      </c>
      <c r="P38" s="236">
        <v>6.2439999999999998</v>
      </c>
      <c r="Q38" s="236">
        <v>14.09</v>
      </c>
      <c r="R38" s="236">
        <v>8.1669999999999998</v>
      </c>
      <c r="S38" s="236">
        <v>9.76</v>
      </c>
      <c r="T38" s="236">
        <v>5.6139999999999999</v>
      </c>
      <c r="U38" s="236">
        <v>7.4660000000000002</v>
      </c>
      <c r="V38" s="236">
        <v>5.2060000000000004</v>
      </c>
      <c r="W38" s="236">
        <v>4.9790000000000001</v>
      </c>
      <c r="X38" s="236">
        <v>3.2250000000000001</v>
      </c>
      <c r="Y38" s="236">
        <v>6.9809999999999999</v>
      </c>
      <c r="Z38" s="236">
        <v>4.9909999999999997</v>
      </c>
      <c r="AA38" s="236">
        <v>5.6139999999999999</v>
      </c>
      <c r="AB38" s="236">
        <v>6.4569999999999999</v>
      </c>
      <c r="AC38" s="236">
        <v>5.9269999999999996</v>
      </c>
      <c r="AD38" s="236">
        <v>8.6449999999999996</v>
      </c>
      <c r="AE38" s="237">
        <v>7.194</v>
      </c>
      <c r="AF38" s="236">
        <v>5.8689999999999998</v>
      </c>
      <c r="AG38" s="236">
        <v>8.4489999999999998</v>
      </c>
      <c r="AH38" s="236">
        <v>4.3920000000000003</v>
      </c>
      <c r="AI38" s="211">
        <v>6.0309999999999997</v>
      </c>
      <c r="AJ38" s="211">
        <v>8.2330000000000005</v>
      </c>
      <c r="AK38" s="211">
        <v>6.3529999999999998</v>
      </c>
      <c r="AL38" s="211">
        <v>4.6989999999999998</v>
      </c>
      <c r="AM38" s="211">
        <v>8.7330000000000005</v>
      </c>
    </row>
    <row r="39" spans="1:39" ht="15" x14ac:dyDescent="0.25">
      <c r="A39" s="189">
        <v>45200</v>
      </c>
      <c r="B39" s="164"/>
      <c r="C39" s="164"/>
      <c r="D39" s="164">
        <v>6.7</v>
      </c>
      <c r="E39" s="236">
        <v>6.4260000000000002</v>
      </c>
      <c r="F39" s="236">
        <v>9.1470000000000002</v>
      </c>
      <c r="G39" s="236">
        <v>14.09</v>
      </c>
      <c r="H39" s="236">
        <v>10.821</v>
      </c>
      <c r="I39" s="236">
        <v>6.3879999999999999</v>
      </c>
      <c r="J39" s="236">
        <v>5.157</v>
      </c>
      <c r="K39" s="236">
        <v>5.3170000000000002</v>
      </c>
      <c r="L39" s="236">
        <v>6.8220000000000001</v>
      </c>
      <c r="M39" s="236">
        <v>5.3319999999999999</v>
      </c>
      <c r="N39" s="236">
        <v>5.0590000000000002</v>
      </c>
      <c r="O39" s="236">
        <v>8.5229999999999997</v>
      </c>
      <c r="P39" s="236">
        <v>6.0780000000000003</v>
      </c>
      <c r="Q39" s="236">
        <v>11.307</v>
      </c>
      <c r="R39" s="236">
        <v>8.0359999999999996</v>
      </c>
      <c r="S39" s="236">
        <v>9.1530000000000005</v>
      </c>
      <c r="T39" s="236">
        <v>6.0839999999999996</v>
      </c>
      <c r="U39" s="236">
        <v>6.5439999999999996</v>
      </c>
      <c r="V39" s="236">
        <v>4.782</v>
      </c>
      <c r="W39" s="236">
        <v>4.3769999999999998</v>
      </c>
      <c r="X39" s="236">
        <v>4.234</v>
      </c>
      <c r="Y39" s="236">
        <v>5.4669999999999996</v>
      </c>
      <c r="Z39" s="236">
        <v>4.6870000000000003</v>
      </c>
      <c r="AA39" s="236">
        <v>6.5389999999999997</v>
      </c>
      <c r="AB39" s="236">
        <v>8.3420000000000005</v>
      </c>
      <c r="AC39" s="236">
        <v>6.0460000000000003</v>
      </c>
      <c r="AD39" s="236">
        <v>7.7809999999999997</v>
      </c>
      <c r="AE39" s="237">
        <v>7.2389999999999999</v>
      </c>
      <c r="AF39" s="236">
        <v>5.4459999999999997</v>
      </c>
      <c r="AG39" s="236">
        <v>8.2170000000000005</v>
      </c>
      <c r="AH39" s="236">
        <v>3.9780000000000002</v>
      </c>
      <c r="AI39" s="211">
        <v>6.5030000000000001</v>
      </c>
      <c r="AJ39" s="211">
        <v>10.045</v>
      </c>
      <c r="AK39" s="211">
        <v>5.61</v>
      </c>
      <c r="AL39" s="211">
        <v>4.5209999999999999</v>
      </c>
      <c r="AM39" s="211">
        <v>7.0640000000000001</v>
      </c>
    </row>
    <row r="40" spans="1:39" ht="15" x14ac:dyDescent="0.25">
      <c r="A40" s="189">
        <v>45231</v>
      </c>
      <c r="B40" s="164"/>
      <c r="C40" s="164"/>
      <c r="D40" s="164">
        <v>5.0999999999999996</v>
      </c>
      <c r="E40" s="236">
        <v>5.5259999999999998</v>
      </c>
      <c r="F40" s="236">
        <v>7.56</v>
      </c>
      <c r="G40" s="236">
        <v>9.7070000000000007</v>
      </c>
      <c r="H40" s="236">
        <v>8.2789999999999999</v>
      </c>
      <c r="I40" s="236">
        <v>5.7009999999999996</v>
      </c>
      <c r="J40" s="236">
        <v>4.1280000000000001</v>
      </c>
      <c r="K40" s="236">
        <v>4.47</v>
      </c>
      <c r="L40" s="236">
        <v>6.5419999999999998</v>
      </c>
      <c r="M40" s="236">
        <v>4.5860000000000003</v>
      </c>
      <c r="N40" s="236">
        <v>4.3209999999999997</v>
      </c>
      <c r="O40" s="236">
        <v>7.1379999999999999</v>
      </c>
      <c r="P40" s="236">
        <v>5.5590000000000002</v>
      </c>
      <c r="Q40" s="236">
        <v>8.7720000000000002</v>
      </c>
      <c r="R40" s="236">
        <v>6.7190000000000003</v>
      </c>
      <c r="S40" s="236">
        <v>7.383</v>
      </c>
      <c r="T40" s="236">
        <v>4.8650000000000002</v>
      </c>
      <c r="U40" s="236">
        <v>5.42</v>
      </c>
      <c r="V40" s="236">
        <v>4.048</v>
      </c>
      <c r="W40" s="236">
        <v>4.4969999999999999</v>
      </c>
      <c r="X40" s="236">
        <v>2.8479999999999999</v>
      </c>
      <c r="Y40" s="236">
        <v>4.21</v>
      </c>
      <c r="Z40" s="236">
        <v>4.2050000000000001</v>
      </c>
      <c r="AA40" s="236">
        <v>5.7279999999999998</v>
      </c>
      <c r="AB40" s="236">
        <v>6.2530000000000001</v>
      </c>
      <c r="AC40" s="236">
        <v>4.8499999999999996</v>
      </c>
      <c r="AD40" s="236">
        <v>6.7770000000000001</v>
      </c>
      <c r="AE40" s="237">
        <v>6.5350000000000001</v>
      </c>
      <c r="AF40" s="236">
        <v>5.4470000000000001</v>
      </c>
      <c r="AG40" s="236">
        <v>6.6849999999999996</v>
      </c>
      <c r="AH40" s="236">
        <v>3.3889999999999998</v>
      </c>
      <c r="AI40" s="211">
        <v>4.5069999999999997</v>
      </c>
      <c r="AJ40" s="211">
        <v>6.5970000000000004</v>
      </c>
      <c r="AK40" s="211">
        <v>5.4109999999999996</v>
      </c>
      <c r="AL40" s="211">
        <v>4.3479999999999999</v>
      </c>
      <c r="AM40" s="211">
        <v>5.3819999999999997</v>
      </c>
    </row>
    <row r="41" spans="1:39" ht="15" x14ac:dyDescent="0.25">
      <c r="A41" s="189">
        <v>45261</v>
      </c>
      <c r="B41" s="164"/>
      <c r="C41" s="164"/>
      <c r="D41" s="164">
        <v>4.7</v>
      </c>
      <c r="E41" s="236">
        <v>5.0650000000000004</v>
      </c>
      <c r="F41" s="236">
        <v>6.9610000000000003</v>
      </c>
      <c r="G41" s="236">
        <v>7.032</v>
      </c>
      <c r="H41" s="236">
        <v>6.617</v>
      </c>
      <c r="I41" s="236">
        <v>5.2249999999999996</v>
      </c>
      <c r="J41" s="236">
        <v>3.7879999999999998</v>
      </c>
      <c r="K41" s="236">
        <v>4.0529999999999999</v>
      </c>
      <c r="L41" s="236">
        <v>4.7779999999999996</v>
      </c>
      <c r="M41" s="236">
        <v>4.258</v>
      </c>
      <c r="N41" s="236">
        <v>3.931</v>
      </c>
      <c r="O41" s="236">
        <v>6.0940000000000003</v>
      </c>
      <c r="P41" s="236">
        <v>4.8310000000000004</v>
      </c>
      <c r="Q41" s="236">
        <v>7.8730000000000002</v>
      </c>
      <c r="R41" s="236">
        <v>6.2919999999999998</v>
      </c>
      <c r="S41" s="236">
        <v>6.6189999999999998</v>
      </c>
      <c r="T41" s="236">
        <v>4.5880000000000001</v>
      </c>
      <c r="U41" s="236">
        <v>4.9980000000000002</v>
      </c>
      <c r="V41" s="236">
        <v>3.7490000000000001</v>
      </c>
      <c r="W41" s="236">
        <v>3.802</v>
      </c>
      <c r="X41" s="236">
        <v>2.4689999999999999</v>
      </c>
      <c r="Y41" s="236">
        <v>3.8330000000000002</v>
      </c>
      <c r="Z41" s="236">
        <v>3.6179999999999999</v>
      </c>
      <c r="AA41" s="236">
        <v>4.4379999999999997</v>
      </c>
      <c r="AB41" s="236">
        <v>4.867</v>
      </c>
      <c r="AC41" s="236">
        <v>3.9569999999999999</v>
      </c>
      <c r="AD41" s="236">
        <v>6.0640000000000001</v>
      </c>
      <c r="AE41" s="237">
        <v>5.4939999999999998</v>
      </c>
      <c r="AF41" s="236">
        <v>4.4969999999999999</v>
      </c>
      <c r="AG41" s="236">
        <v>5.9749999999999996</v>
      </c>
      <c r="AH41" s="236">
        <v>3.1240000000000001</v>
      </c>
      <c r="AI41" s="211">
        <v>3.8370000000000002</v>
      </c>
      <c r="AJ41" s="211">
        <v>5.1959999999999997</v>
      </c>
      <c r="AK41" s="211">
        <v>4.8849999999999998</v>
      </c>
      <c r="AL41" s="211">
        <v>3.7160000000000002</v>
      </c>
      <c r="AM41" s="211">
        <v>4.8739999999999997</v>
      </c>
    </row>
    <row r="42" spans="1:39" ht="15" x14ac:dyDescent="0.25">
      <c r="A42" s="189">
        <v>45292</v>
      </c>
      <c r="B42" s="164"/>
      <c r="C42" s="164"/>
      <c r="D42" s="164">
        <v>4.3</v>
      </c>
      <c r="E42" s="236">
        <v>4.5430000000000001</v>
      </c>
      <c r="F42" s="236">
        <v>6.2549999999999999</v>
      </c>
      <c r="G42" s="236">
        <v>6.1820000000000004</v>
      </c>
      <c r="H42" s="236">
        <v>5.9580000000000002</v>
      </c>
      <c r="I42" s="236">
        <v>4.6950000000000003</v>
      </c>
      <c r="J42" s="236">
        <v>3.399</v>
      </c>
      <c r="K42" s="236">
        <v>3.6440000000000001</v>
      </c>
      <c r="L42" s="236">
        <v>3.9</v>
      </c>
      <c r="M42" s="236">
        <v>3.8279999999999998</v>
      </c>
      <c r="N42" s="236">
        <v>3.5230000000000001</v>
      </c>
      <c r="O42" s="236">
        <v>5.46</v>
      </c>
      <c r="P42" s="236">
        <v>4.2729999999999997</v>
      </c>
      <c r="Q42" s="236">
        <v>6.9290000000000003</v>
      </c>
      <c r="R42" s="236">
        <v>5.5289999999999999</v>
      </c>
      <c r="S42" s="236">
        <v>5.9790000000000001</v>
      </c>
      <c r="T42" s="236">
        <v>3.9289999999999998</v>
      </c>
      <c r="U42" s="236">
        <v>4.4889999999999999</v>
      </c>
      <c r="V42" s="236">
        <v>3.3679999999999999</v>
      </c>
      <c r="W42" s="236">
        <v>3.3140000000000001</v>
      </c>
      <c r="X42" s="236">
        <v>2.1909999999999998</v>
      </c>
      <c r="Y42" s="236">
        <v>3.4319999999999999</v>
      </c>
      <c r="Z42" s="236">
        <v>3.214</v>
      </c>
      <c r="AA42" s="236">
        <v>3.8450000000000002</v>
      </c>
      <c r="AB42" s="236">
        <v>4.2789999999999999</v>
      </c>
      <c r="AC42" s="236">
        <v>3.4940000000000002</v>
      </c>
      <c r="AD42" s="236">
        <v>5.4710000000000001</v>
      </c>
      <c r="AE42" s="237">
        <v>4.8559999999999999</v>
      </c>
      <c r="AF42" s="236">
        <v>3.9260000000000002</v>
      </c>
      <c r="AG42" s="236">
        <v>5.3659999999999997</v>
      </c>
      <c r="AH42" s="236">
        <v>2.8079999999999998</v>
      </c>
      <c r="AI42" s="211">
        <v>3.49</v>
      </c>
      <c r="AJ42" s="211">
        <v>4.5869999999999997</v>
      </c>
      <c r="AK42" s="211">
        <v>4.5090000000000003</v>
      </c>
      <c r="AL42" s="211">
        <v>3.2559999999999998</v>
      </c>
      <c r="AM42" s="211">
        <v>4.4160000000000004</v>
      </c>
    </row>
    <row r="43" spans="1:39" ht="15" x14ac:dyDescent="0.25">
      <c r="A43" s="189">
        <v>45323</v>
      </c>
      <c r="B43" s="164"/>
      <c r="C43" s="164"/>
      <c r="D43" s="164">
        <v>3.9</v>
      </c>
      <c r="E43" s="236">
        <v>3.843</v>
      </c>
      <c r="F43" s="236">
        <v>5.335</v>
      </c>
      <c r="G43" s="236">
        <v>5.2359999999999998</v>
      </c>
      <c r="H43" s="236">
        <v>5.0629999999999997</v>
      </c>
      <c r="I43" s="236">
        <v>3.9870000000000001</v>
      </c>
      <c r="J43" s="236">
        <v>2.87</v>
      </c>
      <c r="K43" s="236">
        <v>3.093</v>
      </c>
      <c r="L43" s="236">
        <v>3.2519999999999998</v>
      </c>
      <c r="M43" s="236">
        <v>3.2320000000000002</v>
      </c>
      <c r="N43" s="236">
        <v>3.0070000000000001</v>
      </c>
      <c r="O43" s="236">
        <v>4.62</v>
      </c>
      <c r="P43" s="236">
        <v>3.629</v>
      </c>
      <c r="Q43" s="236">
        <v>5.859</v>
      </c>
      <c r="R43" s="236">
        <v>4.6719999999999997</v>
      </c>
      <c r="S43" s="236">
        <v>5.07</v>
      </c>
      <c r="T43" s="236">
        <v>3.306</v>
      </c>
      <c r="U43" s="236">
        <v>3.8170000000000002</v>
      </c>
      <c r="V43" s="236">
        <v>2.85</v>
      </c>
      <c r="W43" s="236">
        <v>2.7959999999999998</v>
      </c>
      <c r="X43" s="236">
        <v>1.8440000000000001</v>
      </c>
      <c r="Y43" s="236">
        <v>2.8940000000000001</v>
      </c>
      <c r="Z43" s="236">
        <v>2.7210000000000001</v>
      </c>
      <c r="AA43" s="236">
        <v>3.238</v>
      </c>
      <c r="AB43" s="236">
        <v>3.6269999999999998</v>
      </c>
      <c r="AC43" s="236">
        <v>2.972</v>
      </c>
      <c r="AD43" s="236">
        <v>4.6429999999999998</v>
      </c>
      <c r="AE43" s="237">
        <v>4.1070000000000002</v>
      </c>
      <c r="AF43" s="236">
        <v>3.3170000000000002</v>
      </c>
      <c r="AG43" s="236">
        <v>4.5640000000000001</v>
      </c>
      <c r="AH43" s="236">
        <v>2.39</v>
      </c>
      <c r="AI43" s="211">
        <v>2.9780000000000002</v>
      </c>
      <c r="AJ43" s="211">
        <v>3.9980000000000002</v>
      </c>
      <c r="AK43" s="211">
        <v>3.87</v>
      </c>
      <c r="AL43" s="211">
        <v>2.7480000000000002</v>
      </c>
      <c r="AM43" s="211">
        <v>3.74</v>
      </c>
    </row>
    <row r="44" spans="1:39" ht="15" x14ac:dyDescent="0.25">
      <c r="A44" s="189">
        <v>45352</v>
      </c>
      <c r="B44" s="164"/>
      <c r="C44" s="164"/>
      <c r="D44" s="164">
        <v>4.5</v>
      </c>
      <c r="E44" s="236">
        <v>3.7149999999999999</v>
      </c>
      <c r="F44" s="236">
        <v>5.53</v>
      </c>
      <c r="G44" s="236">
        <v>5.7610000000000001</v>
      </c>
      <c r="H44" s="236">
        <v>5.0990000000000002</v>
      </c>
      <c r="I44" s="236">
        <v>3.911</v>
      </c>
      <c r="J44" s="236">
        <v>3.484</v>
      </c>
      <c r="K44" s="236">
        <v>3.8889999999999998</v>
      </c>
      <c r="L44" s="236">
        <v>3.4689999999999999</v>
      </c>
      <c r="M44" s="236">
        <v>3.3879999999999999</v>
      </c>
      <c r="N44" s="236">
        <v>3.2029999999999998</v>
      </c>
      <c r="O44" s="236">
        <v>4.9470000000000001</v>
      </c>
      <c r="P44" s="236">
        <v>4.3739999999999997</v>
      </c>
      <c r="Q44" s="236">
        <v>5.609</v>
      </c>
      <c r="R44" s="236">
        <v>4.976</v>
      </c>
      <c r="S44" s="236">
        <v>5.2830000000000004</v>
      </c>
      <c r="T44" s="236">
        <v>3.9620000000000002</v>
      </c>
      <c r="U44" s="236">
        <v>3.7389999999999999</v>
      </c>
      <c r="V44" s="236">
        <v>2.97</v>
      </c>
      <c r="W44" s="236">
        <v>2.7080000000000002</v>
      </c>
      <c r="X44" s="236">
        <v>2.0569999999999999</v>
      </c>
      <c r="Y44" s="236">
        <v>4.7560000000000002</v>
      </c>
      <c r="Z44" s="236">
        <v>2.585</v>
      </c>
      <c r="AA44" s="236">
        <v>3.0750000000000002</v>
      </c>
      <c r="AB44" s="236">
        <v>6.5309999999999997</v>
      </c>
      <c r="AC44" s="236">
        <v>2.8380000000000001</v>
      </c>
      <c r="AD44" s="236">
        <v>5.0389999999999997</v>
      </c>
      <c r="AE44" s="237">
        <v>3.9220000000000002</v>
      </c>
      <c r="AF44" s="236">
        <v>3.3719999999999999</v>
      </c>
      <c r="AG44" s="236">
        <v>5.9089999999999998</v>
      </c>
      <c r="AH44" s="236">
        <v>2.3439999999999999</v>
      </c>
      <c r="AI44" s="211">
        <v>2.7759999999999998</v>
      </c>
      <c r="AJ44" s="211">
        <v>5.8369999999999997</v>
      </c>
      <c r="AK44" s="211">
        <v>3.9470000000000001</v>
      </c>
      <c r="AL44" s="211">
        <v>2.6549999999999998</v>
      </c>
      <c r="AM44" s="211">
        <v>4.4080000000000004</v>
      </c>
    </row>
    <row r="45" spans="1:39" ht="15" x14ac:dyDescent="0.25">
      <c r="A45" s="189">
        <v>45383</v>
      </c>
      <c r="B45" s="164"/>
      <c r="C45" s="164"/>
      <c r="D45" s="164">
        <v>9</v>
      </c>
      <c r="E45" s="236">
        <v>3.633</v>
      </c>
      <c r="F45" s="236">
        <v>9.0329999999999995</v>
      </c>
      <c r="G45" s="236">
        <v>12.443</v>
      </c>
      <c r="H45" s="236">
        <v>9.0649999999999995</v>
      </c>
      <c r="I45" s="236">
        <v>6.6420000000000003</v>
      </c>
      <c r="J45" s="236">
        <v>9.3539999999999992</v>
      </c>
      <c r="K45" s="236">
        <v>9.1210000000000004</v>
      </c>
      <c r="L45" s="236">
        <v>4.8600000000000003</v>
      </c>
      <c r="M45" s="236">
        <v>9.375</v>
      </c>
      <c r="N45" s="236">
        <v>5.8390000000000004</v>
      </c>
      <c r="O45" s="236">
        <v>7.609</v>
      </c>
      <c r="P45" s="236">
        <v>5.0190000000000001</v>
      </c>
      <c r="Q45" s="236">
        <v>8.3290000000000006</v>
      </c>
      <c r="R45" s="236">
        <v>6.1130000000000004</v>
      </c>
      <c r="S45" s="236">
        <v>6.1509999999999998</v>
      </c>
      <c r="T45" s="236">
        <v>5.2809999999999997</v>
      </c>
      <c r="U45" s="236">
        <v>7.867</v>
      </c>
      <c r="V45" s="236">
        <v>5.6189999999999998</v>
      </c>
      <c r="W45" s="236">
        <v>6.6630000000000003</v>
      </c>
      <c r="X45" s="236">
        <v>4.2619999999999996</v>
      </c>
      <c r="Y45" s="236">
        <v>9.8000000000000007</v>
      </c>
      <c r="Z45" s="236">
        <v>4.6070000000000002</v>
      </c>
      <c r="AA45" s="236">
        <v>7.6870000000000003</v>
      </c>
      <c r="AB45" s="236">
        <v>8.9049999999999994</v>
      </c>
      <c r="AC45" s="236">
        <v>2.7440000000000002</v>
      </c>
      <c r="AD45" s="236">
        <v>5.8710000000000004</v>
      </c>
      <c r="AE45" s="237">
        <v>6.0519999999999996</v>
      </c>
      <c r="AF45" s="236">
        <v>4.8949999999999996</v>
      </c>
      <c r="AG45" s="236">
        <v>14.59</v>
      </c>
      <c r="AH45" s="236">
        <v>3.4129999999999998</v>
      </c>
      <c r="AI45" s="211">
        <v>3.83</v>
      </c>
      <c r="AJ45" s="211">
        <v>11.87</v>
      </c>
      <c r="AK45" s="211">
        <v>8.798</v>
      </c>
      <c r="AL45" s="211">
        <v>3.48</v>
      </c>
      <c r="AM45" s="211">
        <v>4.2919999999999998</v>
      </c>
    </row>
    <row r="46" spans="1:39" ht="15" x14ac:dyDescent="0.25">
      <c r="A46" s="189">
        <v>45413</v>
      </c>
      <c r="B46" s="164"/>
      <c r="C46" s="164"/>
      <c r="D46" s="164">
        <v>26.9</v>
      </c>
      <c r="E46" s="236">
        <v>37.362000000000002</v>
      </c>
      <c r="F46" s="236">
        <v>50.895000000000003</v>
      </c>
      <c r="G46" s="236">
        <v>44.81</v>
      </c>
      <c r="H46" s="236">
        <v>44.755000000000003</v>
      </c>
      <c r="I46" s="236">
        <v>20.376000000000001</v>
      </c>
      <c r="J46" s="236">
        <v>27.594000000000001</v>
      </c>
      <c r="K46" s="236">
        <v>19.489999999999998</v>
      </c>
      <c r="L46" s="236">
        <v>23.936</v>
      </c>
      <c r="M46" s="236">
        <v>30.096</v>
      </c>
      <c r="N46" s="236">
        <v>31.045999999999999</v>
      </c>
      <c r="O46" s="236">
        <v>28.327000000000002</v>
      </c>
      <c r="P46" s="236">
        <v>17.376999999999999</v>
      </c>
      <c r="Q46" s="236">
        <v>54.103000000000002</v>
      </c>
      <c r="R46" s="236">
        <v>36.116999999999997</v>
      </c>
      <c r="S46" s="236">
        <v>24.053999999999998</v>
      </c>
      <c r="T46" s="236">
        <v>20.030999999999999</v>
      </c>
      <c r="U46" s="236">
        <v>32.122</v>
      </c>
      <c r="V46" s="236">
        <v>25.672999999999998</v>
      </c>
      <c r="W46" s="236">
        <v>14.679</v>
      </c>
      <c r="X46" s="236">
        <v>19.727</v>
      </c>
      <c r="Y46" s="236">
        <v>27.920999999999999</v>
      </c>
      <c r="Z46" s="236">
        <v>24.574999999999999</v>
      </c>
      <c r="AA46" s="236">
        <v>30.152000000000001</v>
      </c>
      <c r="AB46" s="236">
        <v>28.206</v>
      </c>
      <c r="AC46" s="236">
        <v>21.687000000000001</v>
      </c>
      <c r="AD46" s="236">
        <v>35.390999999999998</v>
      </c>
      <c r="AE46" s="237">
        <v>16.361000000000001</v>
      </c>
      <c r="AF46" s="236">
        <v>15.981</v>
      </c>
      <c r="AG46" s="236">
        <v>21.048999999999999</v>
      </c>
      <c r="AH46" s="236">
        <v>17.276</v>
      </c>
      <c r="AI46" s="211">
        <v>24.597999999999999</v>
      </c>
      <c r="AJ46" s="211">
        <v>24.041</v>
      </c>
      <c r="AK46" s="211">
        <v>23.69</v>
      </c>
      <c r="AL46" s="211">
        <v>19.047000000000001</v>
      </c>
      <c r="AM46" s="211">
        <v>15.411</v>
      </c>
    </row>
    <row r="47" spans="1:39" ht="15" x14ac:dyDescent="0.25">
      <c r="A47" s="189">
        <v>45444</v>
      </c>
      <c r="B47" s="164"/>
      <c r="C47" s="164"/>
      <c r="D47" s="164">
        <v>42.1</v>
      </c>
      <c r="E47" s="236">
        <v>90.305999999999997</v>
      </c>
      <c r="F47" s="236">
        <v>62.161999999999999</v>
      </c>
      <c r="G47" s="236">
        <v>61.369</v>
      </c>
      <c r="H47" s="236">
        <v>39.128</v>
      </c>
      <c r="I47" s="236">
        <v>27.178999999999998</v>
      </c>
      <c r="J47" s="236">
        <v>30.719000000000001</v>
      </c>
      <c r="K47" s="236">
        <v>31.5</v>
      </c>
      <c r="L47" s="236">
        <v>40.777999999999999</v>
      </c>
      <c r="M47" s="236">
        <v>25.422999999999998</v>
      </c>
      <c r="N47" s="236">
        <v>63.661000000000001</v>
      </c>
      <c r="O47" s="236">
        <v>40.229999999999997</v>
      </c>
      <c r="P47" s="236">
        <v>82.117000000000004</v>
      </c>
      <c r="Q47" s="236">
        <v>58.542000000000002</v>
      </c>
      <c r="R47" s="236">
        <v>78.283000000000001</v>
      </c>
      <c r="S47" s="236">
        <v>29.077999999999999</v>
      </c>
      <c r="T47" s="236">
        <v>46.158000000000001</v>
      </c>
      <c r="U47" s="236">
        <v>24.734999999999999</v>
      </c>
      <c r="V47" s="236">
        <v>26.007000000000001</v>
      </c>
      <c r="W47" s="236">
        <v>11.55</v>
      </c>
      <c r="X47" s="236">
        <v>35.512</v>
      </c>
      <c r="Y47" s="236">
        <v>21.088999999999999</v>
      </c>
      <c r="Z47" s="236">
        <v>34.305999999999997</v>
      </c>
      <c r="AA47" s="236">
        <v>35.817999999999998</v>
      </c>
      <c r="AB47" s="236">
        <v>25.661000000000001</v>
      </c>
      <c r="AC47" s="236">
        <v>73.337999999999994</v>
      </c>
      <c r="AD47" s="236">
        <v>45.618000000000002</v>
      </c>
      <c r="AE47" s="237">
        <v>39.36</v>
      </c>
      <c r="AF47" s="236">
        <v>68.918000000000006</v>
      </c>
      <c r="AG47" s="236">
        <v>9.3339999999999996</v>
      </c>
      <c r="AH47" s="236">
        <v>26.94</v>
      </c>
      <c r="AI47" s="211">
        <v>49.481999999999999</v>
      </c>
      <c r="AJ47" s="211">
        <v>45.786000000000001</v>
      </c>
      <c r="AK47" s="211">
        <v>23.747</v>
      </c>
      <c r="AL47" s="211">
        <v>44.944000000000003</v>
      </c>
      <c r="AM47" s="211">
        <v>50.427999999999997</v>
      </c>
    </row>
    <row r="48" spans="1:39" ht="15" x14ac:dyDescent="0.25">
      <c r="A48" s="189">
        <v>45474</v>
      </c>
      <c r="B48" s="164"/>
      <c r="C48" s="164"/>
      <c r="D48" s="164">
        <v>15.7</v>
      </c>
      <c r="E48" s="236">
        <v>47.816000000000003</v>
      </c>
      <c r="F48" s="236">
        <v>23.132000000000001</v>
      </c>
      <c r="G48" s="236">
        <v>30.533000000000001</v>
      </c>
      <c r="H48" s="236">
        <v>16.510999999999999</v>
      </c>
      <c r="I48" s="236">
        <v>12.108000000000001</v>
      </c>
      <c r="J48" s="236">
        <v>13.006</v>
      </c>
      <c r="K48" s="236">
        <v>12.574</v>
      </c>
      <c r="L48" s="236">
        <v>17.315999999999999</v>
      </c>
      <c r="M48" s="236">
        <v>11.454000000000001</v>
      </c>
      <c r="N48" s="236">
        <v>35.798000000000002</v>
      </c>
      <c r="O48" s="236">
        <v>15.6</v>
      </c>
      <c r="P48" s="236">
        <v>84.966999999999999</v>
      </c>
      <c r="Q48" s="236">
        <v>26.088000000000001</v>
      </c>
      <c r="R48" s="236">
        <v>33.460999999999999</v>
      </c>
      <c r="S48" s="236">
        <v>13.865</v>
      </c>
      <c r="T48" s="236">
        <v>30.286000000000001</v>
      </c>
      <c r="U48" s="236">
        <v>9.8230000000000004</v>
      </c>
      <c r="V48" s="236">
        <v>9.9350000000000005</v>
      </c>
      <c r="W48" s="236">
        <v>5.1849999999999996</v>
      </c>
      <c r="X48" s="236">
        <v>12.846</v>
      </c>
      <c r="Y48" s="236">
        <v>8.7170000000000005</v>
      </c>
      <c r="Z48" s="236">
        <v>15.128</v>
      </c>
      <c r="AA48" s="236">
        <v>12.566000000000001</v>
      </c>
      <c r="AB48" s="236">
        <v>10.66</v>
      </c>
      <c r="AC48" s="236">
        <v>38.409999999999997</v>
      </c>
      <c r="AD48" s="236">
        <v>25.382000000000001</v>
      </c>
      <c r="AE48" s="237">
        <v>13.678000000000001</v>
      </c>
      <c r="AF48" s="236">
        <v>43.116</v>
      </c>
      <c r="AG48" s="236">
        <v>6.3520000000000003</v>
      </c>
      <c r="AH48" s="236">
        <v>10.856999999999999</v>
      </c>
      <c r="AI48" s="211">
        <v>17.681000000000001</v>
      </c>
      <c r="AJ48" s="211">
        <v>16.295999999999999</v>
      </c>
      <c r="AK48" s="211">
        <v>9.1240000000000006</v>
      </c>
      <c r="AL48" s="211">
        <v>27.558</v>
      </c>
      <c r="AM48" s="211">
        <v>32.652000000000001</v>
      </c>
    </row>
    <row r="49" spans="1:1005" ht="15" x14ac:dyDescent="0.25">
      <c r="A49" s="189">
        <v>45505</v>
      </c>
      <c r="B49" s="164"/>
      <c r="C49" s="164"/>
      <c r="D49" s="164">
        <v>9</v>
      </c>
      <c r="E49" s="236">
        <v>18.122</v>
      </c>
      <c r="F49" s="236">
        <v>11.19</v>
      </c>
      <c r="G49" s="236">
        <v>12.673999999999999</v>
      </c>
      <c r="H49" s="236">
        <v>9.8030000000000008</v>
      </c>
      <c r="I49" s="236">
        <v>6.7220000000000004</v>
      </c>
      <c r="J49" s="236">
        <v>7.9619999999999997</v>
      </c>
      <c r="K49" s="236">
        <v>6.718</v>
      </c>
      <c r="L49" s="236">
        <v>8.048</v>
      </c>
      <c r="M49" s="236">
        <v>8.1929999999999996</v>
      </c>
      <c r="N49" s="236">
        <v>12.776999999999999</v>
      </c>
      <c r="O49" s="236">
        <v>7.8630000000000004</v>
      </c>
      <c r="P49" s="236">
        <v>28.344000000000001</v>
      </c>
      <c r="Q49" s="236">
        <v>10.909000000000001</v>
      </c>
      <c r="R49" s="236">
        <v>14.227</v>
      </c>
      <c r="S49" s="236">
        <v>7.4290000000000003</v>
      </c>
      <c r="T49" s="236">
        <v>11.882</v>
      </c>
      <c r="U49" s="236">
        <v>6.5720000000000001</v>
      </c>
      <c r="V49" s="236">
        <v>6.5279999999999996</v>
      </c>
      <c r="W49" s="236">
        <v>3.7040000000000002</v>
      </c>
      <c r="X49" s="236">
        <v>6.5720000000000001</v>
      </c>
      <c r="Y49" s="236">
        <v>5.7590000000000003</v>
      </c>
      <c r="Z49" s="236">
        <v>8.1010000000000009</v>
      </c>
      <c r="AA49" s="236">
        <v>7.6589999999999998</v>
      </c>
      <c r="AB49" s="236">
        <v>6.9249999999999998</v>
      </c>
      <c r="AC49" s="236">
        <v>13.456</v>
      </c>
      <c r="AD49" s="236">
        <v>10.288</v>
      </c>
      <c r="AE49" s="237">
        <v>8.2810000000000006</v>
      </c>
      <c r="AF49" s="236">
        <v>14.823</v>
      </c>
      <c r="AG49" s="236">
        <v>4.9729999999999999</v>
      </c>
      <c r="AH49" s="236">
        <v>6.9249999999999998</v>
      </c>
      <c r="AI49" s="211">
        <v>9.0730000000000004</v>
      </c>
      <c r="AJ49" s="211">
        <v>8.0649999999999995</v>
      </c>
      <c r="AK49" s="211">
        <v>5.9169999999999998</v>
      </c>
      <c r="AL49" s="211">
        <v>11.092000000000001</v>
      </c>
      <c r="AM49" s="211">
        <v>13.079000000000001</v>
      </c>
    </row>
    <row r="50" spans="1:1005" ht="15" x14ac:dyDescent="0.25">
      <c r="A50" s="189">
        <v>45536</v>
      </c>
      <c r="B50" s="164"/>
      <c r="C50" s="164"/>
      <c r="D50" s="164">
        <v>7.3</v>
      </c>
      <c r="E50" s="236">
        <v>10.579000000000001</v>
      </c>
      <c r="F50" s="236">
        <v>9.0190000000000001</v>
      </c>
      <c r="G50" s="236">
        <v>10.641999999999999</v>
      </c>
      <c r="H50" s="236">
        <v>7.6289999999999996</v>
      </c>
      <c r="I50" s="236">
        <v>6.008</v>
      </c>
      <c r="J50" s="236">
        <v>5.8529999999999998</v>
      </c>
      <c r="K50" s="236">
        <v>5.2859999999999996</v>
      </c>
      <c r="L50" s="236">
        <v>5.9829999999999997</v>
      </c>
      <c r="M50" s="236">
        <v>6.7089999999999996</v>
      </c>
      <c r="N50" s="236">
        <v>8.8789999999999996</v>
      </c>
      <c r="O50" s="236">
        <v>6.2460000000000004</v>
      </c>
      <c r="P50" s="236">
        <v>14.106999999999999</v>
      </c>
      <c r="Q50" s="236">
        <v>8.1850000000000005</v>
      </c>
      <c r="R50" s="236">
        <v>9.718</v>
      </c>
      <c r="S50" s="236">
        <v>5.6589999999999998</v>
      </c>
      <c r="T50" s="236">
        <v>7.5350000000000001</v>
      </c>
      <c r="U50" s="236">
        <v>5.2450000000000001</v>
      </c>
      <c r="V50" s="236">
        <v>4.9619999999999997</v>
      </c>
      <c r="W50" s="236">
        <v>3.27</v>
      </c>
      <c r="X50" s="236">
        <v>6.9829999999999997</v>
      </c>
      <c r="Y50" s="236">
        <v>5.0069999999999997</v>
      </c>
      <c r="Z50" s="236">
        <v>5.6310000000000002</v>
      </c>
      <c r="AA50" s="236">
        <v>6.4749999999999996</v>
      </c>
      <c r="AB50" s="236">
        <v>5.931</v>
      </c>
      <c r="AC50" s="236">
        <v>8.6159999999999997</v>
      </c>
      <c r="AD50" s="236">
        <v>7.1879999999999997</v>
      </c>
      <c r="AE50" s="237">
        <v>5.8369999999999997</v>
      </c>
      <c r="AF50" s="236">
        <v>8.4949999999999992</v>
      </c>
      <c r="AG50" s="236">
        <v>4.4020000000000001</v>
      </c>
      <c r="AH50" s="236">
        <v>6.1840000000000002</v>
      </c>
      <c r="AI50" s="211">
        <v>8.3059999999999992</v>
      </c>
      <c r="AJ50" s="211">
        <v>6.3520000000000003</v>
      </c>
      <c r="AK50" s="211">
        <v>4.7220000000000004</v>
      </c>
      <c r="AL50" s="211">
        <v>8.7590000000000003</v>
      </c>
      <c r="AM50" s="211">
        <v>7.4829999999999997</v>
      </c>
    </row>
    <row r="51" spans="1:1005" ht="15" x14ac:dyDescent="0.25">
      <c r="A51" s="189">
        <v>45566</v>
      </c>
      <c r="B51" s="164"/>
      <c r="C51" s="164"/>
      <c r="D51" s="164">
        <v>6.7</v>
      </c>
      <c r="E51" s="236">
        <v>9.1170000000000009</v>
      </c>
      <c r="F51" s="236">
        <v>14.207000000000001</v>
      </c>
      <c r="G51" s="236">
        <v>10.689</v>
      </c>
      <c r="H51" s="236">
        <v>6.4640000000000004</v>
      </c>
      <c r="I51" s="236">
        <v>5.17</v>
      </c>
      <c r="J51" s="236">
        <v>5.3949999999999996</v>
      </c>
      <c r="K51" s="236">
        <v>6.8739999999999997</v>
      </c>
      <c r="L51" s="236">
        <v>5.3390000000000004</v>
      </c>
      <c r="M51" s="236">
        <v>5.05</v>
      </c>
      <c r="N51" s="236">
        <v>8.5489999999999995</v>
      </c>
      <c r="O51" s="236">
        <v>6.0819999999999999</v>
      </c>
      <c r="P51" s="236">
        <v>11.321999999999999</v>
      </c>
      <c r="Q51" s="236">
        <v>8.0120000000000005</v>
      </c>
      <c r="R51" s="236">
        <v>9.1080000000000005</v>
      </c>
      <c r="S51" s="236">
        <v>6.1559999999999997</v>
      </c>
      <c r="T51" s="236">
        <v>6.6070000000000002</v>
      </c>
      <c r="U51" s="236">
        <v>4.8109999999999999</v>
      </c>
      <c r="V51" s="236">
        <v>4.3849999999999998</v>
      </c>
      <c r="W51" s="236">
        <v>4.234</v>
      </c>
      <c r="X51" s="236">
        <v>5.468</v>
      </c>
      <c r="Y51" s="236">
        <v>4.6609999999999996</v>
      </c>
      <c r="Z51" s="236">
        <v>6.5229999999999997</v>
      </c>
      <c r="AA51" s="236">
        <v>8.3179999999999996</v>
      </c>
      <c r="AB51" s="236">
        <v>6.0490000000000004</v>
      </c>
      <c r="AC51" s="236">
        <v>7.7910000000000004</v>
      </c>
      <c r="AD51" s="236">
        <v>7.2569999999999997</v>
      </c>
      <c r="AE51" s="237">
        <v>5.4329999999999998</v>
      </c>
      <c r="AF51" s="236">
        <v>8.2550000000000008</v>
      </c>
      <c r="AG51" s="236">
        <v>3.9830000000000001</v>
      </c>
      <c r="AH51" s="236">
        <v>6.3929999999999998</v>
      </c>
      <c r="AI51" s="211">
        <v>10.013999999999999</v>
      </c>
      <c r="AJ51" s="211">
        <v>5.6079999999999997</v>
      </c>
      <c r="AK51" s="211">
        <v>4.556</v>
      </c>
      <c r="AL51" s="211">
        <v>7.0190000000000001</v>
      </c>
      <c r="AM51" s="211">
        <v>6.44</v>
      </c>
    </row>
    <row r="52" spans="1:1005" ht="15" x14ac:dyDescent="0.25">
      <c r="A52" s="189">
        <v>45597</v>
      </c>
      <c r="B52" s="164"/>
      <c r="C52" s="164"/>
      <c r="D52" s="164">
        <v>5.0999999999999996</v>
      </c>
      <c r="E52" s="236">
        <v>7.5350000000000001</v>
      </c>
      <c r="F52" s="236">
        <v>9.5419999999999998</v>
      </c>
      <c r="G52" s="236">
        <v>8.1539999999999999</v>
      </c>
      <c r="H52" s="236">
        <v>5.7679999999999998</v>
      </c>
      <c r="I52" s="236">
        <v>4.165</v>
      </c>
      <c r="J52" s="236">
        <v>4.548</v>
      </c>
      <c r="K52" s="236">
        <v>6.4569999999999999</v>
      </c>
      <c r="L52" s="236">
        <v>4.5919999999999996</v>
      </c>
      <c r="M52" s="236">
        <v>4.3209999999999997</v>
      </c>
      <c r="N52" s="236">
        <v>7.1020000000000003</v>
      </c>
      <c r="O52" s="236">
        <v>5.5469999999999997</v>
      </c>
      <c r="P52" s="236">
        <v>8.7850000000000001</v>
      </c>
      <c r="Q52" s="236">
        <v>6.7389999999999999</v>
      </c>
      <c r="R52" s="236">
        <v>7.3449999999999998</v>
      </c>
      <c r="S52" s="236">
        <v>4.8940000000000001</v>
      </c>
      <c r="T52" s="236">
        <v>5.4749999999999996</v>
      </c>
      <c r="U52" s="236">
        <v>4.0860000000000003</v>
      </c>
      <c r="V52" s="236">
        <v>4.4939999999999998</v>
      </c>
      <c r="W52" s="236">
        <v>2.8490000000000002</v>
      </c>
      <c r="X52" s="236">
        <v>4.2110000000000003</v>
      </c>
      <c r="Y52" s="236">
        <v>4.1840000000000002</v>
      </c>
      <c r="Z52" s="236">
        <v>5.6630000000000003</v>
      </c>
      <c r="AA52" s="236">
        <v>6.1829999999999998</v>
      </c>
      <c r="AB52" s="236">
        <v>4.8529999999999998</v>
      </c>
      <c r="AC52" s="236">
        <v>6.7539999999999996</v>
      </c>
      <c r="AD52" s="236">
        <v>6.5220000000000002</v>
      </c>
      <c r="AE52" s="237">
        <v>5.4420000000000002</v>
      </c>
      <c r="AF52" s="236">
        <v>6.7220000000000004</v>
      </c>
      <c r="AG52" s="236">
        <v>3.3969999999999998</v>
      </c>
      <c r="AH52" s="236">
        <v>4.4589999999999996</v>
      </c>
      <c r="AI52" s="211">
        <v>6.49</v>
      </c>
      <c r="AJ52" s="211">
        <v>5.41</v>
      </c>
      <c r="AK52" s="211">
        <v>4.3499999999999996</v>
      </c>
      <c r="AL52" s="211">
        <v>5.3959999999999999</v>
      </c>
      <c r="AM52" s="211">
        <v>5.5380000000000003</v>
      </c>
    </row>
    <row r="53" spans="1:1005" ht="15" x14ac:dyDescent="0.25">
      <c r="A53" s="189">
        <v>45627</v>
      </c>
      <c r="B53" s="164"/>
      <c r="C53" s="164"/>
      <c r="D53" s="164">
        <v>4.7</v>
      </c>
      <c r="E53" s="236">
        <v>6.944</v>
      </c>
      <c r="F53" s="236">
        <v>7.0030000000000001</v>
      </c>
      <c r="G53" s="236">
        <v>6.5860000000000003</v>
      </c>
      <c r="H53" s="236">
        <v>5.2880000000000003</v>
      </c>
      <c r="I53" s="236">
        <v>3.8260000000000001</v>
      </c>
      <c r="J53" s="236">
        <v>4.1289999999999996</v>
      </c>
      <c r="K53" s="236">
        <v>4.734</v>
      </c>
      <c r="L53" s="236">
        <v>4.2640000000000002</v>
      </c>
      <c r="M53" s="236">
        <v>3.9340000000000002</v>
      </c>
      <c r="N53" s="236">
        <v>6.0979999999999999</v>
      </c>
      <c r="O53" s="236">
        <v>4.8239999999999998</v>
      </c>
      <c r="P53" s="236">
        <v>7.8840000000000003</v>
      </c>
      <c r="Q53" s="236">
        <v>6.2869999999999999</v>
      </c>
      <c r="R53" s="236">
        <v>6.6070000000000002</v>
      </c>
      <c r="S53" s="236">
        <v>4.6180000000000003</v>
      </c>
      <c r="T53" s="236">
        <v>5.0490000000000004</v>
      </c>
      <c r="U53" s="236">
        <v>3.7869999999999999</v>
      </c>
      <c r="V53" s="236">
        <v>3.7890000000000001</v>
      </c>
      <c r="W53" s="236">
        <v>2.4830000000000001</v>
      </c>
      <c r="X53" s="236">
        <v>3.8340000000000001</v>
      </c>
      <c r="Y53" s="236">
        <v>3.6040000000000001</v>
      </c>
      <c r="Z53" s="236">
        <v>4.41</v>
      </c>
      <c r="AA53" s="236">
        <v>4.835</v>
      </c>
      <c r="AB53" s="236">
        <v>3.9590000000000001</v>
      </c>
      <c r="AC53" s="236">
        <v>6.0629999999999997</v>
      </c>
      <c r="AD53" s="236">
        <v>5.4930000000000003</v>
      </c>
      <c r="AE53" s="237">
        <v>4.4740000000000002</v>
      </c>
      <c r="AF53" s="236">
        <v>6.01</v>
      </c>
      <c r="AG53" s="236">
        <v>3.137</v>
      </c>
      <c r="AH53" s="236">
        <v>3.8260000000000001</v>
      </c>
      <c r="AI53" s="211">
        <v>5.1970000000000001</v>
      </c>
      <c r="AJ53" s="211">
        <v>4.8840000000000003</v>
      </c>
      <c r="AK53" s="211">
        <v>3.72</v>
      </c>
      <c r="AL53" s="211">
        <v>4.8979999999999997</v>
      </c>
      <c r="AM53" s="211">
        <v>5.0759999999999996</v>
      </c>
    </row>
    <row r="54" spans="1:1005" ht="15" x14ac:dyDescent="0.25">
      <c r="A54" s="189">
        <v>45658</v>
      </c>
      <c r="B54" s="164"/>
      <c r="C54" s="164"/>
      <c r="D54" s="164">
        <v>4.3</v>
      </c>
      <c r="E54" s="236">
        <v>6.242</v>
      </c>
      <c r="F54" s="236">
        <v>6.1790000000000003</v>
      </c>
      <c r="G54" s="236">
        <v>5.9450000000000003</v>
      </c>
      <c r="H54" s="236">
        <v>4.7519999999999998</v>
      </c>
      <c r="I54" s="236">
        <v>3.4350000000000001</v>
      </c>
      <c r="J54" s="236">
        <v>3.7160000000000002</v>
      </c>
      <c r="K54" s="236">
        <v>3.8889999999999998</v>
      </c>
      <c r="L54" s="236">
        <v>3.8330000000000002</v>
      </c>
      <c r="M54" s="236">
        <v>3.5270000000000001</v>
      </c>
      <c r="N54" s="236">
        <v>5.4690000000000003</v>
      </c>
      <c r="O54" s="236">
        <v>4.2759999999999998</v>
      </c>
      <c r="P54" s="236">
        <v>6.94</v>
      </c>
      <c r="Q54" s="236">
        <v>5.5350000000000001</v>
      </c>
      <c r="R54" s="236">
        <v>5.9729999999999999</v>
      </c>
      <c r="S54" s="236">
        <v>3.96</v>
      </c>
      <c r="T54" s="236">
        <v>4.5359999999999996</v>
      </c>
      <c r="U54" s="236">
        <v>3.4039999999999999</v>
      </c>
      <c r="V54" s="236">
        <v>3.3140000000000001</v>
      </c>
      <c r="W54" s="236">
        <v>2.206</v>
      </c>
      <c r="X54" s="236">
        <v>3.4329999999999998</v>
      </c>
      <c r="Y54" s="236">
        <v>3.2069999999999999</v>
      </c>
      <c r="Z54" s="236">
        <v>3.8319999999999999</v>
      </c>
      <c r="AA54" s="236">
        <v>4.274</v>
      </c>
      <c r="AB54" s="236">
        <v>3.496</v>
      </c>
      <c r="AC54" s="236">
        <v>5.4729999999999999</v>
      </c>
      <c r="AD54" s="236">
        <v>4.8650000000000002</v>
      </c>
      <c r="AE54" s="237">
        <v>3.9159999999999999</v>
      </c>
      <c r="AF54" s="236">
        <v>5.3979999999999997</v>
      </c>
      <c r="AG54" s="236">
        <v>2.82</v>
      </c>
      <c r="AH54" s="236">
        <v>3.5</v>
      </c>
      <c r="AI54" s="211">
        <v>4.5990000000000002</v>
      </c>
      <c r="AJ54" s="211">
        <v>4.5069999999999997</v>
      </c>
      <c r="AK54" s="211">
        <v>3.2669999999999999</v>
      </c>
      <c r="AL54" s="211">
        <v>4.4400000000000004</v>
      </c>
      <c r="AM54" s="211">
        <v>4.5540000000000003</v>
      </c>
    </row>
    <row r="55" spans="1:1005" ht="15" x14ac:dyDescent="0.25">
      <c r="A55" s="189">
        <v>45689</v>
      </c>
      <c r="B55" s="164"/>
      <c r="C55" s="164"/>
      <c r="D55" s="164">
        <v>3.9</v>
      </c>
      <c r="E55" s="236">
        <v>5.149</v>
      </c>
      <c r="F55" s="236">
        <v>5.0659999999999998</v>
      </c>
      <c r="G55" s="236">
        <v>4.8890000000000002</v>
      </c>
      <c r="H55" s="236">
        <v>3.903</v>
      </c>
      <c r="I55" s="236">
        <v>2.8050000000000002</v>
      </c>
      <c r="J55" s="236">
        <v>3.0529999999999999</v>
      </c>
      <c r="K55" s="236">
        <v>3.14</v>
      </c>
      <c r="L55" s="236">
        <v>3.13</v>
      </c>
      <c r="M55" s="236">
        <v>2.9089999999999998</v>
      </c>
      <c r="N55" s="236">
        <v>4.4779999999999998</v>
      </c>
      <c r="O55" s="236">
        <v>3.5129999999999999</v>
      </c>
      <c r="P55" s="236">
        <v>5.6760000000000002</v>
      </c>
      <c r="Q55" s="236">
        <v>4.5250000000000004</v>
      </c>
      <c r="R55" s="236">
        <v>4.8979999999999997</v>
      </c>
      <c r="S55" s="236">
        <v>3.2269999999999999</v>
      </c>
      <c r="T55" s="236">
        <v>3.73</v>
      </c>
      <c r="U55" s="236">
        <v>2.7850000000000001</v>
      </c>
      <c r="V55" s="236">
        <v>2.7069999999999999</v>
      </c>
      <c r="W55" s="236">
        <v>1.796</v>
      </c>
      <c r="X55" s="236">
        <v>2.8</v>
      </c>
      <c r="Y55" s="236">
        <v>2.6269999999999998</v>
      </c>
      <c r="Z55" s="236">
        <v>3.1240000000000001</v>
      </c>
      <c r="AA55" s="236">
        <v>3.508</v>
      </c>
      <c r="AB55" s="236">
        <v>2.8759999999999999</v>
      </c>
      <c r="AC55" s="236">
        <v>4.492</v>
      </c>
      <c r="AD55" s="236">
        <v>3.9809999999999999</v>
      </c>
      <c r="AE55" s="237">
        <v>3.202</v>
      </c>
      <c r="AF55" s="236">
        <v>4.4409999999999998</v>
      </c>
      <c r="AG55" s="236">
        <v>2.3210000000000002</v>
      </c>
      <c r="AH55" s="236">
        <v>2.8919999999999999</v>
      </c>
      <c r="AI55" s="211">
        <v>3.8759999999999999</v>
      </c>
      <c r="AJ55" s="211">
        <v>3.72</v>
      </c>
      <c r="AK55" s="211">
        <v>2.67</v>
      </c>
      <c r="AL55" s="211">
        <v>3.6379999999999999</v>
      </c>
      <c r="AM55" s="211">
        <v>3.7240000000000002</v>
      </c>
    </row>
    <row r="56" spans="1:1005" ht="15" x14ac:dyDescent="0.25">
      <c r="A56" s="189">
        <v>45717</v>
      </c>
      <c r="B56" s="164"/>
      <c r="C56" s="164"/>
      <c r="D56" s="164">
        <v>4.5</v>
      </c>
      <c r="E56" s="236">
        <v>5.5350000000000001</v>
      </c>
      <c r="F56" s="236">
        <v>5.7939999999999996</v>
      </c>
      <c r="G56" s="236">
        <v>5.1079999999999997</v>
      </c>
      <c r="H56" s="236">
        <v>3.95</v>
      </c>
      <c r="I56" s="236">
        <v>3.5219999999999998</v>
      </c>
      <c r="J56" s="236">
        <v>3.9630000000000001</v>
      </c>
      <c r="K56" s="236">
        <v>3.4729999999999999</v>
      </c>
      <c r="L56" s="236">
        <v>3.3740000000000001</v>
      </c>
      <c r="M56" s="236">
        <v>3.214</v>
      </c>
      <c r="N56" s="236">
        <v>4.9729999999999999</v>
      </c>
      <c r="O56" s="236">
        <v>4.383</v>
      </c>
      <c r="P56" s="236">
        <v>5.6340000000000003</v>
      </c>
      <c r="Q56" s="236">
        <v>4.9960000000000004</v>
      </c>
      <c r="R56" s="236">
        <v>5.2949999999999999</v>
      </c>
      <c r="S56" s="236">
        <v>4.0019999999999998</v>
      </c>
      <c r="T56" s="236">
        <v>3.77</v>
      </c>
      <c r="U56" s="236">
        <v>3.0049999999999999</v>
      </c>
      <c r="V56" s="236">
        <v>2.72</v>
      </c>
      <c r="W56" s="236">
        <v>2.0739999999999998</v>
      </c>
      <c r="X56" s="236">
        <v>4.5940000000000003</v>
      </c>
      <c r="Y56" s="236">
        <v>2.59</v>
      </c>
      <c r="Z56" s="236">
        <v>3.0790000000000002</v>
      </c>
      <c r="AA56" s="236">
        <v>6.5380000000000003</v>
      </c>
      <c r="AB56" s="236">
        <v>2.85</v>
      </c>
      <c r="AC56" s="236">
        <v>5.0529999999999999</v>
      </c>
      <c r="AD56" s="236">
        <v>3.9470000000000001</v>
      </c>
      <c r="AE56" s="237">
        <v>3.37</v>
      </c>
      <c r="AF56" s="236">
        <v>5.7359999999999998</v>
      </c>
      <c r="AG56" s="236">
        <v>2.3620000000000001</v>
      </c>
      <c r="AH56" s="236">
        <v>2.8010000000000002</v>
      </c>
      <c r="AI56" s="211">
        <v>5.827</v>
      </c>
      <c r="AJ56" s="211">
        <v>3.9710000000000001</v>
      </c>
      <c r="AK56" s="211">
        <v>2.6760000000000002</v>
      </c>
      <c r="AL56" s="211">
        <v>4.4390000000000001</v>
      </c>
      <c r="AM56" s="211">
        <v>3.7360000000000002</v>
      </c>
    </row>
    <row r="57" spans="1:1005" ht="15" x14ac:dyDescent="0.25">
      <c r="A57" s="189">
        <v>45748</v>
      </c>
      <c r="B57" s="164"/>
      <c r="C57" s="164"/>
      <c r="D57" s="164">
        <v>9</v>
      </c>
      <c r="E57" s="236">
        <v>9.0289999999999999</v>
      </c>
      <c r="F57" s="236">
        <v>12.493</v>
      </c>
      <c r="G57" s="236">
        <v>9.0570000000000004</v>
      </c>
      <c r="H57" s="236">
        <v>6.5389999999999997</v>
      </c>
      <c r="I57" s="236">
        <v>9.3740000000000006</v>
      </c>
      <c r="J57" s="236">
        <v>9.19</v>
      </c>
      <c r="K57" s="236">
        <v>4.843</v>
      </c>
      <c r="L57" s="236">
        <v>8.8409999999999993</v>
      </c>
      <c r="M57" s="236">
        <v>5.8479999999999999</v>
      </c>
      <c r="N57" s="236">
        <v>7.625</v>
      </c>
      <c r="O57" s="236">
        <v>5.03</v>
      </c>
      <c r="P57" s="236">
        <v>8.2119999999999997</v>
      </c>
      <c r="Q57" s="236">
        <v>6.1289999999999996</v>
      </c>
      <c r="R57" s="236">
        <v>6.1609999999999996</v>
      </c>
      <c r="S57" s="236">
        <v>5.3179999999999996</v>
      </c>
      <c r="T57" s="236">
        <v>7.4290000000000003</v>
      </c>
      <c r="U57" s="236">
        <v>5.6459999999999999</v>
      </c>
      <c r="V57" s="236">
        <v>6.68</v>
      </c>
      <c r="W57" s="236">
        <v>4.2729999999999997</v>
      </c>
      <c r="X57" s="236">
        <v>9.7159999999999993</v>
      </c>
      <c r="Y57" s="236">
        <v>4.6059999999999999</v>
      </c>
      <c r="Z57" s="236">
        <v>7.66</v>
      </c>
      <c r="AA57" s="236">
        <v>8.891</v>
      </c>
      <c r="AB57" s="236">
        <v>2.7080000000000002</v>
      </c>
      <c r="AC57" s="236">
        <v>5.88</v>
      </c>
      <c r="AD57" s="236">
        <v>6.0579999999999998</v>
      </c>
      <c r="AE57" s="237">
        <v>4.8890000000000002</v>
      </c>
      <c r="AF57" s="236">
        <v>14.369</v>
      </c>
      <c r="AG57" s="236">
        <v>3.43</v>
      </c>
      <c r="AH57" s="236">
        <v>3.8460000000000001</v>
      </c>
      <c r="AI57" s="211">
        <v>11.808</v>
      </c>
      <c r="AJ57" s="211">
        <v>8.3040000000000003</v>
      </c>
      <c r="AK57" s="211">
        <v>3.496</v>
      </c>
      <c r="AL57" s="211">
        <v>4.3209999999999997</v>
      </c>
      <c r="AM57" s="211">
        <v>3.621</v>
      </c>
    </row>
    <row r="58" spans="1:1005" ht="15" x14ac:dyDescent="0.25">
      <c r="A58" s="189">
        <v>45778</v>
      </c>
      <c r="B58" s="164"/>
      <c r="C58" s="164"/>
      <c r="D58" s="164">
        <v>26.9</v>
      </c>
      <c r="E58" s="236">
        <v>50.706000000000003</v>
      </c>
      <c r="F58" s="236">
        <v>44.695</v>
      </c>
      <c r="G58" s="236">
        <v>44.621000000000002</v>
      </c>
      <c r="H58" s="236">
        <v>19.678000000000001</v>
      </c>
      <c r="I58" s="236">
        <v>27.594999999999999</v>
      </c>
      <c r="J58" s="236">
        <v>19.527000000000001</v>
      </c>
      <c r="K58" s="236">
        <v>23.835999999999999</v>
      </c>
      <c r="L58" s="236">
        <v>29.734999999999999</v>
      </c>
      <c r="M58" s="236">
        <v>30.986999999999998</v>
      </c>
      <c r="N58" s="236">
        <v>28.228999999999999</v>
      </c>
      <c r="O58" s="236">
        <v>17.311</v>
      </c>
      <c r="P58" s="236">
        <v>52.28</v>
      </c>
      <c r="Q58" s="236">
        <v>36.067</v>
      </c>
      <c r="R58" s="236">
        <v>23.928999999999998</v>
      </c>
      <c r="S58" s="236">
        <v>20.027999999999999</v>
      </c>
      <c r="T58" s="236">
        <v>31.31</v>
      </c>
      <c r="U58" s="236">
        <v>25.684999999999999</v>
      </c>
      <c r="V58" s="236">
        <v>14.643000000000001</v>
      </c>
      <c r="W58" s="236">
        <v>19.7</v>
      </c>
      <c r="X58" s="236">
        <v>27.405999999999999</v>
      </c>
      <c r="Y58" s="236">
        <v>24.526</v>
      </c>
      <c r="Z58" s="236">
        <v>30.062000000000001</v>
      </c>
      <c r="AA58" s="236">
        <v>28.187000000000001</v>
      </c>
      <c r="AB58" s="236">
        <v>20.035</v>
      </c>
      <c r="AC58" s="236">
        <v>35.281999999999996</v>
      </c>
      <c r="AD58" s="236">
        <v>16.332000000000001</v>
      </c>
      <c r="AE58" s="237">
        <v>15.923</v>
      </c>
      <c r="AF58" s="236">
        <v>21.097000000000001</v>
      </c>
      <c r="AG58" s="236">
        <v>17.263000000000002</v>
      </c>
      <c r="AH58" s="236">
        <v>24.544</v>
      </c>
      <c r="AI58" s="211">
        <v>23.978999999999999</v>
      </c>
      <c r="AJ58" s="211">
        <v>23.117999999999999</v>
      </c>
      <c r="AK58" s="211">
        <v>19.024999999999999</v>
      </c>
      <c r="AL58" s="211">
        <v>15.337999999999999</v>
      </c>
      <c r="AM58" s="211">
        <v>34.47</v>
      </c>
    </row>
    <row r="59" spans="1:1005" ht="15" x14ac:dyDescent="0.25">
      <c r="A59" s="189">
        <v>45809</v>
      </c>
      <c r="B59" s="164"/>
      <c r="C59" s="164"/>
      <c r="D59" s="164">
        <v>42.1</v>
      </c>
      <c r="E59" s="236">
        <v>62.087000000000003</v>
      </c>
      <c r="F59" s="236">
        <v>61.201999999999998</v>
      </c>
      <c r="G59" s="236">
        <v>39.051000000000002</v>
      </c>
      <c r="H59" s="236">
        <v>27.379000000000001</v>
      </c>
      <c r="I59" s="236">
        <v>30.748000000000001</v>
      </c>
      <c r="J59" s="236">
        <v>31.518999999999998</v>
      </c>
      <c r="K59" s="236">
        <v>40.656999999999996</v>
      </c>
      <c r="L59" s="236">
        <v>25.74</v>
      </c>
      <c r="M59" s="236">
        <v>63.62</v>
      </c>
      <c r="N59" s="236">
        <v>40.170999999999999</v>
      </c>
      <c r="O59" s="236">
        <v>82.052000000000007</v>
      </c>
      <c r="P59" s="236">
        <v>58.932000000000002</v>
      </c>
      <c r="Q59" s="236">
        <v>78.216999999999999</v>
      </c>
      <c r="R59" s="236">
        <v>29.018999999999998</v>
      </c>
      <c r="S59" s="236">
        <v>46.13</v>
      </c>
      <c r="T59" s="236">
        <v>25.648</v>
      </c>
      <c r="U59" s="236">
        <v>26.024000000000001</v>
      </c>
      <c r="V59" s="236">
        <v>11.513</v>
      </c>
      <c r="W59" s="236">
        <v>35.506</v>
      </c>
      <c r="X59" s="236">
        <v>21.388000000000002</v>
      </c>
      <c r="Y59" s="236">
        <v>34.258000000000003</v>
      </c>
      <c r="Z59" s="236">
        <v>35.703000000000003</v>
      </c>
      <c r="AA59" s="236">
        <v>25.603999999999999</v>
      </c>
      <c r="AB59" s="236">
        <v>72.566999999999993</v>
      </c>
      <c r="AC59" s="236">
        <v>45.566000000000003</v>
      </c>
      <c r="AD59" s="236">
        <v>39.332999999999998</v>
      </c>
      <c r="AE59" s="237">
        <v>68.807000000000002</v>
      </c>
      <c r="AF59" s="236">
        <v>9.5350000000000001</v>
      </c>
      <c r="AG59" s="236">
        <v>26.931000000000001</v>
      </c>
      <c r="AH59" s="236">
        <v>49.396000000000001</v>
      </c>
      <c r="AI59" s="211">
        <v>45.728999999999999</v>
      </c>
      <c r="AJ59" s="211">
        <v>24.297000000000001</v>
      </c>
      <c r="AK59" s="211">
        <v>44.904000000000003</v>
      </c>
      <c r="AL59" s="211">
        <v>50.3</v>
      </c>
      <c r="AM59" s="211">
        <v>90.634</v>
      </c>
    </row>
    <row r="60" spans="1:1005" ht="15" x14ac:dyDescent="0.25">
      <c r="A60" s="189">
        <v>45839</v>
      </c>
      <c r="B60" s="164"/>
      <c r="C60" s="164"/>
      <c r="D60" s="164">
        <v>15.7</v>
      </c>
      <c r="E60" s="236">
        <v>23.114999999999998</v>
      </c>
      <c r="F60" s="236">
        <v>30.454000000000001</v>
      </c>
      <c r="G60" s="236">
        <v>16.484000000000002</v>
      </c>
      <c r="H60" s="236">
        <v>12.471</v>
      </c>
      <c r="I60" s="236">
        <v>13.026999999999999</v>
      </c>
      <c r="J60" s="236">
        <v>12.602</v>
      </c>
      <c r="K60" s="236">
        <v>17.256</v>
      </c>
      <c r="L60" s="236">
        <v>11.571999999999999</v>
      </c>
      <c r="M60" s="236">
        <v>35.784999999999997</v>
      </c>
      <c r="N60" s="236">
        <v>15.587</v>
      </c>
      <c r="O60" s="236">
        <v>84.968000000000004</v>
      </c>
      <c r="P60" s="236">
        <v>26.835000000000001</v>
      </c>
      <c r="Q60" s="236">
        <v>33.451999999999998</v>
      </c>
      <c r="R60" s="236">
        <v>13.843</v>
      </c>
      <c r="S60" s="236">
        <v>30.276</v>
      </c>
      <c r="T60" s="236">
        <v>9.9749999999999996</v>
      </c>
      <c r="U60" s="236">
        <v>9.9529999999999994</v>
      </c>
      <c r="V60" s="236">
        <v>5.1790000000000003</v>
      </c>
      <c r="W60" s="236">
        <v>12.851000000000001</v>
      </c>
      <c r="X60" s="236">
        <v>8.8239999999999998</v>
      </c>
      <c r="Y60" s="236">
        <v>15.101000000000001</v>
      </c>
      <c r="Z60" s="236">
        <v>12.532999999999999</v>
      </c>
      <c r="AA60" s="236">
        <v>10.641</v>
      </c>
      <c r="AB60" s="236">
        <v>39.860999999999997</v>
      </c>
      <c r="AC60" s="236">
        <v>25.364000000000001</v>
      </c>
      <c r="AD60" s="236">
        <v>13.677</v>
      </c>
      <c r="AE60" s="237">
        <v>43.066000000000003</v>
      </c>
      <c r="AF60" s="236">
        <v>6.3849999999999998</v>
      </c>
      <c r="AG60" s="236">
        <v>10.86</v>
      </c>
      <c r="AH60" s="236">
        <v>17.657</v>
      </c>
      <c r="AI60" s="211">
        <v>16.288</v>
      </c>
      <c r="AJ60" s="211">
        <v>9.26</v>
      </c>
      <c r="AK60" s="211">
        <v>27.527000000000001</v>
      </c>
      <c r="AL60" s="211">
        <v>32.616999999999997</v>
      </c>
      <c r="AM60" s="211">
        <v>49.207999999999998</v>
      </c>
    </row>
    <row r="61" spans="1:1005" ht="15" x14ac:dyDescent="0.25">
      <c r="A61" s="189">
        <v>45870</v>
      </c>
      <c r="B61" s="164"/>
      <c r="C61" s="164"/>
      <c r="D61" s="164">
        <v>9</v>
      </c>
      <c r="E61" s="236">
        <v>11.182</v>
      </c>
      <c r="F61" s="236">
        <v>12.657999999999999</v>
      </c>
      <c r="G61" s="236">
        <v>9.7919999999999998</v>
      </c>
      <c r="H61" s="236">
        <v>6.7889999999999997</v>
      </c>
      <c r="I61" s="236">
        <v>7.9790000000000001</v>
      </c>
      <c r="J61" s="236">
        <v>6.75</v>
      </c>
      <c r="K61" s="236">
        <v>8.0269999999999992</v>
      </c>
      <c r="L61" s="236">
        <v>8.1850000000000005</v>
      </c>
      <c r="M61" s="236">
        <v>12.775</v>
      </c>
      <c r="N61" s="236">
        <v>7.8659999999999997</v>
      </c>
      <c r="O61" s="236">
        <v>28.347000000000001</v>
      </c>
      <c r="P61" s="236">
        <v>11.074999999999999</v>
      </c>
      <c r="Q61" s="236">
        <v>14.227</v>
      </c>
      <c r="R61" s="236">
        <v>7.4240000000000004</v>
      </c>
      <c r="S61" s="236">
        <v>11.888</v>
      </c>
      <c r="T61" s="236">
        <v>6.6360000000000001</v>
      </c>
      <c r="U61" s="236">
        <v>6.5449999999999999</v>
      </c>
      <c r="V61" s="236">
        <v>3.7029999999999998</v>
      </c>
      <c r="W61" s="236">
        <v>6.5759999999999996</v>
      </c>
      <c r="X61" s="236">
        <v>5.7960000000000003</v>
      </c>
      <c r="Y61" s="236">
        <v>8.093</v>
      </c>
      <c r="Z61" s="236">
        <v>7.6429999999999998</v>
      </c>
      <c r="AA61" s="236">
        <v>6.9219999999999997</v>
      </c>
      <c r="AB61" s="236">
        <v>13.698</v>
      </c>
      <c r="AC61" s="236">
        <v>10.285</v>
      </c>
      <c r="AD61" s="236">
        <v>8.2870000000000008</v>
      </c>
      <c r="AE61" s="237">
        <v>14.808999999999999</v>
      </c>
      <c r="AF61" s="236">
        <v>4.9969999999999999</v>
      </c>
      <c r="AG61" s="236">
        <v>6.93</v>
      </c>
      <c r="AH61" s="236">
        <v>9.0670000000000002</v>
      </c>
      <c r="AI61" s="211">
        <v>8.0649999999999995</v>
      </c>
      <c r="AJ61" s="211">
        <v>5.9619999999999997</v>
      </c>
      <c r="AK61" s="211">
        <v>11.08</v>
      </c>
      <c r="AL61" s="211">
        <v>13.074</v>
      </c>
      <c r="AM61" s="211">
        <v>18.533000000000001</v>
      </c>
    </row>
    <row r="62" spans="1:1005" ht="15" x14ac:dyDescent="0.25">
      <c r="A62" s="189">
        <v>45901</v>
      </c>
      <c r="B62" s="164"/>
      <c r="C62" s="164"/>
      <c r="D62" s="164">
        <v>7.3</v>
      </c>
      <c r="E62" s="236">
        <v>9.0129999999999999</v>
      </c>
      <c r="F62" s="236">
        <v>10.635</v>
      </c>
      <c r="G62" s="236">
        <v>7.6219999999999999</v>
      </c>
      <c r="H62" s="236">
        <v>6.0090000000000003</v>
      </c>
      <c r="I62" s="236">
        <v>5.867</v>
      </c>
      <c r="J62" s="236">
        <v>5.3150000000000004</v>
      </c>
      <c r="K62" s="236">
        <v>5.9690000000000003</v>
      </c>
      <c r="L62" s="236">
        <v>6.8220000000000001</v>
      </c>
      <c r="M62" s="236">
        <v>8.8780000000000001</v>
      </c>
      <c r="N62" s="236">
        <v>6.2460000000000004</v>
      </c>
      <c r="O62" s="236">
        <v>14.108000000000001</v>
      </c>
      <c r="P62" s="236">
        <v>8.1950000000000003</v>
      </c>
      <c r="Q62" s="236">
        <v>9.7189999999999994</v>
      </c>
      <c r="R62" s="236">
        <v>5.657</v>
      </c>
      <c r="S62" s="236">
        <v>7.5430000000000001</v>
      </c>
      <c r="T62" s="236">
        <v>5.282</v>
      </c>
      <c r="U62" s="236">
        <v>4.9779999999999998</v>
      </c>
      <c r="V62" s="236">
        <v>3.27</v>
      </c>
      <c r="W62" s="236">
        <v>6.9870000000000001</v>
      </c>
      <c r="X62" s="236">
        <v>4.9889999999999999</v>
      </c>
      <c r="Y62" s="236">
        <v>5.6269999999999998</v>
      </c>
      <c r="Z62" s="236">
        <v>6.4630000000000001</v>
      </c>
      <c r="AA62" s="236">
        <v>5.931</v>
      </c>
      <c r="AB62" s="236">
        <v>8.6579999999999995</v>
      </c>
      <c r="AC62" s="236">
        <v>7.1890000000000001</v>
      </c>
      <c r="AD62" s="236">
        <v>5.843</v>
      </c>
      <c r="AE62" s="237">
        <v>8.4879999999999995</v>
      </c>
      <c r="AF62" s="236">
        <v>4.43</v>
      </c>
      <c r="AG62" s="236">
        <v>6.1890000000000001</v>
      </c>
      <c r="AH62" s="236">
        <v>8.3040000000000003</v>
      </c>
      <c r="AI62" s="211">
        <v>6.3529999999999998</v>
      </c>
      <c r="AJ62" s="211">
        <v>4.7270000000000003</v>
      </c>
      <c r="AK62" s="211">
        <v>8.7569999999999997</v>
      </c>
      <c r="AL62" s="211">
        <v>7.484</v>
      </c>
      <c r="AM62" s="211">
        <v>10.694000000000001</v>
      </c>
    </row>
    <row r="63" spans="1:1005" ht="15" x14ac:dyDescent="0.25">
      <c r="A63" s="189">
        <v>45931</v>
      </c>
      <c r="B63" s="164"/>
      <c r="C63" s="164"/>
      <c r="D63" s="164">
        <v>6.7</v>
      </c>
      <c r="E63" s="236">
        <v>14.2</v>
      </c>
      <c r="F63" s="236">
        <v>10.683</v>
      </c>
      <c r="G63" s="236">
        <v>6.4580000000000002</v>
      </c>
      <c r="H63" s="236">
        <v>5.2290000000000001</v>
      </c>
      <c r="I63" s="236">
        <v>5.4089999999999998</v>
      </c>
      <c r="J63" s="236">
        <v>6.9029999999999996</v>
      </c>
      <c r="K63" s="236">
        <v>5.3280000000000003</v>
      </c>
      <c r="L63" s="236">
        <v>5.0709999999999997</v>
      </c>
      <c r="M63" s="236">
        <v>8.548</v>
      </c>
      <c r="N63" s="236">
        <v>6.0830000000000002</v>
      </c>
      <c r="O63" s="236">
        <v>11.321999999999999</v>
      </c>
      <c r="P63" s="236">
        <v>8.0619999999999994</v>
      </c>
      <c r="Q63" s="236">
        <v>9.11</v>
      </c>
      <c r="R63" s="236">
        <v>6.1539999999999999</v>
      </c>
      <c r="S63" s="236">
        <v>6.6150000000000002</v>
      </c>
      <c r="T63" s="236">
        <v>4.8529999999999998</v>
      </c>
      <c r="U63" s="236">
        <v>4.4000000000000004</v>
      </c>
      <c r="V63" s="236">
        <v>4.234</v>
      </c>
      <c r="W63" s="236">
        <v>5.4720000000000004</v>
      </c>
      <c r="X63" s="236">
        <v>4.6849999999999996</v>
      </c>
      <c r="Y63" s="236">
        <v>6.52</v>
      </c>
      <c r="Z63" s="236">
        <v>8.3059999999999992</v>
      </c>
      <c r="AA63" s="236">
        <v>6.0490000000000004</v>
      </c>
      <c r="AB63" s="236">
        <v>7.7939999999999996</v>
      </c>
      <c r="AC63" s="236">
        <v>7.2569999999999997</v>
      </c>
      <c r="AD63" s="236">
        <v>5.4379999999999997</v>
      </c>
      <c r="AE63" s="237">
        <v>8.2490000000000006</v>
      </c>
      <c r="AF63" s="236">
        <v>4.0129999999999999</v>
      </c>
      <c r="AG63" s="236">
        <v>6.3979999999999997</v>
      </c>
      <c r="AH63" s="236">
        <v>10.010999999999999</v>
      </c>
      <c r="AI63" s="211">
        <v>5.609</v>
      </c>
      <c r="AJ63" s="211">
        <v>4.5469999999999997</v>
      </c>
      <c r="AK63" s="211">
        <v>7.0190000000000001</v>
      </c>
      <c r="AL63" s="211">
        <v>6.4429999999999996</v>
      </c>
      <c r="AM63" s="211">
        <v>9.1479999999999997</v>
      </c>
    </row>
    <row r="64" spans="1:1005" ht="15" x14ac:dyDescent="0.25">
      <c r="A64" s="189"/>
      <c r="B64" s="164"/>
      <c r="C64" s="164"/>
      <c r="D64" s="164"/>
      <c r="E64" s="236"/>
      <c r="F64" s="236"/>
      <c r="G64" s="236"/>
      <c r="H64" s="236"/>
      <c r="I64" s="236"/>
      <c r="J64" s="236"/>
      <c r="K64" s="236"/>
      <c r="L64" s="236"/>
      <c r="M64" s="236"/>
      <c r="N64" s="236"/>
      <c r="O64" s="236"/>
      <c r="P64" s="236"/>
      <c r="Q64" s="236"/>
      <c r="R64" s="236"/>
      <c r="S64" s="236"/>
      <c r="T64" s="236"/>
      <c r="U64" s="236"/>
      <c r="V64" s="236"/>
      <c r="W64" s="236"/>
      <c r="X64" s="236"/>
      <c r="Y64" s="236"/>
      <c r="Z64" s="236"/>
      <c r="AA64" s="236"/>
      <c r="AB64" s="236"/>
      <c r="AC64" s="236"/>
      <c r="AD64" s="236"/>
      <c r="AE64" s="237"/>
      <c r="AF64" s="236"/>
      <c r="AG64" s="236"/>
      <c r="AH64" s="236"/>
      <c r="ALQ64" s="211" t="e">
        <v>#N/A</v>
      </c>
    </row>
    <row r="65" spans="1:1005" ht="15" x14ac:dyDescent="0.25">
      <c r="A65" s="189"/>
      <c r="B65" s="164"/>
      <c r="C65" s="164"/>
      <c r="D65" s="164"/>
      <c r="E65" s="236"/>
      <c r="F65" s="236"/>
      <c r="G65" s="236"/>
      <c r="H65" s="236"/>
      <c r="I65" s="236"/>
      <c r="J65" s="236"/>
      <c r="K65" s="236"/>
      <c r="L65" s="236"/>
      <c r="M65" s="236"/>
      <c r="N65" s="236"/>
      <c r="O65" s="236"/>
      <c r="P65" s="236"/>
      <c r="Q65" s="236"/>
      <c r="R65" s="236"/>
      <c r="S65" s="236"/>
      <c r="T65" s="236"/>
      <c r="U65" s="236"/>
      <c r="V65" s="236"/>
      <c r="W65" s="236"/>
      <c r="X65" s="236"/>
      <c r="Y65" s="236"/>
      <c r="Z65" s="236"/>
      <c r="AA65" s="236"/>
      <c r="AB65" s="236"/>
      <c r="AC65" s="236"/>
      <c r="AD65" s="236"/>
      <c r="AE65" s="237"/>
      <c r="AF65" s="236"/>
      <c r="AG65" s="236"/>
      <c r="AH65" s="236"/>
      <c r="ALQ65" s="211" t="e">
        <v>#N/A</v>
      </c>
    </row>
    <row r="66" spans="1:1005" ht="15" x14ac:dyDescent="0.25">
      <c r="A66" s="189"/>
      <c r="B66" s="164"/>
      <c r="C66" s="164"/>
      <c r="D66" s="164"/>
      <c r="E66" s="236"/>
      <c r="F66" s="236"/>
      <c r="G66" s="236"/>
      <c r="H66" s="236"/>
      <c r="I66" s="236"/>
      <c r="J66" s="236"/>
      <c r="K66" s="236"/>
      <c r="L66" s="236"/>
      <c r="M66" s="236"/>
      <c r="N66" s="236"/>
      <c r="O66" s="236"/>
      <c r="P66" s="236"/>
      <c r="Q66" s="236"/>
      <c r="R66" s="236"/>
      <c r="S66" s="236"/>
      <c r="T66" s="236"/>
      <c r="U66" s="236"/>
      <c r="V66" s="236"/>
      <c r="W66" s="236"/>
      <c r="X66" s="236"/>
      <c r="Y66" s="236"/>
      <c r="Z66" s="236"/>
      <c r="AA66" s="236"/>
      <c r="AB66" s="236"/>
      <c r="AC66" s="236"/>
      <c r="AD66" s="236"/>
      <c r="AE66" s="237"/>
      <c r="AF66" s="236"/>
      <c r="AG66" s="236"/>
      <c r="AH66" s="236"/>
      <c r="ALQ66" s="211" t="e">
        <v>#N/A</v>
      </c>
    </row>
    <row r="67" spans="1:1005" ht="15" x14ac:dyDescent="0.25">
      <c r="A67" s="189"/>
      <c r="B67" s="164"/>
      <c r="C67" s="164"/>
      <c r="D67" s="164"/>
      <c r="E67" s="236"/>
      <c r="F67" s="236"/>
      <c r="G67" s="236"/>
      <c r="H67" s="236"/>
      <c r="I67" s="236"/>
      <c r="J67" s="236"/>
      <c r="K67" s="236"/>
      <c r="L67" s="236"/>
      <c r="M67" s="236"/>
      <c r="N67" s="236"/>
      <c r="O67" s="236"/>
      <c r="P67" s="236"/>
      <c r="Q67" s="236"/>
      <c r="R67" s="236"/>
      <c r="S67" s="236"/>
      <c r="T67" s="236"/>
      <c r="U67" s="236"/>
      <c r="V67" s="236"/>
      <c r="W67" s="236"/>
      <c r="X67" s="236"/>
      <c r="Y67" s="236"/>
      <c r="Z67" s="236"/>
      <c r="AA67" s="236"/>
      <c r="AB67" s="236"/>
      <c r="AC67" s="236"/>
      <c r="AD67" s="236"/>
      <c r="AE67" s="237"/>
      <c r="AF67" s="236"/>
      <c r="AG67" s="236"/>
      <c r="AH67" s="236"/>
      <c r="ALQ67" s="211" t="e">
        <v>#N/A</v>
      </c>
    </row>
    <row r="68" spans="1:1005" ht="15" x14ac:dyDescent="0.25">
      <c r="A68" s="189"/>
      <c r="B68" s="164"/>
      <c r="C68" s="164"/>
      <c r="D68" s="164"/>
      <c r="E68" s="236"/>
      <c r="F68" s="236"/>
      <c r="G68" s="236"/>
      <c r="H68" s="236"/>
      <c r="I68" s="236"/>
      <c r="J68" s="236"/>
      <c r="K68" s="236"/>
      <c r="L68" s="236"/>
      <c r="M68" s="236"/>
      <c r="N68" s="236"/>
      <c r="O68" s="236"/>
      <c r="P68" s="236"/>
      <c r="Q68" s="236"/>
      <c r="R68" s="236"/>
      <c r="S68" s="236"/>
      <c r="T68" s="236"/>
      <c r="U68" s="236"/>
      <c r="V68" s="236"/>
      <c r="W68" s="236"/>
      <c r="X68" s="236"/>
      <c r="Y68" s="236"/>
      <c r="Z68" s="236"/>
      <c r="AA68" s="236"/>
      <c r="AB68" s="236"/>
      <c r="AC68" s="236"/>
      <c r="AD68" s="236"/>
      <c r="AE68" s="237"/>
      <c r="AF68" s="236"/>
      <c r="AG68" s="236"/>
      <c r="AH68" s="236"/>
      <c r="ALQ68" s="211" t="e">
        <v>#N/A</v>
      </c>
    </row>
    <row r="69" spans="1:1005" ht="15" x14ac:dyDescent="0.25">
      <c r="A69" s="189"/>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x14ac:dyDescent="0.25">
      <c r="A70" s="189"/>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9"/>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9"/>
      <c r="B72" s="164"/>
      <c r="C72" s="164"/>
      <c r="D72" s="164"/>
      <c r="ALQ72" s="211" t="e">
        <v>#N/A</v>
      </c>
    </row>
    <row r="73" spans="1:1005" ht="15" x14ac:dyDescent="0.25">
      <c r="A73" s="189"/>
      <c r="B73" s="164"/>
      <c r="C73" s="164"/>
      <c r="D73" s="164"/>
    </row>
    <row r="74" spans="1:1005" ht="15" x14ac:dyDescent="0.25">
      <c r="A74" s="189"/>
      <c r="B74" s="164"/>
      <c r="C74" s="164"/>
      <c r="D74" s="164"/>
    </row>
    <row r="75" spans="1:1005" ht="15" x14ac:dyDescent="0.25">
      <c r="A75" s="189"/>
      <c r="B75" s="164"/>
      <c r="C75" s="164"/>
      <c r="D75" s="164"/>
    </row>
    <row r="76" spans="1:1005" ht="15" x14ac:dyDescent="0.25">
      <c r="A76" s="189"/>
      <c r="B76" s="164"/>
      <c r="C76" s="164"/>
      <c r="D76" s="164"/>
    </row>
    <row r="77" spans="1:1005" ht="15" x14ac:dyDescent="0.25">
      <c r="A77" s="189"/>
      <c r="B77" s="164"/>
      <c r="C77" s="164"/>
      <c r="D77" s="164"/>
    </row>
    <row r="78" spans="1:1005" ht="15" x14ac:dyDescent="0.25">
      <c r="A78" s="189"/>
      <c r="B78" s="164"/>
      <c r="C78" s="164"/>
      <c r="D78" s="164"/>
    </row>
    <row r="79" spans="1:1005" ht="15" x14ac:dyDescent="0.25">
      <c r="A79" s="189"/>
      <c r="B79" s="164"/>
      <c r="C79" s="164"/>
      <c r="D79" s="164"/>
    </row>
    <row r="80" spans="1:1005" ht="15" x14ac:dyDescent="0.25">
      <c r="A80" s="189"/>
      <c r="B80" s="164"/>
      <c r="C80" s="164"/>
      <c r="D80" s="164"/>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4" width="7.5703125" style="43"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4" s="206" customFormat="1" ht="15" x14ac:dyDescent="0.25">
      <c r="A1" s="34"/>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261"/>
      <c r="AJ1" s="261"/>
      <c r="AK1" s="261"/>
      <c r="AL1" s="261"/>
      <c r="AM1" s="261"/>
    </row>
    <row r="2" spans="1:54" s="206" customFormat="1" ht="15" x14ac:dyDescent="0.25">
      <c r="A2" s="34"/>
      <c r="B2" s="199" t="s">
        <v>53</v>
      </c>
      <c r="C2" s="199" t="s">
        <v>54</v>
      </c>
      <c r="D2" s="199" t="s">
        <v>55</v>
      </c>
      <c r="E2" s="199">
        <v>1981</v>
      </c>
      <c r="F2" s="199">
        <v>1982</v>
      </c>
      <c r="G2" s="199">
        <v>1983</v>
      </c>
      <c r="H2" s="199">
        <v>1984</v>
      </c>
      <c r="I2" s="199">
        <v>1985</v>
      </c>
      <c r="J2" s="199">
        <v>1986</v>
      </c>
      <c r="K2" s="199">
        <v>1987</v>
      </c>
      <c r="L2" s="199">
        <v>1988</v>
      </c>
      <c r="M2" s="199">
        <v>1989</v>
      </c>
      <c r="N2" s="199">
        <v>1990</v>
      </c>
      <c r="O2" s="199">
        <v>1991</v>
      </c>
      <c r="P2" s="199">
        <v>1992</v>
      </c>
      <c r="Q2" s="199">
        <v>1993</v>
      </c>
      <c r="R2" s="199">
        <v>1994</v>
      </c>
      <c r="S2" s="199">
        <v>1995</v>
      </c>
      <c r="T2" s="199">
        <v>1996</v>
      </c>
      <c r="U2" s="199">
        <v>1997</v>
      </c>
      <c r="V2" s="199">
        <v>1998</v>
      </c>
      <c r="W2" s="199">
        <v>1999</v>
      </c>
      <c r="X2" s="199">
        <v>2000</v>
      </c>
      <c r="Y2" s="199">
        <v>2001</v>
      </c>
      <c r="Z2" s="199">
        <v>2002</v>
      </c>
      <c r="AA2" s="199">
        <v>2003</v>
      </c>
      <c r="AB2" s="199">
        <v>2004</v>
      </c>
      <c r="AC2" s="199">
        <v>2005</v>
      </c>
      <c r="AD2" s="199">
        <v>2006</v>
      </c>
      <c r="AE2" s="199">
        <v>2007</v>
      </c>
      <c r="AF2" s="199">
        <v>2008</v>
      </c>
      <c r="AG2" s="199">
        <v>2009</v>
      </c>
      <c r="AH2" s="199">
        <v>2010</v>
      </c>
      <c r="AI2" s="261">
        <v>2011</v>
      </c>
      <c r="AJ2" s="261">
        <v>2012</v>
      </c>
      <c r="AK2" s="261">
        <v>2013</v>
      </c>
      <c r="AL2" s="261">
        <v>2014</v>
      </c>
      <c r="AM2" s="261">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5"/>
      <c r="B3" s="33" t="s">
        <v>71</v>
      </c>
      <c r="C3" s="33" t="s">
        <v>72</v>
      </c>
      <c r="D3" s="33" t="s">
        <v>73</v>
      </c>
      <c r="E3" s="33" t="s">
        <v>74</v>
      </c>
      <c r="F3" s="33" t="s">
        <v>75</v>
      </c>
      <c r="G3" s="33" t="s">
        <v>76</v>
      </c>
      <c r="H3" s="33" t="s">
        <v>77</v>
      </c>
      <c r="I3" s="33" t="s">
        <v>78</v>
      </c>
      <c r="J3" s="33" t="s">
        <v>79</v>
      </c>
      <c r="K3" s="33" t="s">
        <v>80</v>
      </c>
      <c r="L3" s="33" t="s">
        <v>81</v>
      </c>
      <c r="M3" s="33" t="s">
        <v>82</v>
      </c>
      <c r="N3" s="33" t="s">
        <v>83</v>
      </c>
      <c r="O3" s="33" t="s">
        <v>84</v>
      </c>
      <c r="P3" s="33" t="s">
        <v>85</v>
      </c>
      <c r="Q3" s="33" t="s">
        <v>86</v>
      </c>
      <c r="R3" s="33" t="s">
        <v>87</v>
      </c>
      <c r="S3" s="33" t="s">
        <v>88</v>
      </c>
      <c r="T3" s="33" t="s">
        <v>89</v>
      </c>
      <c r="U3" s="33" t="s">
        <v>90</v>
      </c>
      <c r="V3" s="33" t="s">
        <v>91</v>
      </c>
      <c r="W3" s="33" t="s">
        <v>92</v>
      </c>
      <c r="X3" s="33" t="s">
        <v>93</v>
      </c>
      <c r="Y3" s="33" t="s">
        <v>94</v>
      </c>
      <c r="Z3" s="33" t="s">
        <v>95</v>
      </c>
      <c r="AA3" s="33" t="s">
        <v>96</v>
      </c>
      <c r="AB3" s="33" t="s">
        <v>97</v>
      </c>
      <c r="AC3" s="33" t="s">
        <v>98</v>
      </c>
      <c r="AD3" s="33" t="s">
        <v>99</v>
      </c>
      <c r="AE3" s="33" t="s">
        <v>100</v>
      </c>
      <c r="AF3" s="33" t="s">
        <v>101</v>
      </c>
      <c r="AG3" s="33" t="s">
        <v>102</v>
      </c>
      <c r="AH3" s="33" t="s">
        <v>103</v>
      </c>
      <c r="AI3" s="33" t="s">
        <v>163</v>
      </c>
      <c r="AJ3" s="33" t="s">
        <v>168</v>
      </c>
      <c r="AK3" s="33" t="s">
        <v>169</v>
      </c>
      <c r="AL3" s="33" t="s">
        <v>170</v>
      </c>
      <c r="AM3" s="3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4.45" customHeight="1" x14ac:dyDescent="0.25">
      <c r="A4" s="190">
        <v>44136</v>
      </c>
      <c r="B4" s="165"/>
      <c r="C4" s="165"/>
      <c r="D4" s="166">
        <v>3.4151266099999997</v>
      </c>
      <c r="E4" s="124">
        <v>2.8719999999999999</v>
      </c>
      <c r="F4" s="124">
        <v>2.8719999999999999</v>
      </c>
      <c r="G4" s="124">
        <v>3.14</v>
      </c>
      <c r="H4" s="124">
        <v>2.8820000000000001</v>
      </c>
      <c r="I4" s="124">
        <v>2.887</v>
      </c>
      <c r="J4" s="124">
        <v>3.0419999999999998</v>
      </c>
      <c r="K4" s="124">
        <v>4.0289999999999999</v>
      </c>
      <c r="L4" s="124">
        <v>4.0819999999999999</v>
      </c>
      <c r="M4" s="124">
        <v>2.9</v>
      </c>
      <c r="N4" s="124">
        <v>2.8719999999999999</v>
      </c>
      <c r="O4" s="124">
        <v>3.9289999999999998</v>
      </c>
      <c r="P4" s="124">
        <v>2.8719999999999999</v>
      </c>
      <c r="Q4" s="124">
        <v>3.0779999999999998</v>
      </c>
      <c r="R4" s="124">
        <v>2.8719999999999999</v>
      </c>
      <c r="S4" s="124">
        <v>3.6</v>
      </c>
      <c r="T4" s="124">
        <v>2.875</v>
      </c>
      <c r="U4" s="124">
        <v>3.0150000000000001</v>
      </c>
      <c r="V4" s="124">
        <v>2.8719999999999999</v>
      </c>
      <c r="W4" s="124">
        <v>3.0609999999999999</v>
      </c>
      <c r="X4" s="124">
        <v>2.8719999999999999</v>
      </c>
      <c r="Y4" s="124">
        <v>3.0150000000000001</v>
      </c>
      <c r="Z4" s="124">
        <v>2.8719999999999999</v>
      </c>
      <c r="AA4" s="124">
        <v>2.9129999999999998</v>
      </c>
      <c r="AB4" s="124">
        <v>4.444</v>
      </c>
      <c r="AC4" s="124">
        <v>2.9740000000000002</v>
      </c>
      <c r="AD4" s="124">
        <v>2.8719999999999999</v>
      </c>
      <c r="AE4" s="124">
        <v>2.8719999999999999</v>
      </c>
      <c r="AF4" s="124">
        <v>2.8719999999999999</v>
      </c>
      <c r="AG4" s="124">
        <v>2.8860000000000001</v>
      </c>
      <c r="AH4" s="125">
        <v>2.8719999999999999</v>
      </c>
      <c r="AI4" s="173">
        <v>2.8719999999999999</v>
      </c>
      <c r="AJ4" s="173">
        <v>3.3170000000000002</v>
      </c>
      <c r="AK4" s="173">
        <v>2.9159999999999999</v>
      </c>
      <c r="AL4" s="173">
        <v>2.9129999999999998</v>
      </c>
      <c r="AM4" s="173">
        <v>3.3809999999999998</v>
      </c>
      <c r="AN4" s="173"/>
      <c r="AO4" s="173"/>
      <c r="AP4" s="173"/>
      <c r="AQ4" s="173"/>
      <c r="AR4" s="173"/>
      <c r="AS4" s="173"/>
      <c r="AT4" s="173"/>
      <c r="AU4" s="173"/>
      <c r="AV4" s="173"/>
      <c r="AW4" s="173"/>
      <c r="AX4" s="173"/>
      <c r="AY4" s="173"/>
    </row>
    <row r="5" spans="1:54" ht="14.45" customHeight="1" x14ac:dyDescent="0.25">
      <c r="A5" s="190">
        <v>44166</v>
      </c>
      <c r="B5" s="165"/>
      <c r="C5" s="165"/>
      <c r="D5" s="166">
        <v>2.8</v>
      </c>
      <c r="E5" s="124">
        <v>2.7010000000000001</v>
      </c>
      <c r="F5" s="124">
        <v>2.5019999999999998</v>
      </c>
      <c r="G5" s="124">
        <v>2.6349999999999998</v>
      </c>
      <c r="H5" s="124">
        <v>2.512</v>
      </c>
      <c r="I5" s="124">
        <v>2.6539999999999999</v>
      </c>
      <c r="J5" s="124">
        <v>2.7410000000000001</v>
      </c>
      <c r="K5" s="124">
        <v>2.9670000000000001</v>
      </c>
      <c r="L5" s="124">
        <v>2.903</v>
      </c>
      <c r="M5" s="124">
        <v>2.6</v>
      </c>
      <c r="N5" s="124">
        <v>2.5019999999999998</v>
      </c>
      <c r="O5" s="124">
        <v>2.8959999999999999</v>
      </c>
      <c r="P5" s="124">
        <v>2.5019999999999998</v>
      </c>
      <c r="Q5" s="124">
        <v>2.5720000000000001</v>
      </c>
      <c r="R5" s="124">
        <v>2.5019999999999998</v>
      </c>
      <c r="S5" s="124">
        <v>2.734</v>
      </c>
      <c r="T5" s="124">
        <v>2.5059999999999998</v>
      </c>
      <c r="U5" s="124">
        <v>2.754</v>
      </c>
      <c r="V5" s="124">
        <v>2.5019999999999998</v>
      </c>
      <c r="W5" s="124">
        <v>3.1320000000000001</v>
      </c>
      <c r="X5" s="124">
        <v>2.5019999999999998</v>
      </c>
      <c r="Y5" s="124">
        <v>2.556</v>
      </c>
      <c r="Z5" s="124">
        <v>2.5019999999999998</v>
      </c>
      <c r="AA5" s="124">
        <v>2.5880000000000001</v>
      </c>
      <c r="AB5" s="124">
        <v>3.1459999999999999</v>
      </c>
      <c r="AC5" s="124">
        <v>2.6890000000000001</v>
      </c>
      <c r="AD5" s="124">
        <v>2.5019999999999998</v>
      </c>
      <c r="AE5" s="124">
        <v>2.528</v>
      </c>
      <c r="AF5" s="124">
        <v>2.8069999999999999</v>
      </c>
      <c r="AG5" s="124">
        <v>2.5070000000000001</v>
      </c>
      <c r="AH5" s="125">
        <v>2.5019999999999998</v>
      </c>
      <c r="AI5" s="173">
        <v>2.5760000000000001</v>
      </c>
      <c r="AJ5" s="173">
        <v>2.7559999999999998</v>
      </c>
      <c r="AK5" s="173">
        <v>2.6179999999999999</v>
      </c>
      <c r="AL5" s="173">
        <v>2.6240000000000001</v>
      </c>
      <c r="AM5" s="173">
        <v>2.6469999999999998</v>
      </c>
      <c r="AN5" s="173"/>
      <c r="AO5" s="173"/>
      <c r="AP5" s="173"/>
      <c r="AQ5" s="173"/>
      <c r="AR5" s="173"/>
      <c r="AS5" s="173"/>
      <c r="AT5" s="173"/>
      <c r="AU5" s="173"/>
      <c r="AV5" s="173"/>
      <c r="AW5" s="173"/>
      <c r="AX5" s="173"/>
      <c r="AY5" s="173"/>
    </row>
    <row r="6" spans="1:54" ht="14.45" customHeight="1" x14ac:dyDescent="0.25">
      <c r="A6" s="190">
        <v>44197</v>
      </c>
      <c r="B6" s="165"/>
      <c r="C6" s="165"/>
      <c r="D6" s="166">
        <v>2.5</v>
      </c>
      <c r="E6" s="124">
        <v>2.7389999999999999</v>
      </c>
      <c r="F6" s="124">
        <v>2.4129999999999998</v>
      </c>
      <c r="G6" s="124">
        <v>2.496</v>
      </c>
      <c r="H6" s="124">
        <v>2.4169999999999998</v>
      </c>
      <c r="I6" s="124">
        <v>2.7770000000000001</v>
      </c>
      <c r="J6" s="124">
        <v>2.7189999999999999</v>
      </c>
      <c r="K6" s="124">
        <v>2.6549999999999998</v>
      </c>
      <c r="L6" s="124">
        <v>2.6320000000000001</v>
      </c>
      <c r="M6" s="124">
        <v>2.464</v>
      </c>
      <c r="N6" s="124">
        <v>2.4129999999999998</v>
      </c>
      <c r="O6" s="124">
        <v>2.613</v>
      </c>
      <c r="P6" s="124">
        <v>2.4129999999999998</v>
      </c>
      <c r="Q6" s="124">
        <v>2.4489999999999998</v>
      </c>
      <c r="R6" s="124">
        <v>2.456</v>
      </c>
      <c r="S6" s="124">
        <v>2.6</v>
      </c>
      <c r="T6" s="124">
        <v>2.4510000000000001</v>
      </c>
      <c r="U6" s="124">
        <v>2.6339999999999999</v>
      </c>
      <c r="V6" s="124">
        <v>2.4159999999999999</v>
      </c>
      <c r="W6" s="124">
        <v>2.7050000000000001</v>
      </c>
      <c r="X6" s="124">
        <v>2.4380000000000002</v>
      </c>
      <c r="Y6" s="124">
        <v>2.4700000000000002</v>
      </c>
      <c r="Z6" s="124">
        <v>2.4129999999999998</v>
      </c>
      <c r="AA6" s="124">
        <v>2.5419999999999998</v>
      </c>
      <c r="AB6" s="124">
        <v>2.758</v>
      </c>
      <c r="AC6" s="124">
        <v>3.1589999999999998</v>
      </c>
      <c r="AD6" s="124">
        <v>2.4460000000000002</v>
      </c>
      <c r="AE6" s="124">
        <v>2.4660000000000002</v>
      </c>
      <c r="AF6" s="124">
        <v>2.5329999999999999</v>
      </c>
      <c r="AG6" s="124">
        <v>2.4540000000000002</v>
      </c>
      <c r="AH6" s="125">
        <v>2.4129999999999998</v>
      </c>
      <c r="AI6" s="173">
        <v>2.5129999999999999</v>
      </c>
      <c r="AJ6" s="173">
        <v>2.6110000000000002</v>
      </c>
      <c r="AK6" s="173">
        <v>2.5</v>
      </c>
      <c r="AL6" s="173">
        <v>2.5379999999999998</v>
      </c>
      <c r="AM6" s="173">
        <v>2.6280000000000001</v>
      </c>
      <c r="AN6" s="173"/>
      <c r="AO6" s="173"/>
      <c r="AP6" s="173"/>
      <c r="AQ6" s="173"/>
      <c r="AR6" s="173"/>
      <c r="AS6" s="173"/>
      <c r="AT6" s="173"/>
      <c r="AU6" s="173"/>
      <c r="AV6" s="173"/>
      <c r="AW6" s="173"/>
      <c r="AX6" s="173"/>
      <c r="AY6" s="173"/>
    </row>
    <row r="7" spans="1:54" ht="14.45" customHeight="1" x14ac:dyDescent="0.25">
      <c r="A7" s="190">
        <v>44228</v>
      </c>
      <c r="B7" s="165"/>
      <c r="C7" s="165"/>
      <c r="D7" s="166">
        <v>2</v>
      </c>
      <c r="E7" s="124">
        <v>2.1469999999999998</v>
      </c>
      <c r="F7" s="124">
        <v>1.83</v>
      </c>
      <c r="G7" s="124">
        <v>1.929</v>
      </c>
      <c r="H7" s="124">
        <v>1.8759999999999999</v>
      </c>
      <c r="I7" s="124">
        <v>2.0750000000000002</v>
      </c>
      <c r="J7" s="124">
        <v>2.6429999999999998</v>
      </c>
      <c r="K7" s="124">
        <v>2.5169999999999999</v>
      </c>
      <c r="L7" s="124">
        <v>1.9990000000000001</v>
      </c>
      <c r="M7" s="124">
        <v>1.889</v>
      </c>
      <c r="N7" s="124">
        <v>1.845</v>
      </c>
      <c r="O7" s="124">
        <v>2.165</v>
      </c>
      <c r="P7" s="124">
        <v>1.9570000000000001</v>
      </c>
      <c r="Q7" s="124">
        <v>1.855</v>
      </c>
      <c r="R7" s="124">
        <v>1.9119999999999999</v>
      </c>
      <c r="S7" s="124">
        <v>2.5169999999999999</v>
      </c>
      <c r="T7" s="124">
        <v>2.7589999999999999</v>
      </c>
      <c r="U7" s="124">
        <v>2</v>
      </c>
      <c r="V7" s="124">
        <v>1.89</v>
      </c>
      <c r="W7" s="124">
        <v>2.3140000000000001</v>
      </c>
      <c r="X7" s="124">
        <v>2.101</v>
      </c>
      <c r="Y7" s="124">
        <v>1.9139999999999999</v>
      </c>
      <c r="Z7" s="124">
        <v>1.87</v>
      </c>
      <c r="AA7" s="124">
        <v>2.218</v>
      </c>
      <c r="AB7" s="124">
        <v>2.117</v>
      </c>
      <c r="AC7" s="124">
        <v>2.5619999999999998</v>
      </c>
      <c r="AD7" s="124">
        <v>1.944</v>
      </c>
      <c r="AE7" s="124">
        <v>2.1789999999999998</v>
      </c>
      <c r="AF7" s="124">
        <v>1.8879999999999999</v>
      </c>
      <c r="AG7" s="124">
        <v>2.0979999999999999</v>
      </c>
      <c r="AH7" s="125">
        <v>1.83</v>
      </c>
      <c r="AI7" s="173">
        <v>1.9750000000000001</v>
      </c>
      <c r="AJ7" s="173">
        <v>1.9259999999999999</v>
      </c>
      <c r="AK7" s="173">
        <v>2.0449999999999999</v>
      </c>
      <c r="AL7" s="173">
        <v>2.242</v>
      </c>
      <c r="AM7" s="173">
        <v>3.0880000000000001</v>
      </c>
      <c r="AN7" s="173"/>
      <c r="AO7" s="173"/>
      <c r="AP7" s="173"/>
      <c r="AQ7" s="173"/>
      <c r="AR7" s="173"/>
      <c r="AS7" s="173"/>
      <c r="AT7" s="173"/>
      <c r="AU7" s="173"/>
      <c r="AV7" s="173"/>
      <c r="AW7" s="173"/>
      <c r="AX7" s="173"/>
      <c r="AY7" s="173"/>
    </row>
    <row r="8" spans="1:54" ht="14.45" customHeight="1" x14ac:dyDescent="0.25">
      <c r="A8" s="190">
        <v>44256</v>
      </c>
      <c r="B8" s="165"/>
      <c r="C8" s="165"/>
      <c r="D8" s="166">
        <v>3.7</v>
      </c>
      <c r="E8" s="124">
        <v>2.7749999999999999</v>
      </c>
      <c r="F8" s="124">
        <v>2.2930000000000001</v>
      </c>
      <c r="G8" s="124">
        <v>2.6219999999999999</v>
      </c>
      <c r="H8" s="124">
        <v>2.5750000000000002</v>
      </c>
      <c r="I8" s="124">
        <v>4.3070000000000004</v>
      </c>
      <c r="J8" s="124">
        <v>5.29</v>
      </c>
      <c r="K8" s="124">
        <v>2.931</v>
      </c>
      <c r="L8" s="124">
        <v>2.6840000000000002</v>
      </c>
      <c r="M8" s="124">
        <v>4.7910000000000004</v>
      </c>
      <c r="N8" s="124">
        <v>3.101</v>
      </c>
      <c r="O8" s="124">
        <v>2.2269999999999999</v>
      </c>
      <c r="P8" s="124">
        <v>2.778</v>
      </c>
      <c r="Q8" s="124">
        <v>3.1040000000000001</v>
      </c>
      <c r="R8" s="124">
        <v>3.5670000000000002</v>
      </c>
      <c r="S8" s="124">
        <v>6.5190000000000001</v>
      </c>
      <c r="T8" s="124">
        <v>3.246</v>
      </c>
      <c r="U8" s="124">
        <v>5.8970000000000002</v>
      </c>
      <c r="V8" s="124">
        <v>2.6429999999999998</v>
      </c>
      <c r="W8" s="124">
        <v>2.9279999999999999</v>
      </c>
      <c r="X8" s="124">
        <v>2.6619999999999999</v>
      </c>
      <c r="Y8" s="124">
        <v>3</v>
      </c>
      <c r="Z8" s="124">
        <v>2.226</v>
      </c>
      <c r="AA8" s="124">
        <v>3</v>
      </c>
      <c r="AB8" s="124">
        <v>7.1589999999999998</v>
      </c>
      <c r="AC8" s="124">
        <v>3.6280000000000001</v>
      </c>
      <c r="AD8" s="124">
        <v>2.577</v>
      </c>
      <c r="AE8" s="124">
        <v>4.4930000000000003</v>
      </c>
      <c r="AF8" s="124">
        <v>2.395</v>
      </c>
      <c r="AG8" s="124">
        <v>3.8370000000000002</v>
      </c>
      <c r="AH8" s="125">
        <v>2.0099999999999998</v>
      </c>
      <c r="AI8" s="173">
        <v>3.258</v>
      </c>
      <c r="AJ8" s="173">
        <v>3.5760000000000001</v>
      </c>
      <c r="AK8" s="173">
        <v>2.8839999999999999</v>
      </c>
      <c r="AL8" s="173">
        <v>3.165</v>
      </c>
      <c r="AM8" s="173">
        <v>4.5640000000000001</v>
      </c>
      <c r="AN8" s="173"/>
      <c r="AO8" s="173"/>
      <c r="AP8" s="173"/>
      <c r="AQ8" s="173"/>
      <c r="AR8" s="173"/>
      <c r="AS8" s="173"/>
      <c r="AT8" s="173"/>
      <c r="AU8" s="173"/>
      <c r="AV8" s="173"/>
      <c r="AW8" s="173"/>
      <c r="AX8" s="173"/>
      <c r="AY8" s="173"/>
    </row>
    <row r="9" spans="1:54" ht="14.45" customHeight="1" x14ac:dyDescent="0.25">
      <c r="A9" s="190">
        <v>44287</v>
      </c>
      <c r="B9" s="165"/>
      <c r="C9" s="165"/>
      <c r="D9" s="166">
        <v>10</v>
      </c>
      <c r="E9" s="124">
        <v>7.77</v>
      </c>
      <c r="F9" s="124">
        <v>5.1459999999999999</v>
      </c>
      <c r="G9" s="124">
        <v>6.4109999999999996</v>
      </c>
      <c r="H9" s="124">
        <v>10.275</v>
      </c>
      <c r="I9" s="124">
        <v>20.827000000000002</v>
      </c>
      <c r="J9" s="124">
        <v>20.359000000000002</v>
      </c>
      <c r="K9" s="124">
        <v>15.917999999999999</v>
      </c>
      <c r="L9" s="124">
        <v>6.5960000000000001</v>
      </c>
      <c r="M9" s="124">
        <v>22.469000000000001</v>
      </c>
      <c r="N9" s="124">
        <v>10.715</v>
      </c>
      <c r="O9" s="124">
        <v>5.3479999999999999</v>
      </c>
      <c r="P9" s="124">
        <v>15.721</v>
      </c>
      <c r="Q9" s="124">
        <v>19.007999999999999</v>
      </c>
      <c r="R9" s="124">
        <v>11.276</v>
      </c>
      <c r="S9" s="124">
        <v>14.268000000000001</v>
      </c>
      <c r="T9" s="124">
        <v>6.2839999999999998</v>
      </c>
      <c r="U9" s="124">
        <v>15.792999999999999</v>
      </c>
      <c r="V9" s="124">
        <v>7.3570000000000002</v>
      </c>
      <c r="W9" s="124">
        <v>4.8630000000000004</v>
      </c>
      <c r="X9" s="124">
        <v>10.672000000000001</v>
      </c>
      <c r="Y9" s="124">
        <v>14.13</v>
      </c>
      <c r="Z9" s="124">
        <v>6.0039999999999996</v>
      </c>
      <c r="AA9" s="124">
        <v>5.88</v>
      </c>
      <c r="AB9" s="124">
        <v>29.536000000000001</v>
      </c>
      <c r="AC9" s="124">
        <v>20.981000000000002</v>
      </c>
      <c r="AD9" s="124">
        <v>8.0690000000000008</v>
      </c>
      <c r="AE9" s="124">
        <v>8.5920000000000005</v>
      </c>
      <c r="AF9" s="124">
        <v>15.106</v>
      </c>
      <c r="AG9" s="124">
        <v>7.2160000000000002</v>
      </c>
      <c r="AH9" s="125">
        <v>10</v>
      </c>
      <c r="AI9" s="173">
        <v>7.9370000000000003</v>
      </c>
      <c r="AJ9" s="173">
        <v>10.282999999999999</v>
      </c>
      <c r="AK9" s="173">
        <v>7.1120000000000001</v>
      </c>
      <c r="AL9" s="173">
        <v>6.0679999999999996</v>
      </c>
      <c r="AM9" s="173">
        <v>5.5330000000000004</v>
      </c>
      <c r="AN9" s="173"/>
      <c r="AO9" s="173"/>
      <c r="AP9" s="173"/>
      <c r="AQ9" s="173"/>
      <c r="AR9" s="173"/>
      <c r="AS9" s="173"/>
      <c r="AT9" s="173"/>
      <c r="AU9" s="173"/>
      <c r="AV9" s="173"/>
      <c r="AW9" s="173"/>
      <c r="AX9" s="173"/>
      <c r="AY9" s="173"/>
    </row>
    <row r="10" spans="1:54" ht="14.45" customHeight="1" x14ac:dyDescent="0.25">
      <c r="A10" s="190">
        <v>44317</v>
      </c>
      <c r="B10" s="165"/>
      <c r="C10" s="165"/>
      <c r="D10" s="166">
        <v>40</v>
      </c>
      <c r="E10" s="124">
        <v>26.966000000000001</v>
      </c>
      <c r="F10" s="124">
        <v>36.917000000000002</v>
      </c>
      <c r="G10" s="124">
        <v>36.271000000000001</v>
      </c>
      <c r="H10" s="124">
        <v>70.122</v>
      </c>
      <c r="I10" s="124">
        <v>70.855000000000004</v>
      </c>
      <c r="J10" s="124">
        <v>59.43</v>
      </c>
      <c r="K10" s="124">
        <v>64.494</v>
      </c>
      <c r="L10" s="124">
        <v>22.582999999999998</v>
      </c>
      <c r="M10" s="124">
        <v>48.515999999999998</v>
      </c>
      <c r="N10" s="124">
        <v>40.287999999999997</v>
      </c>
      <c r="O10" s="124">
        <v>28.719000000000001</v>
      </c>
      <c r="P10" s="124">
        <v>57.613</v>
      </c>
      <c r="Q10" s="124">
        <v>74.326999999999998</v>
      </c>
      <c r="R10" s="124">
        <v>50.853000000000002</v>
      </c>
      <c r="S10" s="124">
        <v>45.523000000000003</v>
      </c>
      <c r="T10" s="124">
        <v>36.506999999999998</v>
      </c>
      <c r="U10" s="124">
        <v>66.369</v>
      </c>
      <c r="V10" s="124">
        <v>36.779000000000003</v>
      </c>
      <c r="W10" s="124">
        <v>34.366</v>
      </c>
      <c r="X10" s="124">
        <v>40</v>
      </c>
      <c r="Y10" s="124">
        <v>80.900000000000006</v>
      </c>
      <c r="Z10" s="124">
        <v>9.65</v>
      </c>
      <c r="AA10" s="124">
        <v>29.202999999999999</v>
      </c>
      <c r="AB10" s="124">
        <v>74.307000000000002</v>
      </c>
      <c r="AC10" s="124">
        <v>85.516999999999996</v>
      </c>
      <c r="AD10" s="124">
        <v>31.992000000000001</v>
      </c>
      <c r="AE10" s="124">
        <v>45.301000000000002</v>
      </c>
      <c r="AF10" s="124">
        <v>58.286999999999999</v>
      </c>
      <c r="AG10" s="124">
        <v>66.628</v>
      </c>
      <c r="AH10" s="125">
        <v>27.882000000000001</v>
      </c>
      <c r="AI10" s="173">
        <v>32.405000000000001</v>
      </c>
      <c r="AJ10" s="173">
        <v>27.315999999999999</v>
      </c>
      <c r="AK10" s="173">
        <v>21.236000000000001</v>
      </c>
      <c r="AL10" s="173">
        <v>30.16</v>
      </c>
      <c r="AM10" s="173">
        <v>27.675999999999998</v>
      </c>
      <c r="AN10" s="173"/>
      <c r="AO10" s="173"/>
      <c r="AP10" s="173"/>
      <c r="AQ10" s="173"/>
      <c r="AR10" s="173"/>
      <c r="AS10" s="173"/>
      <c r="AT10" s="173"/>
      <c r="AU10" s="173"/>
      <c r="AV10" s="173"/>
      <c r="AW10" s="173"/>
      <c r="AX10" s="173"/>
      <c r="AY10" s="173"/>
    </row>
    <row r="11" spans="1:54" ht="14.45" customHeight="1" x14ac:dyDescent="0.25">
      <c r="A11" s="190">
        <v>44348</v>
      </c>
      <c r="B11" s="165"/>
      <c r="C11" s="165"/>
      <c r="D11" s="166">
        <v>50</v>
      </c>
      <c r="E11" s="124">
        <v>38.06</v>
      </c>
      <c r="F11" s="124">
        <v>72.620999999999995</v>
      </c>
      <c r="G11" s="124">
        <v>98.483000000000004</v>
      </c>
      <c r="H11" s="124">
        <v>104.181</v>
      </c>
      <c r="I11" s="124">
        <v>118.60899999999999</v>
      </c>
      <c r="J11" s="124">
        <v>102.221</v>
      </c>
      <c r="K11" s="124">
        <v>78.257999999999996</v>
      </c>
      <c r="L11" s="124">
        <v>50</v>
      </c>
      <c r="M11" s="124">
        <v>44.908999999999999</v>
      </c>
      <c r="N11" s="124">
        <v>55.985999999999997</v>
      </c>
      <c r="O11" s="124">
        <v>62.874000000000002</v>
      </c>
      <c r="P11" s="124">
        <v>44.043999999999997</v>
      </c>
      <c r="Q11" s="124">
        <v>102.414</v>
      </c>
      <c r="R11" s="124">
        <v>49.805999999999997</v>
      </c>
      <c r="S11" s="124">
        <v>107.167</v>
      </c>
      <c r="T11" s="124">
        <v>23.027000000000001</v>
      </c>
      <c r="U11" s="124">
        <v>94.534000000000006</v>
      </c>
      <c r="V11" s="124">
        <v>44.347000000000001</v>
      </c>
      <c r="W11" s="124">
        <v>66.897000000000006</v>
      </c>
      <c r="X11" s="124">
        <v>26.408000000000001</v>
      </c>
      <c r="Y11" s="124">
        <v>40.177999999999997</v>
      </c>
      <c r="Z11" s="124">
        <v>3.93</v>
      </c>
      <c r="AA11" s="124">
        <v>25.856000000000002</v>
      </c>
      <c r="AB11" s="124">
        <v>43.86</v>
      </c>
      <c r="AC11" s="124">
        <v>97.531000000000006</v>
      </c>
      <c r="AD11" s="124">
        <v>22.152000000000001</v>
      </c>
      <c r="AE11" s="124">
        <v>36.079000000000001</v>
      </c>
      <c r="AF11" s="124">
        <v>98.197000000000003</v>
      </c>
      <c r="AG11" s="124">
        <v>42.658000000000001</v>
      </c>
      <c r="AH11" s="125">
        <v>47.98</v>
      </c>
      <c r="AI11" s="173">
        <v>74.698999999999998</v>
      </c>
      <c r="AJ11" s="173">
        <v>15.771000000000001</v>
      </c>
      <c r="AK11" s="173">
        <v>28.43</v>
      </c>
      <c r="AL11" s="173">
        <v>50.6</v>
      </c>
      <c r="AM11" s="173">
        <v>72.131</v>
      </c>
      <c r="AN11" s="173"/>
      <c r="AO11" s="173"/>
      <c r="AP11" s="173"/>
      <c r="AQ11" s="173"/>
      <c r="AR11" s="173"/>
      <c r="AS11" s="173"/>
      <c r="AT11" s="173"/>
      <c r="AU11" s="173"/>
      <c r="AV11" s="173"/>
      <c r="AW11" s="173"/>
      <c r="AX11" s="173"/>
      <c r="AY11" s="173"/>
    </row>
    <row r="12" spans="1:54" ht="14.45" customHeight="1" x14ac:dyDescent="0.25">
      <c r="A12" s="190">
        <v>44378</v>
      </c>
      <c r="B12" s="165"/>
      <c r="C12" s="165"/>
      <c r="D12" s="166">
        <v>20</v>
      </c>
      <c r="E12" s="124">
        <v>19.053999999999998</v>
      </c>
      <c r="F12" s="124">
        <v>32.517000000000003</v>
      </c>
      <c r="G12" s="124">
        <v>54.482999999999997</v>
      </c>
      <c r="H12" s="124">
        <v>36.456000000000003</v>
      </c>
      <c r="I12" s="124">
        <v>32.237000000000002</v>
      </c>
      <c r="J12" s="124">
        <v>45.274000000000001</v>
      </c>
      <c r="K12" s="124">
        <v>23.521000000000001</v>
      </c>
      <c r="L12" s="124">
        <v>20</v>
      </c>
      <c r="M12" s="124">
        <v>16.091000000000001</v>
      </c>
      <c r="N12" s="124">
        <v>28.030999999999999</v>
      </c>
      <c r="O12" s="124">
        <v>24.227</v>
      </c>
      <c r="P12" s="124">
        <v>18.536999999999999</v>
      </c>
      <c r="Q12" s="124">
        <v>31.132000000000001</v>
      </c>
      <c r="R12" s="124">
        <v>14.321999999999999</v>
      </c>
      <c r="S12" s="124">
        <v>66.533000000000001</v>
      </c>
      <c r="T12" s="124">
        <v>8.8460000000000001</v>
      </c>
      <c r="U12" s="124">
        <v>25.463999999999999</v>
      </c>
      <c r="V12" s="124">
        <v>20.305</v>
      </c>
      <c r="W12" s="124">
        <v>40.317</v>
      </c>
      <c r="X12" s="124">
        <v>8.4649999999999999</v>
      </c>
      <c r="Y12" s="124">
        <v>13.122999999999999</v>
      </c>
      <c r="Z12" s="124">
        <v>2.262</v>
      </c>
      <c r="AA12" s="124">
        <v>8.7370000000000001</v>
      </c>
      <c r="AB12" s="124">
        <v>14.544</v>
      </c>
      <c r="AC12" s="124">
        <v>32.377000000000002</v>
      </c>
      <c r="AD12" s="124">
        <v>11.86</v>
      </c>
      <c r="AE12" s="124">
        <v>13.789</v>
      </c>
      <c r="AF12" s="124">
        <v>29.707000000000001</v>
      </c>
      <c r="AG12" s="124">
        <v>13.397</v>
      </c>
      <c r="AH12" s="125">
        <v>13.584</v>
      </c>
      <c r="AI12" s="173">
        <v>23.071999999999999</v>
      </c>
      <c r="AJ12" s="173">
        <v>7.2690000000000001</v>
      </c>
      <c r="AK12" s="173">
        <v>9.44</v>
      </c>
      <c r="AL12" s="173">
        <v>13.989000000000001</v>
      </c>
      <c r="AM12" s="173">
        <v>24.654</v>
      </c>
      <c r="AN12" s="173"/>
      <c r="AO12" s="173"/>
      <c r="AP12" s="173"/>
      <c r="AQ12" s="173"/>
      <c r="AR12" s="173"/>
      <c r="AS12" s="173"/>
      <c r="AT12" s="173"/>
      <c r="AU12" s="173"/>
      <c r="AV12" s="173"/>
      <c r="AW12" s="173"/>
      <c r="AX12" s="173"/>
      <c r="AY12" s="173"/>
    </row>
    <row r="13" spans="1:54" ht="14.45" customHeight="1" x14ac:dyDescent="0.25">
      <c r="A13" s="190">
        <v>44409</v>
      </c>
      <c r="B13" s="165"/>
      <c r="C13" s="165"/>
      <c r="D13" s="166">
        <v>14</v>
      </c>
      <c r="E13" s="124">
        <v>12.442</v>
      </c>
      <c r="F13" s="124">
        <v>28.231000000000002</v>
      </c>
      <c r="G13" s="124">
        <v>22.111000000000001</v>
      </c>
      <c r="H13" s="124">
        <v>26.401</v>
      </c>
      <c r="I13" s="124">
        <v>14.475</v>
      </c>
      <c r="J13" s="124">
        <v>20.797999999999998</v>
      </c>
      <c r="K13" s="124">
        <v>15.691000000000001</v>
      </c>
      <c r="L13" s="124">
        <v>26.863</v>
      </c>
      <c r="M13" s="124">
        <v>14.983000000000001</v>
      </c>
      <c r="N13" s="124">
        <v>20.62</v>
      </c>
      <c r="O13" s="124">
        <v>13.881</v>
      </c>
      <c r="P13" s="124">
        <v>15.616</v>
      </c>
      <c r="Q13" s="124">
        <v>17.518999999999998</v>
      </c>
      <c r="R13" s="124">
        <v>10.513999999999999</v>
      </c>
      <c r="S13" s="124">
        <v>23.783000000000001</v>
      </c>
      <c r="T13" s="124">
        <v>6.6779999999999999</v>
      </c>
      <c r="U13" s="124">
        <v>20.978999999999999</v>
      </c>
      <c r="V13" s="124">
        <v>11.419</v>
      </c>
      <c r="W13" s="124">
        <v>41.905000000000001</v>
      </c>
      <c r="X13" s="124">
        <v>7.28</v>
      </c>
      <c r="Y13" s="124">
        <v>18.780999999999999</v>
      </c>
      <c r="Z13" s="124">
        <v>1.881</v>
      </c>
      <c r="AA13" s="124">
        <v>7.3419999999999996</v>
      </c>
      <c r="AB13" s="124">
        <v>8.8390000000000004</v>
      </c>
      <c r="AC13" s="124">
        <v>19.422999999999998</v>
      </c>
      <c r="AD13" s="124">
        <v>9.7899999999999991</v>
      </c>
      <c r="AE13" s="124">
        <v>21.515999999999998</v>
      </c>
      <c r="AF13" s="124">
        <v>14</v>
      </c>
      <c r="AG13" s="124">
        <v>7.7130000000000001</v>
      </c>
      <c r="AH13" s="125">
        <v>11.843</v>
      </c>
      <c r="AI13" s="173">
        <v>11.143000000000001</v>
      </c>
      <c r="AJ13" s="173">
        <v>4.3949999999999996</v>
      </c>
      <c r="AK13" s="173">
        <v>9.6</v>
      </c>
      <c r="AL13" s="173">
        <v>11.065</v>
      </c>
      <c r="AM13" s="173">
        <v>10.916</v>
      </c>
      <c r="AN13" s="173"/>
      <c r="AO13" s="173"/>
      <c r="AP13" s="173"/>
      <c r="AQ13" s="173"/>
      <c r="AR13" s="173"/>
      <c r="AS13" s="173"/>
      <c r="AT13" s="173"/>
      <c r="AU13" s="173"/>
      <c r="AV13" s="173"/>
      <c r="AW13" s="173"/>
      <c r="AX13" s="173"/>
      <c r="AY13" s="173"/>
    </row>
    <row r="14" spans="1:54" ht="14.45" customHeight="1" x14ac:dyDescent="0.25">
      <c r="A14" s="190">
        <v>44440</v>
      </c>
      <c r="B14" s="165"/>
      <c r="C14" s="165"/>
      <c r="D14" s="166">
        <v>12</v>
      </c>
      <c r="E14" s="124">
        <v>6.9859999999999998</v>
      </c>
      <c r="F14" s="124">
        <v>31.053999999999998</v>
      </c>
      <c r="G14" s="124">
        <v>11.492000000000001</v>
      </c>
      <c r="H14" s="124">
        <v>20.428999999999998</v>
      </c>
      <c r="I14" s="124">
        <v>17.847000000000001</v>
      </c>
      <c r="J14" s="124">
        <v>23.295999999999999</v>
      </c>
      <c r="K14" s="124">
        <v>10.718</v>
      </c>
      <c r="L14" s="124">
        <v>20.344000000000001</v>
      </c>
      <c r="M14" s="124">
        <v>8.6039999999999992</v>
      </c>
      <c r="N14" s="124">
        <v>16.798999999999999</v>
      </c>
      <c r="O14" s="124">
        <v>29.594999999999999</v>
      </c>
      <c r="P14" s="124">
        <v>13.792999999999999</v>
      </c>
      <c r="Q14" s="124">
        <v>16.884</v>
      </c>
      <c r="R14" s="124">
        <v>13</v>
      </c>
      <c r="S14" s="124">
        <v>15.651999999999999</v>
      </c>
      <c r="T14" s="124">
        <v>7.0880000000000001</v>
      </c>
      <c r="U14" s="124">
        <v>31.155000000000001</v>
      </c>
      <c r="V14" s="124">
        <v>10.43</v>
      </c>
      <c r="W14" s="124">
        <v>30.204999999999998</v>
      </c>
      <c r="X14" s="124">
        <v>6.2939999999999996</v>
      </c>
      <c r="Y14" s="124">
        <v>9.11</v>
      </c>
      <c r="Z14" s="124">
        <v>5.9180000000000001</v>
      </c>
      <c r="AA14" s="124">
        <v>12.065</v>
      </c>
      <c r="AB14" s="124">
        <v>13.196999999999999</v>
      </c>
      <c r="AC14" s="124">
        <v>15.976000000000001</v>
      </c>
      <c r="AD14" s="124">
        <v>10.425000000000001</v>
      </c>
      <c r="AE14" s="124">
        <v>14.542999999999999</v>
      </c>
      <c r="AF14" s="124">
        <v>14.882999999999999</v>
      </c>
      <c r="AG14" s="124">
        <v>7.452</v>
      </c>
      <c r="AH14" s="125">
        <v>8.7420000000000009</v>
      </c>
      <c r="AI14" s="173">
        <v>8.9139999999999997</v>
      </c>
      <c r="AJ14" s="173">
        <v>3.601</v>
      </c>
      <c r="AK14" s="173">
        <v>24.437999999999999</v>
      </c>
      <c r="AL14" s="173">
        <v>12.003</v>
      </c>
      <c r="AM14" s="173">
        <v>9.25</v>
      </c>
      <c r="AN14" s="173"/>
      <c r="AO14" s="173"/>
      <c r="AP14" s="173"/>
      <c r="AQ14" s="173"/>
      <c r="AR14" s="173"/>
      <c r="AS14" s="173"/>
      <c r="AT14" s="173"/>
      <c r="AU14" s="173"/>
      <c r="AV14" s="173"/>
      <c r="AW14" s="173"/>
      <c r="AX14" s="173"/>
      <c r="AY14" s="173"/>
    </row>
    <row r="15" spans="1:54" ht="14.45" customHeight="1" x14ac:dyDescent="0.25">
      <c r="A15" s="190">
        <v>44470</v>
      </c>
      <c r="B15" s="165"/>
      <c r="C15" s="165"/>
      <c r="D15" s="166">
        <v>10.96</v>
      </c>
      <c r="E15" s="124">
        <v>14.513</v>
      </c>
      <c r="F15" s="124">
        <v>17.658000000000001</v>
      </c>
      <c r="G15" s="124">
        <v>16.097999999999999</v>
      </c>
      <c r="H15" s="124">
        <v>14.502000000000001</v>
      </c>
      <c r="I15" s="124">
        <v>19.286999999999999</v>
      </c>
      <c r="J15" s="124">
        <v>24.314</v>
      </c>
      <c r="K15" s="124">
        <v>8.5790000000000006</v>
      </c>
      <c r="L15" s="124">
        <v>14.941000000000001</v>
      </c>
      <c r="M15" s="124">
        <v>9.7270000000000003</v>
      </c>
      <c r="N15" s="124">
        <v>17.282</v>
      </c>
      <c r="O15" s="124">
        <v>10.682</v>
      </c>
      <c r="P15" s="124">
        <v>7.7560000000000002</v>
      </c>
      <c r="Q15" s="124">
        <v>10.52</v>
      </c>
      <c r="R15" s="124">
        <v>7.8659999999999997</v>
      </c>
      <c r="S15" s="124">
        <v>11.218999999999999</v>
      </c>
      <c r="T15" s="124">
        <v>7.8140000000000001</v>
      </c>
      <c r="U15" s="124">
        <v>21.158999999999999</v>
      </c>
      <c r="V15" s="124">
        <v>7.5860000000000003</v>
      </c>
      <c r="W15" s="124">
        <v>11.760999999999999</v>
      </c>
      <c r="X15" s="124">
        <v>6.0190000000000001</v>
      </c>
      <c r="Y15" s="124">
        <v>6.6239999999999997</v>
      </c>
      <c r="Z15" s="124">
        <v>4.1529999999999996</v>
      </c>
      <c r="AA15" s="124">
        <v>6.8970000000000002</v>
      </c>
      <c r="AB15" s="124">
        <v>12.513999999999999</v>
      </c>
      <c r="AC15" s="124">
        <v>20.706</v>
      </c>
      <c r="AD15" s="124">
        <v>33.381</v>
      </c>
      <c r="AE15" s="124">
        <v>11.319000000000001</v>
      </c>
      <c r="AF15" s="124">
        <v>9.9719999999999995</v>
      </c>
      <c r="AG15" s="124">
        <v>6.9039999999999999</v>
      </c>
      <c r="AH15" s="125">
        <v>9.5839999999999996</v>
      </c>
      <c r="AI15" s="173">
        <v>10.811</v>
      </c>
      <c r="AJ15" s="173">
        <v>2.992</v>
      </c>
      <c r="AK15" s="173">
        <v>13.615</v>
      </c>
      <c r="AL15" s="173">
        <v>16.77</v>
      </c>
      <c r="AM15" s="173">
        <v>6.23</v>
      </c>
      <c r="AN15" s="173"/>
      <c r="AO15" s="173"/>
      <c r="AP15" s="173"/>
      <c r="AQ15" s="173"/>
      <c r="AR15" s="173"/>
      <c r="AS15" s="173"/>
      <c r="AT15" s="173"/>
      <c r="AU15" s="173"/>
      <c r="AV15" s="173"/>
      <c r="AW15" s="173"/>
      <c r="AX15" s="173"/>
      <c r="AY15" s="173"/>
    </row>
    <row r="16" spans="1:54" ht="14.45" customHeight="1" x14ac:dyDescent="0.25">
      <c r="A16" s="190">
        <v>44501</v>
      </c>
      <c r="B16" s="165"/>
      <c r="C16" s="165"/>
      <c r="D16" s="166">
        <v>8.11</v>
      </c>
      <c r="E16" s="124">
        <v>6.9649999999999999</v>
      </c>
      <c r="F16" s="124">
        <v>9.5470000000000006</v>
      </c>
      <c r="G16" s="124">
        <v>8.1210000000000004</v>
      </c>
      <c r="H16" s="124">
        <v>9.0749999999999993</v>
      </c>
      <c r="I16" s="124">
        <v>11.13</v>
      </c>
      <c r="J16" s="124">
        <v>14.234999999999999</v>
      </c>
      <c r="K16" s="124">
        <v>8.3330000000000002</v>
      </c>
      <c r="L16" s="124">
        <v>8.6549999999999994</v>
      </c>
      <c r="M16" s="124">
        <v>5.7809999999999997</v>
      </c>
      <c r="N16" s="124">
        <v>10.65</v>
      </c>
      <c r="O16" s="124">
        <v>6.7060000000000004</v>
      </c>
      <c r="P16" s="124">
        <v>6.0540000000000003</v>
      </c>
      <c r="Q16" s="124">
        <v>7.7510000000000003</v>
      </c>
      <c r="R16" s="124">
        <v>6.1349999999999998</v>
      </c>
      <c r="S16" s="124">
        <v>7.8</v>
      </c>
      <c r="T16" s="124">
        <v>4.6319999999999997</v>
      </c>
      <c r="U16" s="124">
        <v>10.105</v>
      </c>
      <c r="V16" s="124">
        <v>6.9870000000000001</v>
      </c>
      <c r="W16" s="124">
        <v>7.5519999999999996</v>
      </c>
      <c r="X16" s="124">
        <v>4.9829999999999997</v>
      </c>
      <c r="Y16" s="124">
        <v>5.5039999999999996</v>
      </c>
      <c r="Z16" s="124">
        <v>2.4460000000000002</v>
      </c>
      <c r="AA16" s="124">
        <v>4.4909999999999997</v>
      </c>
      <c r="AB16" s="124">
        <v>8.843</v>
      </c>
      <c r="AC16" s="124">
        <v>11.83</v>
      </c>
      <c r="AD16" s="124">
        <v>12.236000000000001</v>
      </c>
      <c r="AE16" s="124">
        <v>6.19</v>
      </c>
      <c r="AF16" s="124">
        <v>7.806</v>
      </c>
      <c r="AG16" s="124">
        <v>5.3150000000000004</v>
      </c>
      <c r="AH16" s="125">
        <v>6.3419999999999996</v>
      </c>
      <c r="AI16" s="173">
        <v>6.843</v>
      </c>
      <c r="AJ16" s="173">
        <v>2.4940000000000002</v>
      </c>
      <c r="AK16" s="173">
        <v>6.5709999999999997</v>
      </c>
      <c r="AL16" s="173">
        <v>8.4239999999999995</v>
      </c>
      <c r="AM16" s="173">
        <v>5.5579999999999998</v>
      </c>
      <c r="AN16" s="173"/>
      <c r="AO16" s="173"/>
      <c r="AP16" s="173"/>
      <c r="AQ16" s="173"/>
      <c r="AR16" s="173"/>
      <c r="AS16" s="173"/>
      <c r="AT16" s="173"/>
      <c r="AU16" s="173"/>
      <c r="AV16" s="173"/>
      <c r="AW16" s="173"/>
      <c r="AX16" s="173"/>
      <c r="AY16" s="173"/>
    </row>
    <row r="17" spans="1:51" ht="14.45" customHeight="1" x14ac:dyDescent="0.25">
      <c r="A17" s="190">
        <v>44531</v>
      </c>
      <c r="B17" s="165"/>
      <c r="C17" s="165"/>
      <c r="D17" s="166">
        <v>6.9</v>
      </c>
      <c r="E17" s="124">
        <v>4.6779999999999999</v>
      </c>
      <c r="F17" s="124">
        <v>7.1630000000000003</v>
      </c>
      <c r="G17" s="124">
        <v>6.7089999999999996</v>
      </c>
      <c r="H17" s="124">
        <v>7.4080000000000004</v>
      </c>
      <c r="I17" s="124">
        <v>7.8209999999999997</v>
      </c>
      <c r="J17" s="124">
        <v>9.766</v>
      </c>
      <c r="K17" s="124">
        <v>6.1829999999999998</v>
      </c>
      <c r="L17" s="124">
        <v>5.8170000000000002</v>
      </c>
      <c r="M17" s="124">
        <v>4.7169999999999996</v>
      </c>
      <c r="N17" s="124">
        <v>7.069</v>
      </c>
      <c r="O17" s="124">
        <v>5.52</v>
      </c>
      <c r="P17" s="124">
        <v>5.0279999999999996</v>
      </c>
      <c r="Q17" s="124">
        <v>6.5419999999999998</v>
      </c>
      <c r="R17" s="124">
        <v>4.798</v>
      </c>
      <c r="S17" s="124">
        <v>6.8079999999999998</v>
      </c>
      <c r="T17" s="124">
        <v>3.839</v>
      </c>
      <c r="U17" s="124">
        <v>7.44</v>
      </c>
      <c r="V17" s="124">
        <v>5.6619999999999999</v>
      </c>
      <c r="W17" s="124">
        <v>6.3920000000000003</v>
      </c>
      <c r="X17" s="124">
        <v>3.6349999999999998</v>
      </c>
      <c r="Y17" s="124">
        <v>4.782</v>
      </c>
      <c r="Z17" s="124">
        <v>1.88</v>
      </c>
      <c r="AA17" s="124">
        <v>3.7250000000000001</v>
      </c>
      <c r="AB17" s="124">
        <v>6.0620000000000003</v>
      </c>
      <c r="AC17" s="124">
        <v>7.79</v>
      </c>
      <c r="AD17" s="124">
        <v>6.657</v>
      </c>
      <c r="AE17" s="124">
        <v>5.1040000000000001</v>
      </c>
      <c r="AF17" s="124">
        <v>6.242</v>
      </c>
      <c r="AG17" s="124">
        <v>4.2169999999999996</v>
      </c>
      <c r="AH17" s="125">
        <v>4.5839999999999996</v>
      </c>
      <c r="AI17" s="173">
        <v>5.4160000000000004</v>
      </c>
      <c r="AJ17" s="173">
        <v>2.2879999999999998</v>
      </c>
      <c r="AK17" s="173">
        <v>4.8810000000000002</v>
      </c>
      <c r="AL17" s="173">
        <v>5.47</v>
      </c>
      <c r="AM17" s="173">
        <v>4.827</v>
      </c>
      <c r="AN17" s="173"/>
      <c r="AO17" s="173"/>
      <c r="AP17" s="173"/>
      <c r="AQ17" s="173"/>
      <c r="AR17" s="173"/>
      <c r="AS17" s="173"/>
      <c r="AT17" s="173"/>
      <c r="AU17" s="173"/>
      <c r="AV17" s="173"/>
      <c r="AW17" s="173"/>
      <c r="AX17" s="173"/>
      <c r="AY17" s="173"/>
    </row>
    <row r="18" spans="1:51" ht="14.45" customHeight="1" x14ac:dyDescent="0.25">
      <c r="A18" s="190">
        <v>44562</v>
      </c>
      <c r="B18" s="165"/>
      <c r="C18" s="165"/>
      <c r="D18" s="166">
        <v>5.7</v>
      </c>
      <c r="E18" s="124">
        <v>3.7210000000000001</v>
      </c>
      <c r="F18" s="124">
        <v>5.9269999999999996</v>
      </c>
      <c r="G18" s="124">
        <v>5.702</v>
      </c>
      <c r="H18" s="124">
        <v>6.3639999999999999</v>
      </c>
      <c r="I18" s="124">
        <v>6.492</v>
      </c>
      <c r="J18" s="124">
        <v>7.0819999999999999</v>
      </c>
      <c r="K18" s="124">
        <v>5.0019999999999998</v>
      </c>
      <c r="L18" s="124">
        <v>4.6619999999999999</v>
      </c>
      <c r="M18" s="124">
        <v>3.9860000000000002</v>
      </c>
      <c r="N18" s="124">
        <v>5.3639999999999999</v>
      </c>
      <c r="O18" s="124">
        <v>4.6269999999999998</v>
      </c>
      <c r="P18" s="124">
        <v>4.2460000000000004</v>
      </c>
      <c r="Q18" s="124">
        <v>5.6440000000000001</v>
      </c>
      <c r="R18" s="124">
        <v>4.0650000000000004</v>
      </c>
      <c r="S18" s="124">
        <v>5.85</v>
      </c>
      <c r="T18" s="124">
        <v>3.081</v>
      </c>
      <c r="U18" s="124">
        <v>6.194</v>
      </c>
      <c r="V18" s="124">
        <v>4.2619999999999996</v>
      </c>
      <c r="W18" s="124">
        <v>5.4649999999999999</v>
      </c>
      <c r="X18" s="124">
        <v>3.0350000000000001</v>
      </c>
      <c r="Y18" s="124">
        <v>4.1029999999999998</v>
      </c>
      <c r="Z18" s="124">
        <v>1.589</v>
      </c>
      <c r="AA18" s="124">
        <v>2.9969999999999999</v>
      </c>
      <c r="AB18" s="124">
        <v>5.6790000000000003</v>
      </c>
      <c r="AC18" s="124">
        <v>6.3280000000000003</v>
      </c>
      <c r="AD18" s="124">
        <v>5.0069999999999997</v>
      </c>
      <c r="AE18" s="124">
        <v>4.1029999999999998</v>
      </c>
      <c r="AF18" s="124">
        <v>5.2770000000000001</v>
      </c>
      <c r="AG18" s="124">
        <v>3.5529999999999999</v>
      </c>
      <c r="AH18" s="125">
        <v>3.7959999999999998</v>
      </c>
      <c r="AI18" s="173">
        <v>4.5259999999999998</v>
      </c>
      <c r="AJ18" s="173">
        <v>1.948</v>
      </c>
      <c r="AK18" s="173">
        <v>4.008</v>
      </c>
      <c r="AL18" s="173">
        <v>4.4409999999999998</v>
      </c>
      <c r="AM18" s="173">
        <v>4.3029999999999999</v>
      </c>
      <c r="AN18" s="173"/>
      <c r="AO18" s="173"/>
      <c r="AP18" s="173"/>
      <c r="AQ18" s="173"/>
      <c r="AR18" s="173"/>
      <c r="AS18" s="173"/>
      <c r="AT18" s="173"/>
      <c r="AU18" s="173"/>
      <c r="AV18" s="173"/>
      <c r="AW18" s="173"/>
      <c r="AX18" s="173"/>
      <c r="AY18" s="173"/>
    </row>
    <row r="19" spans="1:51" ht="14.45" customHeight="1" x14ac:dyDescent="0.25">
      <c r="A19" s="190">
        <v>44593</v>
      </c>
      <c r="B19" s="165"/>
      <c r="C19" s="165"/>
      <c r="D19" s="166">
        <v>5.2</v>
      </c>
      <c r="E19" s="124">
        <v>2.8719999999999999</v>
      </c>
      <c r="F19" s="124">
        <v>4.657</v>
      </c>
      <c r="G19" s="124">
        <v>4.508</v>
      </c>
      <c r="H19" s="124">
        <v>4.8959999999999999</v>
      </c>
      <c r="I19" s="124">
        <v>5.9219999999999997</v>
      </c>
      <c r="J19" s="124">
        <v>7.9939999999999998</v>
      </c>
      <c r="K19" s="124">
        <v>3.9079999999999999</v>
      </c>
      <c r="L19" s="124">
        <v>3.6160000000000001</v>
      </c>
      <c r="M19" s="124">
        <v>3.1269999999999998</v>
      </c>
      <c r="N19" s="124">
        <v>4.3369999999999997</v>
      </c>
      <c r="O19" s="124">
        <v>3.7360000000000002</v>
      </c>
      <c r="P19" s="124">
        <v>3.3180000000000001</v>
      </c>
      <c r="Q19" s="124">
        <v>4.4749999999999996</v>
      </c>
      <c r="R19" s="124">
        <v>3.9249999999999998</v>
      </c>
      <c r="S19" s="124">
        <v>5.665</v>
      </c>
      <c r="T19" s="124">
        <v>2.3860000000000001</v>
      </c>
      <c r="U19" s="124">
        <v>4.8769999999999998</v>
      </c>
      <c r="V19" s="124">
        <v>3.86</v>
      </c>
      <c r="W19" s="124">
        <v>4.524</v>
      </c>
      <c r="X19" s="124">
        <v>2.3940000000000001</v>
      </c>
      <c r="Y19" s="124">
        <v>3.2549999999999999</v>
      </c>
      <c r="Z19" s="124">
        <v>1.5680000000000001</v>
      </c>
      <c r="AA19" s="124">
        <v>2.3740000000000001</v>
      </c>
      <c r="AB19" s="124">
        <v>4.8570000000000002</v>
      </c>
      <c r="AC19" s="124">
        <v>5.0250000000000004</v>
      </c>
      <c r="AD19" s="124">
        <v>4.2110000000000003</v>
      </c>
      <c r="AE19" s="124">
        <v>3.1589999999999998</v>
      </c>
      <c r="AF19" s="124">
        <v>4.3840000000000003</v>
      </c>
      <c r="AG19" s="124">
        <v>2.7679999999999998</v>
      </c>
      <c r="AH19" s="125">
        <v>3.0219999999999998</v>
      </c>
      <c r="AI19" s="173">
        <v>3.4329999999999998</v>
      </c>
      <c r="AJ19" s="173">
        <v>1.6879999999999999</v>
      </c>
      <c r="AK19" s="173">
        <v>3.5910000000000002</v>
      </c>
      <c r="AL19" s="173">
        <v>4.72</v>
      </c>
      <c r="AM19" s="173">
        <v>3.3690000000000002</v>
      </c>
      <c r="AN19" s="173"/>
      <c r="AO19" s="173"/>
      <c r="AP19" s="173"/>
      <c r="AQ19" s="173"/>
      <c r="AR19" s="173"/>
      <c r="AS19" s="173"/>
      <c r="AT19" s="173"/>
      <c r="AU19" s="173"/>
      <c r="AV19" s="173"/>
      <c r="AW19" s="173"/>
      <c r="AX19" s="173"/>
      <c r="AY19" s="173"/>
    </row>
    <row r="20" spans="1:51" ht="14.45" customHeight="1" x14ac:dyDescent="0.25">
      <c r="A20" s="190">
        <v>44621</v>
      </c>
      <c r="B20" s="165"/>
      <c r="C20" s="165"/>
      <c r="D20" s="166">
        <v>9.3000000000000007</v>
      </c>
      <c r="E20" s="124">
        <v>3.5979999999999999</v>
      </c>
      <c r="F20" s="124">
        <v>6.47</v>
      </c>
      <c r="G20" s="124">
        <v>5.7469999999999999</v>
      </c>
      <c r="H20" s="124">
        <v>13.561</v>
      </c>
      <c r="I20" s="124">
        <v>14.102</v>
      </c>
      <c r="J20" s="124">
        <v>11.727</v>
      </c>
      <c r="K20" s="124">
        <v>5.1550000000000002</v>
      </c>
      <c r="L20" s="124">
        <v>9.8859999999999992</v>
      </c>
      <c r="M20" s="124">
        <v>4.9580000000000002</v>
      </c>
      <c r="N20" s="124">
        <v>4.68</v>
      </c>
      <c r="O20" s="124">
        <v>5.19</v>
      </c>
      <c r="P20" s="124">
        <v>5.6909999999999998</v>
      </c>
      <c r="Q20" s="124">
        <v>7.2859999999999996</v>
      </c>
      <c r="R20" s="124">
        <v>12.406000000000001</v>
      </c>
      <c r="S20" s="124">
        <v>6.5359999999999996</v>
      </c>
      <c r="T20" s="124">
        <v>11.69</v>
      </c>
      <c r="U20" s="124">
        <v>7.4489999999999998</v>
      </c>
      <c r="V20" s="124">
        <v>6.3609999999999998</v>
      </c>
      <c r="W20" s="124">
        <v>5.532</v>
      </c>
      <c r="X20" s="124">
        <v>4.88</v>
      </c>
      <c r="Y20" s="124">
        <v>3.9220000000000002</v>
      </c>
      <c r="Z20" s="124">
        <v>3.173</v>
      </c>
      <c r="AA20" s="124">
        <v>9.5459999999999994</v>
      </c>
      <c r="AB20" s="124">
        <v>10.547000000000001</v>
      </c>
      <c r="AC20" s="124">
        <v>6.2469999999999999</v>
      </c>
      <c r="AD20" s="124">
        <v>15.875</v>
      </c>
      <c r="AE20" s="124">
        <v>3.99</v>
      </c>
      <c r="AF20" s="124">
        <v>7.1349999999999998</v>
      </c>
      <c r="AG20" s="124">
        <v>3.1589999999999998</v>
      </c>
      <c r="AH20" s="125">
        <v>5.1479999999999997</v>
      </c>
      <c r="AI20" s="173">
        <v>6.9829999999999997</v>
      </c>
      <c r="AJ20" s="173">
        <v>2.7349999999999999</v>
      </c>
      <c r="AK20" s="173">
        <v>8.39</v>
      </c>
      <c r="AL20" s="173">
        <v>10.052</v>
      </c>
      <c r="AM20" s="173">
        <v>4.2969999999999997</v>
      </c>
      <c r="AN20" s="173"/>
      <c r="AO20" s="173"/>
      <c r="AP20" s="173"/>
      <c r="AQ20" s="173"/>
      <c r="AR20" s="173"/>
      <c r="AS20" s="173"/>
      <c r="AT20" s="173"/>
      <c r="AU20" s="173"/>
      <c r="AV20" s="173"/>
      <c r="AW20" s="173"/>
      <c r="AX20" s="173"/>
      <c r="AY20" s="173"/>
    </row>
    <row r="21" spans="1:51" ht="14.45" customHeight="1" x14ac:dyDescent="0.25">
      <c r="A21" s="190">
        <v>44652</v>
      </c>
      <c r="B21" s="165"/>
      <c r="C21" s="165"/>
      <c r="D21" s="166">
        <v>22.9</v>
      </c>
      <c r="E21" s="124">
        <v>8.64</v>
      </c>
      <c r="F21" s="124">
        <v>13.954000000000001</v>
      </c>
      <c r="G21" s="124">
        <v>16.638000000000002</v>
      </c>
      <c r="H21" s="124">
        <v>34.497</v>
      </c>
      <c r="I21" s="124">
        <v>36.523000000000003</v>
      </c>
      <c r="J21" s="124">
        <v>37.164000000000001</v>
      </c>
      <c r="K21" s="124">
        <v>13.452</v>
      </c>
      <c r="L21" s="124">
        <v>40.793999999999997</v>
      </c>
      <c r="M21" s="124">
        <v>16.22</v>
      </c>
      <c r="N21" s="124">
        <v>16.303999999999998</v>
      </c>
      <c r="O21" s="124">
        <v>29.521999999999998</v>
      </c>
      <c r="P21" s="124">
        <v>25.204999999999998</v>
      </c>
      <c r="Q21" s="124">
        <v>22.460999999999999</v>
      </c>
      <c r="R21" s="124">
        <v>20.477</v>
      </c>
      <c r="S21" s="124">
        <v>10.961</v>
      </c>
      <c r="T21" s="124">
        <v>24.181999999999999</v>
      </c>
      <c r="U21" s="124">
        <v>18.451000000000001</v>
      </c>
      <c r="V21" s="124">
        <v>10.917999999999999</v>
      </c>
      <c r="W21" s="124">
        <v>20.466000000000001</v>
      </c>
      <c r="X21" s="124">
        <v>21.606000000000002</v>
      </c>
      <c r="Y21" s="124">
        <v>8.0589999999999993</v>
      </c>
      <c r="Z21" s="124">
        <v>7.8529999999999998</v>
      </c>
      <c r="AA21" s="124">
        <v>35.619</v>
      </c>
      <c r="AB21" s="124">
        <v>32.576000000000001</v>
      </c>
      <c r="AC21" s="124">
        <v>21.995999999999999</v>
      </c>
      <c r="AD21" s="124">
        <v>24.132999999999999</v>
      </c>
      <c r="AE21" s="124">
        <v>18.73</v>
      </c>
      <c r="AF21" s="124">
        <v>13.148</v>
      </c>
      <c r="AG21" s="124">
        <v>11.805</v>
      </c>
      <c r="AH21" s="125">
        <v>14.641999999999999</v>
      </c>
      <c r="AI21" s="173">
        <v>24.864999999999998</v>
      </c>
      <c r="AJ21" s="173">
        <v>6.298</v>
      </c>
      <c r="AK21" s="173">
        <v>18.978000000000002</v>
      </c>
      <c r="AL21" s="173">
        <v>13.965999999999999</v>
      </c>
      <c r="AM21" s="173">
        <v>11.477</v>
      </c>
      <c r="AN21" s="173"/>
      <c r="AO21" s="173"/>
      <c r="AP21" s="173"/>
      <c r="AQ21" s="173"/>
      <c r="AR21" s="173"/>
      <c r="AS21" s="173"/>
      <c r="AT21" s="173"/>
      <c r="AU21" s="173"/>
      <c r="AV21" s="173"/>
      <c r="AW21" s="173"/>
      <c r="AX21" s="173"/>
      <c r="AY21" s="173"/>
    </row>
    <row r="22" spans="1:51" ht="14.45" customHeight="1" x14ac:dyDescent="0.25">
      <c r="A22" s="190">
        <v>44682</v>
      </c>
      <c r="B22" s="165"/>
      <c r="C22" s="165"/>
      <c r="D22" s="166">
        <v>68.900000000000006</v>
      </c>
      <c r="E22" s="124">
        <v>53.895000000000003</v>
      </c>
      <c r="F22" s="124">
        <v>57.268999999999998</v>
      </c>
      <c r="G22" s="124">
        <v>90.784999999999997</v>
      </c>
      <c r="H22" s="124">
        <v>99.703000000000003</v>
      </c>
      <c r="I22" s="124">
        <v>82.138000000000005</v>
      </c>
      <c r="J22" s="124">
        <v>103.39400000000001</v>
      </c>
      <c r="K22" s="124">
        <v>39.536999999999999</v>
      </c>
      <c r="L22" s="124">
        <v>67.188000000000002</v>
      </c>
      <c r="M22" s="124">
        <v>55.280999999999999</v>
      </c>
      <c r="N22" s="124">
        <v>56.661000000000001</v>
      </c>
      <c r="O22" s="124">
        <v>83.221000000000004</v>
      </c>
      <c r="P22" s="124">
        <v>85.930999999999997</v>
      </c>
      <c r="Q22" s="124">
        <v>73.631</v>
      </c>
      <c r="R22" s="124">
        <v>57.792999999999999</v>
      </c>
      <c r="S22" s="124">
        <v>55.243000000000002</v>
      </c>
      <c r="T22" s="124">
        <v>90.406999999999996</v>
      </c>
      <c r="U22" s="124">
        <v>68.498999999999995</v>
      </c>
      <c r="V22" s="124">
        <v>59.481000000000002</v>
      </c>
      <c r="W22" s="124">
        <v>56.756999999999998</v>
      </c>
      <c r="X22" s="124">
        <v>108.869</v>
      </c>
      <c r="Y22" s="124">
        <v>16.338000000000001</v>
      </c>
      <c r="Z22" s="124">
        <v>43.143999999999998</v>
      </c>
      <c r="AA22" s="124">
        <v>87.451999999999998</v>
      </c>
      <c r="AB22" s="124">
        <v>103.46599999999999</v>
      </c>
      <c r="AC22" s="124">
        <v>56.104999999999997</v>
      </c>
      <c r="AD22" s="124">
        <v>75.400000000000006</v>
      </c>
      <c r="AE22" s="124">
        <v>75.207999999999998</v>
      </c>
      <c r="AF22" s="124">
        <v>87.578999999999994</v>
      </c>
      <c r="AG22" s="124">
        <v>35.405999999999999</v>
      </c>
      <c r="AH22" s="125">
        <v>45.655000000000001</v>
      </c>
      <c r="AI22" s="173">
        <v>54.115000000000002</v>
      </c>
      <c r="AJ22" s="173">
        <v>18.593</v>
      </c>
      <c r="AK22" s="173">
        <v>55.843000000000004</v>
      </c>
      <c r="AL22" s="173">
        <v>44.917000000000002</v>
      </c>
      <c r="AM22" s="173">
        <v>39.604999999999997</v>
      </c>
      <c r="AN22" s="173"/>
      <c r="AO22" s="173"/>
      <c r="AP22" s="173"/>
      <c r="AQ22" s="173"/>
      <c r="AR22" s="173"/>
      <c r="AS22" s="173"/>
      <c r="AT22" s="173"/>
      <c r="AU22" s="173"/>
      <c r="AV22" s="173"/>
      <c r="AW22" s="173"/>
      <c r="AX22" s="173"/>
      <c r="AY22" s="173"/>
    </row>
    <row r="23" spans="1:51" ht="14.45" customHeight="1" x14ac:dyDescent="0.25">
      <c r="A23" s="190">
        <v>44713</v>
      </c>
      <c r="B23" s="165"/>
      <c r="C23" s="165"/>
      <c r="D23" s="166">
        <v>67.7</v>
      </c>
      <c r="E23" s="124">
        <v>89.323999999999998</v>
      </c>
      <c r="F23" s="124">
        <v>128.32900000000001</v>
      </c>
      <c r="G23" s="124">
        <v>111.238</v>
      </c>
      <c r="H23" s="124">
        <v>155.12899999999999</v>
      </c>
      <c r="I23" s="124">
        <v>130.161</v>
      </c>
      <c r="J23" s="124">
        <v>125.01900000000001</v>
      </c>
      <c r="K23" s="124">
        <v>75.997</v>
      </c>
      <c r="L23" s="124">
        <v>53.555</v>
      </c>
      <c r="M23" s="124">
        <v>66.888999999999996</v>
      </c>
      <c r="N23" s="124">
        <v>93.403999999999996</v>
      </c>
      <c r="O23" s="124">
        <v>54.685000000000002</v>
      </c>
      <c r="P23" s="124">
        <v>122.663</v>
      </c>
      <c r="Q23" s="124">
        <v>64.676000000000002</v>
      </c>
      <c r="R23" s="124">
        <v>130.65700000000001</v>
      </c>
      <c r="S23" s="124">
        <v>28.481999999999999</v>
      </c>
      <c r="T23" s="124">
        <v>137.41300000000001</v>
      </c>
      <c r="U23" s="124">
        <v>60.536999999999999</v>
      </c>
      <c r="V23" s="124">
        <v>110.214</v>
      </c>
      <c r="W23" s="124">
        <v>30.768000000000001</v>
      </c>
      <c r="X23" s="124">
        <v>61.561</v>
      </c>
      <c r="Y23" s="124">
        <v>8.5589999999999993</v>
      </c>
      <c r="Z23" s="124">
        <v>39.720999999999997</v>
      </c>
      <c r="AA23" s="124">
        <v>47.603999999999999</v>
      </c>
      <c r="AB23" s="124">
        <v>130.447</v>
      </c>
      <c r="AC23" s="124">
        <v>29.951000000000001</v>
      </c>
      <c r="AD23" s="124">
        <v>50.125999999999998</v>
      </c>
      <c r="AE23" s="124">
        <v>105.125</v>
      </c>
      <c r="AF23" s="124">
        <v>48.886000000000003</v>
      </c>
      <c r="AG23" s="124">
        <v>60.436</v>
      </c>
      <c r="AH23" s="125">
        <v>91.361000000000004</v>
      </c>
      <c r="AI23" s="173">
        <v>29.611999999999998</v>
      </c>
      <c r="AJ23" s="173">
        <v>27.542000000000002</v>
      </c>
      <c r="AK23" s="173">
        <v>72.727999999999994</v>
      </c>
      <c r="AL23" s="173">
        <v>86.834999999999994</v>
      </c>
      <c r="AM23" s="173">
        <v>49.134999999999998</v>
      </c>
      <c r="AN23" s="173"/>
      <c r="AO23" s="173"/>
      <c r="AP23" s="173"/>
      <c r="AQ23" s="173"/>
      <c r="AR23" s="173"/>
      <c r="AS23" s="173"/>
      <c r="AT23" s="173"/>
      <c r="AU23" s="173"/>
      <c r="AV23" s="173"/>
      <c r="AW23" s="173"/>
      <c r="AX23" s="173"/>
      <c r="AY23" s="173"/>
    </row>
    <row r="24" spans="1:51" ht="14.45" customHeight="1" x14ac:dyDescent="0.25">
      <c r="A24" s="190">
        <v>44743</v>
      </c>
      <c r="B24" s="165"/>
      <c r="C24" s="165"/>
      <c r="D24" s="166">
        <v>24.2</v>
      </c>
      <c r="E24" s="124">
        <v>38.783999999999999</v>
      </c>
      <c r="F24" s="124">
        <v>69.234999999999999</v>
      </c>
      <c r="G24" s="124">
        <v>39.295000000000002</v>
      </c>
      <c r="H24" s="124">
        <v>43.439</v>
      </c>
      <c r="I24" s="124">
        <v>59.082999999999998</v>
      </c>
      <c r="J24" s="124">
        <v>38.042999999999999</v>
      </c>
      <c r="K24" s="124">
        <v>28.463000000000001</v>
      </c>
      <c r="L24" s="124">
        <v>19.533000000000001</v>
      </c>
      <c r="M24" s="124">
        <v>32.344000000000001</v>
      </c>
      <c r="N24" s="124">
        <v>35.514000000000003</v>
      </c>
      <c r="O24" s="124">
        <v>23.8</v>
      </c>
      <c r="P24" s="124">
        <v>40.046999999999997</v>
      </c>
      <c r="Q24" s="124">
        <v>18.858000000000001</v>
      </c>
      <c r="R24" s="124">
        <v>82.378</v>
      </c>
      <c r="S24" s="124">
        <v>11.9</v>
      </c>
      <c r="T24" s="124">
        <v>35.587000000000003</v>
      </c>
      <c r="U24" s="124">
        <v>27.294</v>
      </c>
      <c r="V24" s="124">
        <v>62.542999999999999</v>
      </c>
      <c r="W24" s="124">
        <v>11.231999999999999</v>
      </c>
      <c r="X24" s="124">
        <v>18.431999999999999</v>
      </c>
      <c r="Y24" s="124">
        <v>4.4059999999999997</v>
      </c>
      <c r="Z24" s="124">
        <v>12.984999999999999</v>
      </c>
      <c r="AA24" s="124">
        <v>16.495000000000001</v>
      </c>
      <c r="AB24" s="124">
        <v>45.402000000000001</v>
      </c>
      <c r="AC24" s="124">
        <v>16.533000000000001</v>
      </c>
      <c r="AD24" s="124">
        <v>19.327999999999999</v>
      </c>
      <c r="AE24" s="124">
        <v>32.101999999999997</v>
      </c>
      <c r="AF24" s="124">
        <v>16.501999999999999</v>
      </c>
      <c r="AG24" s="124">
        <v>17.077999999999999</v>
      </c>
      <c r="AH24" s="125">
        <v>28.007999999999999</v>
      </c>
      <c r="AI24" s="173">
        <v>12.596</v>
      </c>
      <c r="AJ24" s="173">
        <v>9.6929999999999996</v>
      </c>
      <c r="AK24" s="173">
        <v>20.207999999999998</v>
      </c>
      <c r="AL24" s="173">
        <v>29.582000000000001</v>
      </c>
      <c r="AM24" s="173">
        <v>25.347999999999999</v>
      </c>
      <c r="AN24" s="173"/>
      <c r="AO24" s="173"/>
      <c r="AP24" s="173"/>
      <c r="AQ24" s="173"/>
      <c r="AR24" s="173"/>
      <c r="AS24" s="173"/>
      <c r="AT24" s="173"/>
      <c r="AU24" s="173"/>
      <c r="AV24" s="173"/>
      <c r="AW24" s="173"/>
      <c r="AX24" s="173"/>
      <c r="AY24" s="173"/>
    </row>
    <row r="25" spans="1:51" ht="14.45" customHeight="1" x14ac:dyDescent="0.25">
      <c r="A25" s="190">
        <v>44774</v>
      </c>
      <c r="B25" s="165"/>
      <c r="C25" s="165"/>
      <c r="D25" s="166">
        <v>17.2</v>
      </c>
      <c r="E25" s="124">
        <v>31.843</v>
      </c>
      <c r="F25" s="124">
        <v>26.016999999999999</v>
      </c>
      <c r="G25" s="124">
        <v>28.305</v>
      </c>
      <c r="H25" s="124">
        <v>17.489999999999998</v>
      </c>
      <c r="I25" s="124">
        <v>23.878</v>
      </c>
      <c r="J25" s="124">
        <v>20.832999999999998</v>
      </c>
      <c r="K25" s="124">
        <v>32.380000000000003</v>
      </c>
      <c r="L25" s="124">
        <v>18.087</v>
      </c>
      <c r="M25" s="124">
        <v>23.161000000000001</v>
      </c>
      <c r="N25" s="124">
        <v>18.431000000000001</v>
      </c>
      <c r="O25" s="124">
        <v>18.82</v>
      </c>
      <c r="P25" s="124">
        <v>19.045000000000002</v>
      </c>
      <c r="Q25" s="124">
        <v>13.339</v>
      </c>
      <c r="R25" s="124">
        <v>27.327999999999999</v>
      </c>
      <c r="S25" s="124">
        <v>9.0640000000000001</v>
      </c>
      <c r="T25" s="124">
        <v>27.7</v>
      </c>
      <c r="U25" s="124">
        <v>15.183</v>
      </c>
      <c r="V25" s="124">
        <v>50.932000000000002</v>
      </c>
      <c r="W25" s="124">
        <v>9.61</v>
      </c>
      <c r="X25" s="124">
        <v>23.5</v>
      </c>
      <c r="Y25" s="124">
        <v>3.4159999999999999</v>
      </c>
      <c r="Z25" s="124">
        <v>9.9339999999999993</v>
      </c>
      <c r="AA25" s="124">
        <v>10.063000000000001</v>
      </c>
      <c r="AB25" s="124">
        <v>22.873999999999999</v>
      </c>
      <c r="AC25" s="124">
        <v>13.417</v>
      </c>
      <c r="AD25" s="124">
        <v>26.446999999999999</v>
      </c>
      <c r="AE25" s="124">
        <v>15.275</v>
      </c>
      <c r="AF25" s="124">
        <v>9.6940000000000008</v>
      </c>
      <c r="AG25" s="124">
        <v>14.112</v>
      </c>
      <c r="AH25" s="125">
        <v>13.365</v>
      </c>
      <c r="AI25" s="173">
        <v>7.7290000000000001</v>
      </c>
      <c r="AJ25" s="173">
        <v>9.8059999999999992</v>
      </c>
      <c r="AK25" s="173">
        <v>15.012</v>
      </c>
      <c r="AL25" s="173">
        <v>13.170999999999999</v>
      </c>
      <c r="AM25" s="173">
        <v>15.756</v>
      </c>
      <c r="AN25" s="173"/>
      <c r="AO25" s="173"/>
      <c r="AP25" s="173"/>
      <c r="AQ25" s="173"/>
      <c r="AR25" s="173"/>
      <c r="AS25" s="173"/>
      <c r="AT25" s="173"/>
      <c r="AU25" s="173"/>
      <c r="AV25" s="173"/>
      <c r="AW25" s="173"/>
      <c r="AX25" s="173"/>
      <c r="AY25" s="173"/>
    </row>
    <row r="26" spans="1:51" ht="14.45" customHeight="1" x14ac:dyDescent="0.25">
      <c r="A26" s="190">
        <v>44805</v>
      </c>
      <c r="B26" s="165"/>
      <c r="C26" s="165"/>
      <c r="D26" s="166">
        <v>17.8</v>
      </c>
      <c r="E26" s="124">
        <v>32.218000000000004</v>
      </c>
      <c r="F26" s="124">
        <v>12.686</v>
      </c>
      <c r="G26" s="124">
        <v>20.762</v>
      </c>
      <c r="H26" s="124">
        <v>19.29</v>
      </c>
      <c r="I26" s="124">
        <v>24.318000000000001</v>
      </c>
      <c r="J26" s="124">
        <v>12.881</v>
      </c>
      <c r="K26" s="124">
        <v>22.751999999999999</v>
      </c>
      <c r="L26" s="124">
        <v>9.9269999999999996</v>
      </c>
      <c r="M26" s="124">
        <v>17.715</v>
      </c>
      <c r="N26" s="124">
        <v>32.863999999999997</v>
      </c>
      <c r="O26" s="124">
        <v>15.449</v>
      </c>
      <c r="P26" s="124">
        <v>18.486999999999998</v>
      </c>
      <c r="Q26" s="124">
        <v>14.882</v>
      </c>
      <c r="R26" s="124">
        <v>16.474</v>
      </c>
      <c r="S26" s="124">
        <v>8.8089999999999993</v>
      </c>
      <c r="T26" s="124">
        <v>33.076999999999998</v>
      </c>
      <c r="U26" s="124">
        <v>12.680999999999999</v>
      </c>
      <c r="V26" s="124">
        <v>33.149000000000001</v>
      </c>
      <c r="W26" s="124">
        <v>7.8730000000000002</v>
      </c>
      <c r="X26" s="124">
        <v>11.254</v>
      </c>
      <c r="Y26" s="124">
        <v>7.2539999999999996</v>
      </c>
      <c r="Z26" s="124">
        <v>14.494</v>
      </c>
      <c r="AA26" s="124">
        <v>13.869</v>
      </c>
      <c r="AB26" s="124">
        <v>16.254000000000001</v>
      </c>
      <c r="AC26" s="124">
        <v>12.798</v>
      </c>
      <c r="AD26" s="124">
        <v>16.817</v>
      </c>
      <c r="AE26" s="124">
        <v>15.311</v>
      </c>
      <c r="AF26" s="124">
        <v>8.7799999999999994</v>
      </c>
      <c r="AG26" s="124">
        <v>9.8689999999999998</v>
      </c>
      <c r="AH26" s="125">
        <v>10.117000000000001</v>
      </c>
      <c r="AI26" s="173">
        <v>6.0540000000000003</v>
      </c>
      <c r="AJ26" s="173">
        <v>23.271000000000001</v>
      </c>
      <c r="AK26" s="173">
        <v>14.67</v>
      </c>
      <c r="AL26" s="173">
        <v>10.456</v>
      </c>
      <c r="AM26" s="173">
        <v>8.4610000000000003</v>
      </c>
      <c r="AN26" s="173"/>
      <c r="AO26" s="173"/>
      <c r="AP26" s="173"/>
      <c r="AQ26" s="173"/>
      <c r="AR26" s="173"/>
      <c r="AS26" s="173"/>
      <c r="AT26" s="173"/>
      <c r="AU26" s="173"/>
      <c r="AV26" s="173"/>
      <c r="AW26" s="173"/>
      <c r="AX26" s="173"/>
      <c r="AY26" s="173"/>
    </row>
    <row r="27" spans="1:51" ht="15" x14ac:dyDescent="0.25">
      <c r="A27" s="190">
        <v>44835</v>
      </c>
      <c r="B27" s="165"/>
      <c r="C27" s="165"/>
      <c r="D27" s="166">
        <v>14</v>
      </c>
      <c r="E27" s="124">
        <v>18.867999999999999</v>
      </c>
      <c r="F27" s="124">
        <v>17.664000000000001</v>
      </c>
      <c r="G27" s="124">
        <v>15.311999999999999</v>
      </c>
      <c r="H27" s="124">
        <v>21.896999999999998</v>
      </c>
      <c r="I27" s="124">
        <v>25.751000000000001</v>
      </c>
      <c r="J27" s="124">
        <v>10.664</v>
      </c>
      <c r="K27" s="124">
        <v>17.116</v>
      </c>
      <c r="L27" s="124">
        <v>11.385999999999999</v>
      </c>
      <c r="M27" s="124">
        <v>18.532</v>
      </c>
      <c r="N27" s="124">
        <v>12.849</v>
      </c>
      <c r="O27" s="124">
        <v>9.2910000000000004</v>
      </c>
      <c r="P27" s="124">
        <v>11.427</v>
      </c>
      <c r="Q27" s="124">
        <v>9.5559999999999992</v>
      </c>
      <c r="R27" s="124">
        <v>12.183999999999999</v>
      </c>
      <c r="S27" s="124">
        <v>9.6180000000000003</v>
      </c>
      <c r="T27" s="124">
        <v>23.794</v>
      </c>
      <c r="U27" s="124">
        <v>9.8040000000000003</v>
      </c>
      <c r="V27" s="124">
        <v>13.683999999999999</v>
      </c>
      <c r="W27" s="124">
        <v>7.65</v>
      </c>
      <c r="X27" s="124">
        <v>8.36</v>
      </c>
      <c r="Y27" s="124">
        <v>5.2889999999999997</v>
      </c>
      <c r="Z27" s="124">
        <v>8.8710000000000004</v>
      </c>
      <c r="AA27" s="124">
        <v>13.462999999999999</v>
      </c>
      <c r="AB27" s="124">
        <v>23.914999999999999</v>
      </c>
      <c r="AC27" s="124">
        <v>37.103000000000002</v>
      </c>
      <c r="AD27" s="124">
        <v>13.414</v>
      </c>
      <c r="AE27" s="124">
        <v>10.683999999999999</v>
      </c>
      <c r="AF27" s="124">
        <v>8.3190000000000008</v>
      </c>
      <c r="AG27" s="124">
        <v>10.967000000000001</v>
      </c>
      <c r="AH27" s="125">
        <v>12.239000000000001</v>
      </c>
      <c r="AI27" s="173">
        <v>5.2480000000000002</v>
      </c>
      <c r="AJ27" s="173">
        <v>14.121</v>
      </c>
      <c r="AK27" s="173">
        <v>19.954999999999998</v>
      </c>
      <c r="AL27" s="173">
        <v>7.423</v>
      </c>
      <c r="AM27" s="173">
        <v>16.257000000000001</v>
      </c>
      <c r="AN27" s="173"/>
      <c r="AO27" s="173"/>
      <c r="AP27" s="173"/>
      <c r="AQ27" s="173"/>
      <c r="AR27" s="173"/>
      <c r="AS27" s="173"/>
      <c r="AT27" s="173"/>
      <c r="AU27" s="173"/>
      <c r="AV27" s="173"/>
      <c r="AW27" s="173"/>
      <c r="AX27" s="173"/>
      <c r="AY27" s="173"/>
    </row>
    <row r="28" spans="1:51" ht="14.45" customHeight="1" x14ac:dyDescent="0.25">
      <c r="A28" s="190">
        <v>44866</v>
      </c>
      <c r="B28" s="165"/>
      <c r="C28" s="165"/>
      <c r="D28" s="166">
        <v>9.1</v>
      </c>
      <c r="E28" s="124">
        <v>10.35</v>
      </c>
      <c r="F28" s="124">
        <v>9.0920000000000005</v>
      </c>
      <c r="G28" s="124">
        <v>9.6579999999999995</v>
      </c>
      <c r="H28" s="124">
        <v>12.491</v>
      </c>
      <c r="I28" s="124">
        <v>15.127000000000001</v>
      </c>
      <c r="J28" s="124">
        <v>10.101000000000001</v>
      </c>
      <c r="K28" s="124">
        <v>10.141</v>
      </c>
      <c r="L28" s="124">
        <v>6.9480000000000004</v>
      </c>
      <c r="M28" s="124">
        <v>11.465999999999999</v>
      </c>
      <c r="N28" s="124">
        <v>8.3330000000000002</v>
      </c>
      <c r="O28" s="124">
        <v>7.3</v>
      </c>
      <c r="P28" s="124">
        <v>8.4570000000000007</v>
      </c>
      <c r="Q28" s="124">
        <v>7.4880000000000004</v>
      </c>
      <c r="R28" s="124">
        <v>8.4979999999999993</v>
      </c>
      <c r="S28" s="124">
        <v>5.9329999999999998</v>
      </c>
      <c r="T28" s="124">
        <v>11.425000000000001</v>
      </c>
      <c r="U28" s="124">
        <v>8.8640000000000008</v>
      </c>
      <c r="V28" s="124">
        <v>8.9830000000000005</v>
      </c>
      <c r="W28" s="124">
        <v>6.2839999999999998</v>
      </c>
      <c r="X28" s="124">
        <v>6.9089999999999998</v>
      </c>
      <c r="Y28" s="124">
        <v>3.33</v>
      </c>
      <c r="Z28" s="124">
        <v>5.7889999999999997</v>
      </c>
      <c r="AA28" s="124">
        <v>9.532</v>
      </c>
      <c r="AB28" s="124">
        <v>13.233000000000001</v>
      </c>
      <c r="AC28" s="124">
        <v>13.971</v>
      </c>
      <c r="AD28" s="124">
        <v>7.6849999999999996</v>
      </c>
      <c r="AE28" s="124">
        <v>8.3699999999999992</v>
      </c>
      <c r="AF28" s="124">
        <v>6.476</v>
      </c>
      <c r="AG28" s="124">
        <v>7.3479999999999999</v>
      </c>
      <c r="AH28" s="125">
        <v>7.859</v>
      </c>
      <c r="AI28" s="173">
        <v>4.3710000000000004</v>
      </c>
      <c r="AJ28" s="173">
        <v>6.6760000000000002</v>
      </c>
      <c r="AK28" s="173">
        <v>10.242000000000001</v>
      </c>
      <c r="AL28" s="173">
        <v>6.5549999999999997</v>
      </c>
      <c r="AM28" s="173">
        <v>8.2050000000000001</v>
      </c>
      <c r="AN28" s="173"/>
      <c r="AO28" s="173"/>
      <c r="AP28" s="173"/>
      <c r="AQ28" s="173"/>
      <c r="AR28" s="173"/>
      <c r="AS28" s="173"/>
      <c r="AT28" s="173"/>
      <c r="AU28" s="173"/>
      <c r="AV28" s="173"/>
      <c r="AW28" s="173"/>
      <c r="AX28" s="173"/>
      <c r="AY28" s="173"/>
    </row>
    <row r="29" spans="1:51" ht="14.45" customHeight="1" x14ac:dyDescent="0.25">
      <c r="A29" s="190">
        <v>44896</v>
      </c>
      <c r="B29" s="165"/>
      <c r="C29" s="165"/>
      <c r="D29" s="166">
        <v>6.9</v>
      </c>
      <c r="E29" s="124">
        <v>7.82</v>
      </c>
      <c r="F29" s="124">
        <v>7.5549999999999997</v>
      </c>
      <c r="G29" s="124">
        <v>7.9130000000000003</v>
      </c>
      <c r="H29" s="124">
        <v>8.6890000000000001</v>
      </c>
      <c r="I29" s="124">
        <v>10.397</v>
      </c>
      <c r="J29" s="124">
        <v>7.6109999999999998</v>
      </c>
      <c r="K29" s="124">
        <v>7.0490000000000004</v>
      </c>
      <c r="L29" s="124">
        <v>5.6989999999999998</v>
      </c>
      <c r="M29" s="124">
        <v>7.694</v>
      </c>
      <c r="N29" s="124">
        <v>6.9260000000000002</v>
      </c>
      <c r="O29" s="124">
        <v>6.1059999999999999</v>
      </c>
      <c r="P29" s="124">
        <v>7.1219999999999999</v>
      </c>
      <c r="Q29" s="124">
        <v>5.9489999999999998</v>
      </c>
      <c r="R29" s="124">
        <v>7.4219999999999997</v>
      </c>
      <c r="S29" s="124">
        <v>4.9640000000000004</v>
      </c>
      <c r="T29" s="124">
        <v>8.4090000000000007</v>
      </c>
      <c r="U29" s="124">
        <v>7.2160000000000002</v>
      </c>
      <c r="V29" s="124">
        <v>7.65</v>
      </c>
      <c r="W29" s="124">
        <v>4.7350000000000003</v>
      </c>
      <c r="X29" s="124">
        <v>6.0110000000000001</v>
      </c>
      <c r="Y29" s="124">
        <v>2.65</v>
      </c>
      <c r="Z29" s="124">
        <v>4.8209999999999997</v>
      </c>
      <c r="AA29" s="124">
        <v>6.6079999999999997</v>
      </c>
      <c r="AB29" s="124">
        <v>8.5830000000000002</v>
      </c>
      <c r="AC29" s="124">
        <v>7.9240000000000004</v>
      </c>
      <c r="AD29" s="124">
        <v>6.4219999999999997</v>
      </c>
      <c r="AE29" s="124">
        <v>6.72</v>
      </c>
      <c r="AF29" s="124">
        <v>5.1959999999999997</v>
      </c>
      <c r="AG29" s="124">
        <v>5.3650000000000002</v>
      </c>
      <c r="AH29" s="125">
        <v>6.2839999999999998</v>
      </c>
      <c r="AI29" s="173">
        <v>3.9630000000000001</v>
      </c>
      <c r="AJ29" s="173">
        <v>4.9210000000000003</v>
      </c>
      <c r="AK29" s="173">
        <v>6.9139999999999997</v>
      </c>
      <c r="AL29" s="173">
        <v>5.7009999999999996</v>
      </c>
      <c r="AM29" s="173">
        <v>5.5910000000000002</v>
      </c>
      <c r="AN29" s="173"/>
      <c r="AO29" s="173"/>
      <c r="AP29" s="173"/>
      <c r="AQ29" s="173"/>
      <c r="AR29" s="173"/>
      <c r="AS29" s="173"/>
      <c r="AT29" s="173"/>
      <c r="AU29" s="173"/>
      <c r="AV29" s="173"/>
      <c r="AW29" s="173"/>
      <c r="AX29" s="173"/>
      <c r="AY29" s="173"/>
    </row>
    <row r="30" spans="1:51" ht="14.45" customHeight="1" x14ac:dyDescent="0.25">
      <c r="A30" s="190">
        <v>44927</v>
      </c>
      <c r="B30" s="165"/>
      <c r="C30" s="165"/>
      <c r="D30" s="166">
        <v>5.7</v>
      </c>
      <c r="E30" s="124">
        <v>6.4829999999999997</v>
      </c>
      <c r="F30" s="124">
        <v>6.4279999999999999</v>
      </c>
      <c r="G30" s="124">
        <v>6.7930000000000001</v>
      </c>
      <c r="H30" s="124">
        <v>7.1619999999999999</v>
      </c>
      <c r="I30" s="124">
        <v>7.585</v>
      </c>
      <c r="J30" s="124">
        <v>6.1970000000000001</v>
      </c>
      <c r="K30" s="124">
        <v>5.7050000000000001</v>
      </c>
      <c r="L30" s="124">
        <v>4.8209999999999997</v>
      </c>
      <c r="M30" s="124">
        <v>5.8890000000000002</v>
      </c>
      <c r="N30" s="124">
        <v>5.8289999999999997</v>
      </c>
      <c r="O30" s="124">
        <v>5.1680000000000001</v>
      </c>
      <c r="P30" s="124">
        <v>6.1319999999999997</v>
      </c>
      <c r="Q30" s="124">
        <v>5.05</v>
      </c>
      <c r="R30" s="124">
        <v>6.3789999999999996</v>
      </c>
      <c r="S30" s="124">
        <v>4.0330000000000004</v>
      </c>
      <c r="T30" s="124">
        <v>6.9969999999999999</v>
      </c>
      <c r="U30" s="124">
        <v>5.5380000000000003</v>
      </c>
      <c r="V30" s="124">
        <v>6.5529999999999999</v>
      </c>
      <c r="W30" s="124">
        <v>3.9740000000000002</v>
      </c>
      <c r="X30" s="124">
        <v>5.16</v>
      </c>
      <c r="Y30" s="124">
        <v>2.2480000000000002</v>
      </c>
      <c r="Z30" s="124">
        <v>3.923</v>
      </c>
      <c r="AA30" s="124">
        <v>6.157</v>
      </c>
      <c r="AB30" s="124">
        <v>6.9349999999999996</v>
      </c>
      <c r="AC30" s="124">
        <v>6.056</v>
      </c>
      <c r="AD30" s="124">
        <v>5.2080000000000002</v>
      </c>
      <c r="AE30" s="124">
        <v>5.6849999999999996</v>
      </c>
      <c r="AF30" s="124">
        <v>4.3869999999999996</v>
      </c>
      <c r="AG30" s="124">
        <v>4.4489999999999998</v>
      </c>
      <c r="AH30" s="125">
        <v>5.2670000000000003</v>
      </c>
      <c r="AI30" s="173">
        <v>3.3860000000000001</v>
      </c>
      <c r="AJ30" s="173">
        <v>4.0229999999999997</v>
      </c>
      <c r="AK30" s="173">
        <v>5.6630000000000003</v>
      </c>
      <c r="AL30" s="173">
        <v>5.0540000000000003</v>
      </c>
      <c r="AM30" s="173">
        <v>4.4610000000000003</v>
      </c>
      <c r="AN30" s="173"/>
      <c r="AO30" s="173"/>
      <c r="AP30" s="173"/>
      <c r="AQ30" s="173"/>
      <c r="AR30" s="173"/>
      <c r="AS30" s="173"/>
      <c r="AT30" s="173"/>
      <c r="AU30" s="173"/>
      <c r="AV30" s="173"/>
      <c r="AW30" s="173"/>
      <c r="AX30" s="173"/>
      <c r="AY30" s="173"/>
    </row>
    <row r="31" spans="1:51" ht="14.45" customHeight="1" x14ac:dyDescent="0.25">
      <c r="A31" s="190">
        <v>44958</v>
      </c>
      <c r="B31" s="165"/>
      <c r="C31" s="165"/>
      <c r="D31" s="166">
        <v>5.2</v>
      </c>
      <c r="E31" s="124">
        <v>5.0919999999999996</v>
      </c>
      <c r="F31" s="124">
        <v>5.0789999999999997</v>
      </c>
      <c r="G31" s="124">
        <v>5.234</v>
      </c>
      <c r="H31" s="124">
        <v>6.423</v>
      </c>
      <c r="I31" s="124">
        <v>8.4629999999999992</v>
      </c>
      <c r="J31" s="124">
        <v>4.8440000000000003</v>
      </c>
      <c r="K31" s="124">
        <v>4.4349999999999996</v>
      </c>
      <c r="L31" s="124">
        <v>3.7719999999999998</v>
      </c>
      <c r="M31" s="124">
        <v>4.75</v>
      </c>
      <c r="N31" s="124">
        <v>4.6879999999999997</v>
      </c>
      <c r="O31" s="124">
        <v>4.04</v>
      </c>
      <c r="P31" s="124">
        <v>4.8620000000000001</v>
      </c>
      <c r="Q31" s="124">
        <v>4.7629999999999999</v>
      </c>
      <c r="R31" s="124">
        <v>6.1189999999999998</v>
      </c>
      <c r="S31" s="124">
        <v>3.1269999999999998</v>
      </c>
      <c r="T31" s="124">
        <v>5.508</v>
      </c>
      <c r="U31" s="124">
        <v>4.8760000000000003</v>
      </c>
      <c r="V31" s="124">
        <v>5.4020000000000001</v>
      </c>
      <c r="W31" s="124">
        <v>3.129</v>
      </c>
      <c r="X31" s="124">
        <v>4.0759999999999996</v>
      </c>
      <c r="Y31" s="124">
        <v>2.0880000000000001</v>
      </c>
      <c r="Z31" s="124">
        <v>3.097</v>
      </c>
      <c r="AA31" s="124">
        <v>5.23</v>
      </c>
      <c r="AB31" s="124">
        <v>5.4649999999999999</v>
      </c>
      <c r="AC31" s="124">
        <v>5.0510000000000002</v>
      </c>
      <c r="AD31" s="124">
        <v>4.0229999999999997</v>
      </c>
      <c r="AE31" s="124">
        <v>4.7050000000000001</v>
      </c>
      <c r="AF31" s="124">
        <v>3.4220000000000002</v>
      </c>
      <c r="AG31" s="124">
        <v>3.53</v>
      </c>
      <c r="AH31" s="125">
        <v>4.0090000000000003</v>
      </c>
      <c r="AI31" s="173">
        <v>2.82</v>
      </c>
      <c r="AJ31" s="173">
        <v>3.5640000000000001</v>
      </c>
      <c r="AK31" s="173">
        <v>5.726</v>
      </c>
      <c r="AL31" s="173">
        <v>3.952</v>
      </c>
      <c r="AM31" s="173">
        <v>3.4430000000000001</v>
      </c>
      <c r="AN31" s="173"/>
      <c r="AO31" s="173"/>
      <c r="AP31" s="173"/>
      <c r="AQ31" s="173"/>
      <c r="AR31" s="173"/>
      <c r="AS31" s="173"/>
      <c r="AT31" s="173"/>
      <c r="AU31" s="173"/>
      <c r="AV31" s="173"/>
      <c r="AW31" s="173"/>
      <c r="AX31" s="173"/>
      <c r="AY31" s="173"/>
    </row>
    <row r="32" spans="1:51" ht="14.45" customHeight="1" x14ac:dyDescent="0.25">
      <c r="A32" s="190">
        <v>44986</v>
      </c>
      <c r="B32" s="165"/>
      <c r="C32" s="165"/>
      <c r="D32" s="166">
        <v>9.3000000000000007</v>
      </c>
      <c r="E32" s="124">
        <v>6.931</v>
      </c>
      <c r="F32" s="124">
        <v>6.3689999999999998</v>
      </c>
      <c r="G32" s="124">
        <v>14.124000000000001</v>
      </c>
      <c r="H32" s="124">
        <v>14.657999999999999</v>
      </c>
      <c r="I32" s="124">
        <v>12.228999999999999</v>
      </c>
      <c r="J32" s="124">
        <v>6.1619999999999999</v>
      </c>
      <c r="K32" s="124">
        <v>11.109</v>
      </c>
      <c r="L32" s="124">
        <v>5.5720000000000001</v>
      </c>
      <c r="M32" s="124">
        <v>5.0910000000000002</v>
      </c>
      <c r="N32" s="124">
        <v>6.2380000000000004</v>
      </c>
      <c r="O32" s="124">
        <v>6.5140000000000002</v>
      </c>
      <c r="P32" s="124">
        <v>7.6289999999999996</v>
      </c>
      <c r="Q32" s="124">
        <v>13.519</v>
      </c>
      <c r="R32" s="124">
        <v>6.9809999999999999</v>
      </c>
      <c r="S32" s="124">
        <v>12.693</v>
      </c>
      <c r="T32" s="124">
        <v>8.0229999999999997</v>
      </c>
      <c r="U32" s="124">
        <v>7.3840000000000003</v>
      </c>
      <c r="V32" s="124">
        <v>6.4980000000000002</v>
      </c>
      <c r="W32" s="124">
        <v>5.6890000000000001</v>
      </c>
      <c r="X32" s="124">
        <v>4.6710000000000003</v>
      </c>
      <c r="Y32" s="124">
        <v>3.7040000000000002</v>
      </c>
      <c r="Z32" s="124">
        <v>10.500999999999999</v>
      </c>
      <c r="AA32" s="124">
        <v>10.944000000000001</v>
      </c>
      <c r="AB32" s="124">
        <v>6.681</v>
      </c>
      <c r="AC32" s="124">
        <v>17.222000000000001</v>
      </c>
      <c r="AD32" s="124">
        <v>4.8869999999999996</v>
      </c>
      <c r="AE32" s="124">
        <v>7.4740000000000002</v>
      </c>
      <c r="AF32" s="124">
        <v>3.7480000000000002</v>
      </c>
      <c r="AG32" s="124">
        <v>5.6550000000000002</v>
      </c>
      <c r="AH32" s="125">
        <v>7.6509999999999998</v>
      </c>
      <c r="AI32" s="173">
        <v>3.8679999999999999</v>
      </c>
      <c r="AJ32" s="173">
        <v>8.3689999999999998</v>
      </c>
      <c r="AK32" s="173">
        <v>11.259</v>
      </c>
      <c r="AL32" s="173">
        <v>4.88</v>
      </c>
      <c r="AM32" s="173">
        <v>4.1120000000000001</v>
      </c>
      <c r="AN32" s="173"/>
      <c r="AO32" s="173"/>
      <c r="AP32" s="173"/>
      <c r="AQ32" s="173"/>
      <c r="AR32" s="173"/>
      <c r="AS32" s="173"/>
      <c r="AT32" s="173"/>
      <c r="AU32" s="173"/>
      <c r="AV32" s="173"/>
      <c r="AW32" s="173"/>
      <c r="AX32" s="173"/>
      <c r="AY32" s="173"/>
    </row>
    <row r="33" spans="1:51" ht="14.45" customHeight="1" x14ac:dyDescent="0.25">
      <c r="A33" s="190">
        <v>45017</v>
      </c>
      <c r="B33" s="165"/>
      <c r="C33" s="165"/>
      <c r="D33" s="166">
        <v>22.9</v>
      </c>
      <c r="E33" s="124">
        <v>14.492000000000001</v>
      </c>
      <c r="F33" s="124">
        <v>17.408000000000001</v>
      </c>
      <c r="G33" s="124">
        <v>35.08</v>
      </c>
      <c r="H33" s="124">
        <v>36.957000000000001</v>
      </c>
      <c r="I33" s="124">
        <v>37.85</v>
      </c>
      <c r="J33" s="124">
        <v>14.664</v>
      </c>
      <c r="K33" s="124">
        <v>42.521999999999998</v>
      </c>
      <c r="L33" s="124">
        <v>16.399000000000001</v>
      </c>
      <c r="M33" s="124">
        <v>16.786000000000001</v>
      </c>
      <c r="N33" s="124">
        <v>31.309000000000001</v>
      </c>
      <c r="O33" s="124">
        <v>26.33</v>
      </c>
      <c r="P33" s="124">
        <v>23.027000000000001</v>
      </c>
      <c r="Q33" s="124">
        <v>21.463000000000001</v>
      </c>
      <c r="R33" s="124">
        <v>11.430999999999999</v>
      </c>
      <c r="S33" s="124">
        <v>25.106999999999999</v>
      </c>
      <c r="T33" s="124">
        <v>18.925999999999998</v>
      </c>
      <c r="U33" s="124">
        <v>11.961</v>
      </c>
      <c r="V33" s="124">
        <v>21.754999999999999</v>
      </c>
      <c r="W33" s="124">
        <v>22.670999999999999</v>
      </c>
      <c r="X33" s="124">
        <v>8.9019999999999992</v>
      </c>
      <c r="Y33" s="124">
        <v>8.4320000000000004</v>
      </c>
      <c r="Z33" s="124">
        <v>36.979999999999997</v>
      </c>
      <c r="AA33" s="124">
        <v>33.171999999999997</v>
      </c>
      <c r="AB33" s="124">
        <v>22.145</v>
      </c>
      <c r="AC33" s="124">
        <v>25.196999999999999</v>
      </c>
      <c r="AD33" s="124">
        <v>20.114000000000001</v>
      </c>
      <c r="AE33" s="124">
        <v>13.473000000000001</v>
      </c>
      <c r="AF33" s="124">
        <v>12.157999999999999</v>
      </c>
      <c r="AG33" s="124">
        <v>15.151</v>
      </c>
      <c r="AH33" s="125">
        <v>25.611000000000001</v>
      </c>
      <c r="AI33" s="173">
        <v>7.3449999999999998</v>
      </c>
      <c r="AJ33" s="173">
        <v>18.882000000000001</v>
      </c>
      <c r="AK33" s="173">
        <v>14.973000000000001</v>
      </c>
      <c r="AL33" s="173">
        <v>12.135</v>
      </c>
      <c r="AM33" s="173">
        <v>8.734</v>
      </c>
      <c r="AN33" s="173"/>
      <c r="AO33" s="173"/>
      <c r="AP33" s="173"/>
      <c r="AQ33" s="173"/>
      <c r="AR33" s="173"/>
      <c r="AS33" s="173"/>
      <c r="AT33" s="173"/>
      <c r="AU33" s="173"/>
      <c r="AV33" s="173"/>
      <c r="AW33" s="173"/>
      <c r="AX33" s="173"/>
      <c r="AY33" s="173"/>
    </row>
    <row r="34" spans="1:51" ht="14.45" customHeight="1" x14ac:dyDescent="0.25">
      <c r="A34" s="190">
        <v>45047</v>
      </c>
      <c r="B34" s="163"/>
      <c r="C34" s="163"/>
      <c r="D34" s="166">
        <v>68.900000000000006</v>
      </c>
      <c r="E34" s="124">
        <v>58.06</v>
      </c>
      <c r="F34" s="124">
        <v>92.204999999999998</v>
      </c>
      <c r="G34" s="124">
        <v>100.276</v>
      </c>
      <c r="H34" s="124">
        <v>81.483000000000004</v>
      </c>
      <c r="I34" s="124">
        <v>104.18899999999999</v>
      </c>
      <c r="J34" s="124">
        <v>42.026000000000003</v>
      </c>
      <c r="K34" s="124">
        <v>68.367000000000004</v>
      </c>
      <c r="L34" s="124">
        <v>55.585000000000001</v>
      </c>
      <c r="M34" s="124">
        <v>57.359000000000002</v>
      </c>
      <c r="N34" s="124">
        <v>84.978999999999999</v>
      </c>
      <c r="O34" s="124">
        <v>87.546999999999997</v>
      </c>
      <c r="P34" s="124">
        <v>72.834000000000003</v>
      </c>
      <c r="Q34" s="124">
        <v>58.969000000000001</v>
      </c>
      <c r="R34" s="124">
        <v>56.515000000000001</v>
      </c>
      <c r="S34" s="124">
        <v>92.031999999999996</v>
      </c>
      <c r="T34" s="124">
        <v>67.597999999999999</v>
      </c>
      <c r="U34" s="124">
        <v>61.332000000000001</v>
      </c>
      <c r="V34" s="124">
        <v>57.956000000000003</v>
      </c>
      <c r="W34" s="124">
        <v>110.657</v>
      </c>
      <c r="X34" s="124">
        <v>16.917999999999999</v>
      </c>
      <c r="Y34" s="124">
        <v>44.59</v>
      </c>
      <c r="Z34" s="124">
        <v>89.119</v>
      </c>
      <c r="AA34" s="124">
        <v>104.452</v>
      </c>
      <c r="AB34" s="124">
        <v>56.747999999999998</v>
      </c>
      <c r="AC34" s="124">
        <v>76.796999999999997</v>
      </c>
      <c r="AD34" s="124">
        <v>76.950999999999993</v>
      </c>
      <c r="AE34" s="124">
        <v>88.182000000000002</v>
      </c>
      <c r="AF34" s="124">
        <v>34.872999999999998</v>
      </c>
      <c r="AG34" s="124">
        <v>46.496000000000002</v>
      </c>
      <c r="AH34" s="125">
        <v>54.929000000000002</v>
      </c>
      <c r="AI34" s="173">
        <v>20.361000000000001</v>
      </c>
      <c r="AJ34" s="173">
        <v>52.753</v>
      </c>
      <c r="AK34" s="173">
        <v>46.292000000000002</v>
      </c>
      <c r="AL34" s="173">
        <v>40.399000000000001</v>
      </c>
      <c r="AM34" s="173">
        <v>53.143999999999998</v>
      </c>
      <c r="AN34" s="173"/>
      <c r="AO34" s="173"/>
      <c r="AP34" s="173"/>
      <c r="AQ34" s="173"/>
      <c r="AR34" s="173"/>
      <c r="AS34" s="173"/>
      <c r="AT34" s="173"/>
      <c r="AU34" s="173"/>
      <c r="AV34" s="173"/>
      <c r="AW34" s="173"/>
      <c r="AX34" s="173"/>
      <c r="AY34" s="173"/>
    </row>
    <row r="35" spans="1:51" ht="14.45" customHeight="1" x14ac:dyDescent="0.25">
      <c r="A35" s="190">
        <v>45078</v>
      </c>
      <c r="B35" s="163"/>
      <c r="C35" s="163"/>
      <c r="D35" s="166">
        <v>67.7</v>
      </c>
      <c r="E35" s="124">
        <v>129.10300000000001</v>
      </c>
      <c r="F35" s="124">
        <v>111.965</v>
      </c>
      <c r="G35" s="124">
        <v>155.48699999999999</v>
      </c>
      <c r="H35" s="124">
        <v>130.495</v>
      </c>
      <c r="I35" s="124">
        <v>125.43600000000001</v>
      </c>
      <c r="J35" s="124">
        <v>78.114999999999995</v>
      </c>
      <c r="K35" s="124">
        <v>54.113</v>
      </c>
      <c r="L35" s="124">
        <v>68.180999999999997</v>
      </c>
      <c r="M35" s="124">
        <v>94.012</v>
      </c>
      <c r="N35" s="124">
        <v>55.332000000000001</v>
      </c>
      <c r="O35" s="124">
        <v>123.639</v>
      </c>
      <c r="P35" s="124">
        <v>66.78</v>
      </c>
      <c r="Q35" s="124">
        <v>131.864</v>
      </c>
      <c r="R35" s="124">
        <v>28.905999999999999</v>
      </c>
      <c r="S35" s="124">
        <v>138.40899999999999</v>
      </c>
      <c r="T35" s="124">
        <v>62.707000000000001</v>
      </c>
      <c r="U35" s="124">
        <v>111.60599999999999</v>
      </c>
      <c r="V35" s="124">
        <v>31.286999999999999</v>
      </c>
      <c r="W35" s="124">
        <v>62.073999999999998</v>
      </c>
      <c r="X35" s="124">
        <v>9.2859999999999996</v>
      </c>
      <c r="Y35" s="124">
        <v>40.496000000000002</v>
      </c>
      <c r="Z35" s="124">
        <v>48.112000000000002</v>
      </c>
      <c r="AA35" s="124">
        <v>131.01</v>
      </c>
      <c r="AB35" s="124">
        <v>30.62</v>
      </c>
      <c r="AC35" s="124">
        <v>50.680999999999997</v>
      </c>
      <c r="AD35" s="124">
        <v>106.255</v>
      </c>
      <c r="AE35" s="124">
        <v>49.097999999999999</v>
      </c>
      <c r="AF35" s="124">
        <v>62.472000000000001</v>
      </c>
      <c r="AG35" s="124">
        <v>92.287999999999997</v>
      </c>
      <c r="AH35" s="125">
        <v>29.972999999999999</v>
      </c>
      <c r="AI35" s="173">
        <v>29.123999999999999</v>
      </c>
      <c r="AJ35" s="173">
        <v>75.3</v>
      </c>
      <c r="AK35" s="173">
        <v>88.082999999999998</v>
      </c>
      <c r="AL35" s="173">
        <v>49.734000000000002</v>
      </c>
      <c r="AM35" s="173">
        <v>89.94</v>
      </c>
      <c r="AN35" s="173"/>
      <c r="AO35" s="173"/>
      <c r="AP35" s="173"/>
      <c r="AQ35" s="173"/>
      <c r="AR35" s="173"/>
      <c r="AS35" s="173"/>
      <c r="AT35" s="173"/>
      <c r="AU35" s="173"/>
      <c r="AV35" s="173"/>
      <c r="AW35" s="173"/>
      <c r="AX35" s="173"/>
      <c r="AY35" s="173"/>
    </row>
    <row r="36" spans="1:51" ht="15" x14ac:dyDescent="0.25">
      <c r="A36" s="190">
        <v>45108</v>
      </c>
      <c r="B36" s="163"/>
      <c r="C36" s="163"/>
      <c r="D36" s="164">
        <v>24.2</v>
      </c>
      <c r="E36" s="124">
        <v>69.424999999999997</v>
      </c>
      <c r="F36" s="124">
        <v>39.447000000000003</v>
      </c>
      <c r="G36" s="124">
        <v>43.484000000000002</v>
      </c>
      <c r="H36" s="124">
        <v>61.631</v>
      </c>
      <c r="I36" s="124">
        <v>38.116</v>
      </c>
      <c r="J36" s="124">
        <v>29.021000000000001</v>
      </c>
      <c r="K36" s="124">
        <v>19.783999999999999</v>
      </c>
      <c r="L36" s="124">
        <v>32.997999999999998</v>
      </c>
      <c r="M36" s="124">
        <v>35.664999999999999</v>
      </c>
      <c r="N36" s="124">
        <v>24.067</v>
      </c>
      <c r="O36" s="124">
        <v>40.204999999999998</v>
      </c>
      <c r="P36" s="124">
        <v>19.414000000000001</v>
      </c>
      <c r="Q36" s="124">
        <v>82.7</v>
      </c>
      <c r="R36" s="124">
        <v>12.108000000000001</v>
      </c>
      <c r="S36" s="124">
        <v>35.722999999999999</v>
      </c>
      <c r="T36" s="124">
        <v>28.100999999999999</v>
      </c>
      <c r="U36" s="124">
        <v>62.97</v>
      </c>
      <c r="V36" s="124">
        <v>11.536</v>
      </c>
      <c r="W36" s="124">
        <v>18.585999999999999</v>
      </c>
      <c r="X36" s="124">
        <v>4.83</v>
      </c>
      <c r="Y36" s="124">
        <v>13.259</v>
      </c>
      <c r="Z36" s="124">
        <v>16.675000000000001</v>
      </c>
      <c r="AA36" s="124">
        <v>45.484000000000002</v>
      </c>
      <c r="AB36" s="124">
        <v>16.803000000000001</v>
      </c>
      <c r="AC36" s="124">
        <v>19.581</v>
      </c>
      <c r="AD36" s="124">
        <v>32.341999999999999</v>
      </c>
      <c r="AE36" s="125">
        <v>16.582000000000001</v>
      </c>
      <c r="AF36" s="124">
        <v>17.739000000000001</v>
      </c>
      <c r="AG36" s="124">
        <v>28.187000000000001</v>
      </c>
      <c r="AH36" s="124">
        <v>12.797000000000001</v>
      </c>
      <c r="AI36" s="173">
        <v>10.349</v>
      </c>
      <c r="AJ36" s="173">
        <v>20.465</v>
      </c>
      <c r="AK36" s="173">
        <v>29.949000000000002</v>
      </c>
      <c r="AL36" s="173">
        <v>25.625</v>
      </c>
      <c r="AM36" s="173">
        <v>40.85</v>
      </c>
      <c r="AN36" s="173"/>
      <c r="AO36" s="173"/>
      <c r="AP36" s="173"/>
      <c r="AQ36" s="173"/>
      <c r="AR36" s="173"/>
      <c r="AS36" s="173"/>
      <c r="AT36" s="173"/>
      <c r="AU36" s="173"/>
      <c r="AV36" s="173"/>
      <c r="AW36" s="173"/>
      <c r="AX36" s="173"/>
      <c r="AY36" s="173"/>
    </row>
    <row r="37" spans="1:51" ht="15" x14ac:dyDescent="0.25">
      <c r="A37" s="190">
        <v>45139</v>
      </c>
      <c r="B37" s="164"/>
      <c r="C37" s="164"/>
      <c r="D37" s="164">
        <v>17.2</v>
      </c>
      <c r="E37" s="124">
        <v>26.088999999999999</v>
      </c>
      <c r="F37" s="124">
        <v>28.395</v>
      </c>
      <c r="G37" s="124">
        <v>17.506</v>
      </c>
      <c r="H37" s="124">
        <v>24.222000000000001</v>
      </c>
      <c r="I37" s="124">
        <v>20.87</v>
      </c>
      <c r="J37" s="124">
        <v>32.826000000000001</v>
      </c>
      <c r="K37" s="124">
        <v>18.291</v>
      </c>
      <c r="L37" s="124">
        <v>23.321999999999999</v>
      </c>
      <c r="M37" s="124">
        <v>18.510000000000002</v>
      </c>
      <c r="N37" s="124">
        <v>19.04</v>
      </c>
      <c r="O37" s="124">
        <v>19.109000000000002</v>
      </c>
      <c r="P37" s="124">
        <v>13.499000000000001</v>
      </c>
      <c r="Q37" s="124">
        <v>27.411000000000001</v>
      </c>
      <c r="R37" s="124">
        <v>9.2279999999999998</v>
      </c>
      <c r="S37" s="124">
        <v>27.78</v>
      </c>
      <c r="T37" s="124">
        <v>15.505000000000001</v>
      </c>
      <c r="U37" s="124">
        <v>51.195</v>
      </c>
      <c r="V37" s="124">
        <v>9.875</v>
      </c>
      <c r="W37" s="124">
        <v>23.646999999999998</v>
      </c>
      <c r="X37" s="124">
        <v>3.7690000000000001</v>
      </c>
      <c r="Y37" s="124">
        <v>10.138</v>
      </c>
      <c r="Z37" s="124">
        <v>10.185</v>
      </c>
      <c r="AA37" s="124">
        <v>22.904</v>
      </c>
      <c r="AB37" s="124">
        <v>13.566000000000001</v>
      </c>
      <c r="AC37" s="124">
        <v>26.709</v>
      </c>
      <c r="AD37" s="124">
        <v>15.403</v>
      </c>
      <c r="AE37" s="125">
        <v>9.7509999999999994</v>
      </c>
      <c r="AF37" s="124">
        <v>14.43</v>
      </c>
      <c r="AG37" s="124">
        <v>13.452999999999999</v>
      </c>
      <c r="AH37" s="124">
        <v>7.8819999999999997</v>
      </c>
      <c r="AI37" s="173">
        <v>10.351000000000001</v>
      </c>
      <c r="AJ37" s="173">
        <v>15.333</v>
      </c>
      <c r="AK37" s="173">
        <v>13.395</v>
      </c>
      <c r="AL37" s="173">
        <v>15.938000000000001</v>
      </c>
      <c r="AM37" s="173">
        <v>31.859000000000002</v>
      </c>
      <c r="AN37" s="173"/>
      <c r="AO37" s="173"/>
      <c r="AP37" s="173"/>
      <c r="AQ37" s="173"/>
      <c r="AR37" s="173"/>
      <c r="AS37" s="173"/>
      <c r="AT37" s="173"/>
      <c r="AU37" s="173"/>
      <c r="AV37" s="173"/>
      <c r="AW37" s="173"/>
      <c r="AX37" s="173"/>
      <c r="AY37" s="173"/>
    </row>
    <row r="38" spans="1:51" ht="15" x14ac:dyDescent="0.25">
      <c r="A38" s="190">
        <v>45170</v>
      </c>
      <c r="B38" s="164"/>
      <c r="C38" s="164"/>
      <c r="D38" s="164">
        <v>17.8</v>
      </c>
      <c r="E38" s="124">
        <v>12.717000000000001</v>
      </c>
      <c r="F38" s="124">
        <v>20.821999999999999</v>
      </c>
      <c r="G38" s="124">
        <v>19.303999999999998</v>
      </c>
      <c r="H38" s="124">
        <v>24.558</v>
      </c>
      <c r="I38" s="124">
        <v>12.906000000000001</v>
      </c>
      <c r="J38" s="124">
        <v>23.038</v>
      </c>
      <c r="K38" s="124">
        <v>10.067</v>
      </c>
      <c r="L38" s="124">
        <v>17.574000000000002</v>
      </c>
      <c r="M38" s="124">
        <v>32.951000000000001</v>
      </c>
      <c r="N38" s="124">
        <v>15.601000000000001</v>
      </c>
      <c r="O38" s="124">
        <v>18.539000000000001</v>
      </c>
      <c r="P38" s="124">
        <v>14.991</v>
      </c>
      <c r="Q38" s="124">
        <v>16.524999999999999</v>
      </c>
      <c r="R38" s="124">
        <v>8.952</v>
      </c>
      <c r="S38" s="124">
        <v>33.145000000000003</v>
      </c>
      <c r="T38" s="124">
        <v>12.944000000000001</v>
      </c>
      <c r="U38" s="124">
        <v>33.299999999999997</v>
      </c>
      <c r="V38" s="124">
        <v>8.0890000000000004</v>
      </c>
      <c r="W38" s="124">
        <v>11.336</v>
      </c>
      <c r="X38" s="124">
        <v>7.5170000000000003</v>
      </c>
      <c r="Y38" s="124">
        <v>14.683</v>
      </c>
      <c r="Z38" s="124">
        <v>13.99</v>
      </c>
      <c r="AA38" s="124">
        <v>16.273</v>
      </c>
      <c r="AB38" s="124">
        <v>12.85</v>
      </c>
      <c r="AC38" s="124">
        <v>16.989000000000001</v>
      </c>
      <c r="AD38" s="124">
        <v>15.42</v>
      </c>
      <c r="AE38" s="125">
        <v>8.8290000000000006</v>
      </c>
      <c r="AF38" s="124">
        <v>10.044</v>
      </c>
      <c r="AG38" s="124">
        <v>10.183</v>
      </c>
      <c r="AH38" s="124">
        <v>6.1790000000000003</v>
      </c>
      <c r="AI38" s="173">
        <v>23.896000000000001</v>
      </c>
      <c r="AJ38" s="173">
        <v>12.971</v>
      </c>
      <c r="AK38" s="173">
        <v>10.645</v>
      </c>
      <c r="AL38" s="173">
        <v>8.5879999999999992</v>
      </c>
      <c r="AM38" s="173">
        <v>32.591000000000001</v>
      </c>
      <c r="AN38" s="173"/>
      <c r="AO38" s="173"/>
      <c r="AP38" s="173"/>
      <c r="AQ38" s="173"/>
      <c r="AR38" s="173"/>
      <c r="AS38" s="173"/>
      <c r="AT38" s="173"/>
      <c r="AU38" s="173"/>
      <c r="AV38" s="173"/>
      <c r="AW38" s="173"/>
      <c r="AX38" s="173"/>
      <c r="AY38" s="173"/>
    </row>
    <row r="39" spans="1:51" ht="15" x14ac:dyDescent="0.25">
      <c r="A39" s="190">
        <v>45200</v>
      </c>
      <c r="B39" s="164"/>
      <c r="C39" s="164"/>
      <c r="D39" s="164">
        <v>14</v>
      </c>
      <c r="E39" s="124">
        <v>17.696999999999999</v>
      </c>
      <c r="F39" s="124">
        <v>15.361000000000001</v>
      </c>
      <c r="G39" s="124">
        <v>21.908999999999999</v>
      </c>
      <c r="H39" s="124">
        <v>25.978000000000002</v>
      </c>
      <c r="I39" s="124">
        <v>10.686</v>
      </c>
      <c r="J39" s="124">
        <v>17.318000000000001</v>
      </c>
      <c r="K39" s="124">
        <v>11.52</v>
      </c>
      <c r="L39" s="124">
        <v>18.937000000000001</v>
      </c>
      <c r="M39" s="124">
        <v>12.896000000000001</v>
      </c>
      <c r="N39" s="124">
        <v>9.4079999999999995</v>
      </c>
      <c r="O39" s="124">
        <v>11.462</v>
      </c>
      <c r="P39" s="124">
        <v>9.6519999999999992</v>
      </c>
      <c r="Q39" s="124">
        <v>12.225</v>
      </c>
      <c r="R39" s="124">
        <v>9.7490000000000006</v>
      </c>
      <c r="S39" s="124">
        <v>23.838000000000001</v>
      </c>
      <c r="T39" s="124">
        <v>9.8520000000000003</v>
      </c>
      <c r="U39" s="124">
        <v>13.769</v>
      </c>
      <c r="V39" s="124">
        <v>7.859</v>
      </c>
      <c r="W39" s="124">
        <v>8.4290000000000003</v>
      </c>
      <c r="X39" s="124">
        <v>5.62</v>
      </c>
      <c r="Y39" s="124">
        <v>9.0020000000000007</v>
      </c>
      <c r="Z39" s="124">
        <v>13.569000000000001</v>
      </c>
      <c r="AA39" s="124">
        <v>23.931999999999999</v>
      </c>
      <c r="AB39" s="124">
        <v>37.173000000000002</v>
      </c>
      <c r="AC39" s="124">
        <v>13.547000000000001</v>
      </c>
      <c r="AD39" s="124">
        <v>10.768000000000001</v>
      </c>
      <c r="AE39" s="125">
        <v>8.3629999999999995</v>
      </c>
      <c r="AF39" s="124">
        <v>11.281000000000001</v>
      </c>
      <c r="AG39" s="124">
        <v>12.301</v>
      </c>
      <c r="AH39" s="124">
        <v>5.359</v>
      </c>
      <c r="AI39" s="173">
        <v>14.481</v>
      </c>
      <c r="AJ39" s="173">
        <v>21.727</v>
      </c>
      <c r="AK39" s="173">
        <v>7.5780000000000003</v>
      </c>
      <c r="AL39" s="173">
        <v>16.395</v>
      </c>
      <c r="AM39" s="173">
        <v>19.446999999999999</v>
      </c>
      <c r="AN39" s="173"/>
      <c r="AO39" s="173"/>
      <c r="AP39" s="173"/>
      <c r="AQ39" s="173"/>
      <c r="AR39" s="173"/>
      <c r="AS39" s="173"/>
      <c r="AT39" s="173"/>
      <c r="AU39" s="173"/>
      <c r="AV39" s="173"/>
      <c r="AW39" s="173"/>
      <c r="AX39" s="173"/>
      <c r="AY39" s="173"/>
    </row>
    <row r="40" spans="1:51" ht="15" x14ac:dyDescent="0.25">
      <c r="A40" s="190">
        <v>45231</v>
      </c>
      <c r="B40" s="164"/>
      <c r="C40" s="164"/>
      <c r="D40" s="164">
        <v>9.1</v>
      </c>
      <c r="E40" s="124">
        <v>9.1120000000000001</v>
      </c>
      <c r="F40" s="124">
        <v>9.6950000000000003</v>
      </c>
      <c r="G40" s="124">
        <v>12.499000000000001</v>
      </c>
      <c r="H40" s="124">
        <v>15.577999999999999</v>
      </c>
      <c r="I40" s="124">
        <v>10.121</v>
      </c>
      <c r="J40" s="124">
        <v>10.284000000000001</v>
      </c>
      <c r="K40" s="124">
        <v>7.0460000000000003</v>
      </c>
      <c r="L40" s="124">
        <v>11.864000000000001</v>
      </c>
      <c r="M40" s="124">
        <v>8.3689999999999998</v>
      </c>
      <c r="N40" s="124">
        <v>7.4</v>
      </c>
      <c r="O40" s="124">
        <v>8.484</v>
      </c>
      <c r="P40" s="124">
        <v>7.6630000000000003</v>
      </c>
      <c r="Q40" s="124">
        <v>8.5289999999999999</v>
      </c>
      <c r="R40" s="124">
        <v>6.0309999999999997</v>
      </c>
      <c r="S40" s="124">
        <v>11.452</v>
      </c>
      <c r="T40" s="124">
        <v>9.0519999999999996</v>
      </c>
      <c r="U40" s="124">
        <v>9.0500000000000007</v>
      </c>
      <c r="V40" s="124">
        <v>6.452</v>
      </c>
      <c r="W40" s="124">
        <v>6.9669999999999996</v>
      </c>
      <c r="X40" s="124">
        <v>3.577</v>
      </c>
      <c r="Y40" s="124">
        <v>5.8929999999999998</v>
      </c>
      <c r="Z40" s="124">
        <v>9.6110000000000007</v>
      </c>
      <c r="AA40" s="124">
        <v>13.243</v>
      </c>
      <c r="AB40" s="124">
        <v>14.606</v>
      </c>
      <c r="AC40" s="124">
        <v>7.7859999999999996</v>
      </c>
      <c r="AD40" s="124">
        <v>8.4369999999999994</v>
      </c>
      <c r="AE40" s="125">
        <v>6.5110000000000001</v>
      </c>
      <c r="AF40" s="124">
        <v>7.6050000000000004</v>
      </c>
      <c r="AG40" s="124">
        <v>7.9039999999999999</v>
      </c>
      <c r="AH40" s="124">
        <v>4.4649999999999999</v>
      </c>
      <c r="AI40" s="173">
        <v>6.92</v>
      </c>
      <c r="AJ40" s="173">
        <v>10.506</v>
      </c>
      <c r="AK40" s="173">
        <v>6.6870000000000003</v>
      </c>
      <c r="AL40" s="173">
        <v>8.2970000000000006</v>
      </c>
      <c r="AM40" s="173">
        <v>10.535</v>
      </c>
      <c r="AN40" s="173"/>
      <c r="AO40" s="173"/>
      <c r="AP40" s="173"/>
      <c r="AQ40" s="173"/>
      <c r="AR40" s="173"/>
      <c r="AS40" s="173"/>
      <c r="AT40" s="173"/>
      <c r="AU40" s="173"/>
      <c r="AV40" s="173"/>
      <c r="AW40" s="173"/>
      <c r="AX40" s="173"/>
      <c r="AY40" s="173"/>
    </row>
    <row r="41" spans="1:51" ht="15" x14ac:dyDescent="0.25">
      <c r="A41" s="190">
        <v>45261</v>
      </c>
      <c r="B41" s="164"/>
      <c r="C41" s="164"/>
      <c r="D41" s="164">
        <v>6.9</v>
      </c>
      <c r="E41" s="124">
        <v>7.5730000000000004</v>
      </c>
      <c r="F41" s="124">
        <v>7.9450000000000003</v>
      </c>
      <c r="G41" s="124">
        <v>8.6950000000000003</v>
      </c>
      <c r="H41" s="124">
        <v>10.608000000000001</v>
      </c>
      <c r="I41" s="124">
        <v>7.6260000000000003</v>
      </c>
      <c r="J41" s="124">
        <v>7.1710000000000003</v>
      </c>
      <c r="K41" s="124">
        <v>5.7850000000000001</v>
      </c>
      <c r="L41" s="124">
        <v>7.915</v>
      </c>
      <c r="M41" s="124">
        <v>6.9580000000000002</v>
      </c>
      <c r="N41" s="124">
        <v>6.19</v>
      </c>
      <c r="O41" s="124">
        <v>7.1449999999999996</v>
      </c>
      <c r="P41" s="124">
        <v>6.0220000000000002</v>
      </c>
      <c r="Q41" s="124">
        <v>7.45</v>
      </c>
      <c r="R41" s="124">
        <v>5.048</v>
      </c>
      <c r="S41" s="124">
        <v>8.4320000000000004</v>
      </c>
      <c r="T41" s="124">
        <v>7.3689999999999998</v>
      </c>
      <c r="U41" s="124">
        <v>7.71</v>
      </c>
      <c r="V41" s="124">
        <v>4.8719999999999999</v>
      </c>
      <c r="W41" s="124">
        <v>6.0629999999999997</v>
      </c>
      <c r="X41" s="124">
        <v>2.8570000000000002</v>
      </c>
      <c r="Y41" s="124">
        <v>4.9109999999999996</v>
      </c>
      <c r="Z41" s="124">
        <v>6.67</v>
      </c>
      <c r="AA41" s="124">
        <v>8.5920000000000005</v>
      </c>
      <c r="AB41" s="124">
        <v>8.125</v>
      </c>
      <c r="AC41" s="124">
        <v>6.516</v>
      </c>
      <c r="AD41" s="124">
        <v>6.7779999999999996</v>
      </c>
      <c r="AE41" s="125">
        <v>5.226</v>
      </c>
      <c r="AF41" s="124">
        <v>5.5140000000000002</v>
      </c>
      <c r="AG41" s="124">
        <v>6.3220000000000001</v>
      </c>
      <c r="AH41" s="124">
        <v>4.048</v>
      </c>
      <c r="AI41" s="173">
        <v>5.1280000000000001</v>
      </c>
      <c r="AJ41" s="173">
        <v>7.0019999999999998</v>
      </c>
      <c r="AK41" s="173">
        <v>5.819</v>
      </c>
      <c r="AL41" s="173">
        <v>5.6680000000000001</v>
      </c>
      <c r="AM41" s="173">
        <v>7.9210000000000003</v>
      </c>
      <c r="AN41" s="173"/>
      <c r="AO41" s="173"/>
      <c r="AP41" s="173"/>
      <c r="AQ41" s="173"/>
      <c r="AR41" s="173"/>
      <c r="AS41" s="173"/>
      <c r="AT41" s="173"/>
      <c r="AU41" s="173"/>
      <c r="AV41" s="173"/>
      <c r="AW41" s="173"/>
      <c r="AX41" s="173"/>
      <c r="AY41" s="173"/>
    </row>
    <row r="42" spans="1:51" ht="15" x14ac:dyDescent="0.25">
      <c r="A42" s="190">
        <v>45292</v>
      </c>
      <c r="B42" s="164"/>
      <c r="C42" s="164"/>
      <c r="D42" s="164">
        <v>5.7</v>
      </c>
      <c r="E42" s="124">
        <v>6.444</v>
      </c>
      <c r="F42" s="124">
        <v>6.82</v>
      </c>
      <c r="G42" s="124">
        <v>7.1680000000000001</v>
      </c>
      <c r="H42" s="124">
        <v>7.6760000000000002</v>
      </c>
      <c r="I42" s="124">
        <v>6.21</v>
      </c>
      <c r="J42" s="124">
        <v>5.8090000000000002</v>
      </c>
      <c r="K42" s="124">
        <v>4.8959999999999999</v>
      </c>
      <c r="L42" s="124">
        <v>5.9909999999999997</v>
      </c>
      <c r="M42" s="124">
        <v>5.8559999999999999</v>
      </c>
      <c r="N42" s="124">
        <v>5.24</v>
      </c>
      <c r="O42" s="124">
        <v>6.1520000000000001</v>
      </c>
      <c r="P42" s="124">
        <v>5.1120000000000001</v>
      </c>
      <c r="Q42" s="124">
        <v>6.4029999999999996</v>
      </c>
      <c r="R42" s="124">
        <v>4.1040000000000001</v>
      </c>
      <c r="S42" s="124">
        <v>7.016</v>
      </c>
      <c r="T42" s="124">
        <v>5.6230000000000002</v>
      </c>
      <c r="U42" s="124">
        <v>6.6050000000000004</v>
      </c>
      <c r="V42" s="124">
        <v>4.0910000000000002</v>
      </c>
      <c r="W42" s="124">
        <v>5.2050000000000001</v>
      </c>
      <c r="X42" s="124">
        <v>2.4079999999999999</v>
      </c>
      <c r="Y42" s="124">
        <v>3.9990000000000001</v>
      </c>
      <c r="Z42" s="124">
        <v>6.2130000000000001</v>
      </c>
      <c r="AA42" s="124">
        <v>6.9420000000000002</v>
      </c>
      <c r="AB42" s="124">
        <v>6.1580000000000004</v>
      </c>
      <c r="AC42" s="124">
        <v>5.2859999999999996</v>
      </c>
      <c r="AD42" s="124">
        <v>5.7350000000000003</v>
      </c>
      <c r="AE42" s="125">
        <v>4.4139999999999997</v>
      </c>
      <c r="AF42" s="124">
        <v>4.5679999999999996</v>
      </c>
      <c r="AG42" s="124">
        <v>5.2990000000000004</v>
      </c>
      <c r="AH42" s="124">
        <v>3.46</v>
      </c>
      <c r="AI42" s="173">
        <v>4.1980000000000004</v>
      </c>
      <c r="AJ42" s="173">
        <v>5.6909999999999998</v>
      </c>
      <c r="AK42" s="173">
        <v>5.1559999999999997</v>
      </c>
      <c r="AL42" s="173">
        <v>4.5270000000000001</v>
      </c>
      <c r="AM42" s="173">
        <v>6.55</v>
      </c>
      <c r="AN42" s="173"/>
      <c r="AO42" s="173"/>
      <c r="AP42" s="173"/>
      <c r="AQ42" s="173"/>
      <c r="AR42" s="173"/>
      <c r="AS42" s="173"/>
      <c r="AT42" s="173"/>
      <c r="AU42" s="173"/>
      <c r="AV42" s="173"/>
      <c r="AW42" s="173"/>
      <c r="AX42" s="173"/>
      <c r="AY42" s="173"/>
    </row>
    <row r="43" spans="1:51" ht="15" x14ac:dyDescent="0.25">
      <c r="A43" s="190">
        <v>45323</v>
      </c>
      <c r="B43" s="164"/>
      <c r="C43" s="164"/>
      <c r="D43" s="164">
        <v>5.2</v>
      </c>
      <c r="E43" s="124">
        <v>5.2610000000000001</v>
      </c>
      <c r="F43" s="124">
        <v>5.4429999999999996</v>
      </c>
      <c r="G43" s="124">
        <v>6.7370000000000001</v>
      </c>
      <c r="H43" s="124">
        <v>8.7629999999999999</v>
      </c>
      <c r="I43" s="124">
        <v>5.0369999999999999</v>
      </c>
      <c r="J43" s="124">
        <v>4.6920000000000002</v>
      </c>
      <c r="K43" s="124">
        <v>3.968</v>
      </c>
      <c r="L43" s="124">
        <v>4.9820000000000002</v>
      </c>
      <c r="M43" s="124">
        <v>4.8680000000000003</v>
      </c>
      <c r="N43" s="124">
        <v>4.234</v>
      </c>
      <c r="O43" s="124">
        <v>5.0419999999999998</v>
      </c>
      <c r="P43" s="124">
        <v>4.9660000000000002</v>
      </c>
      <c r="Q43" s="124">
        <v>6.367</v>
      </c>
      <c r="R43" s="124">
        <v>3.2930000000000001</v>
      </c>
      <c r="S43" s="124">
        <v>5.7060000000000004</v>
      </c>
      <c r="T43" s="124">
        <v>5.1369999999999996</v>
      </c>
      <c r="U43" s="124">
        <v>5.6319999999999997</v>
      </c>
      <c r="V43" s="124">
        <v>3.3359999999999999</v>
      </c>
      <c r="W43" s="124">
        <v>4.2569999999999997</v>
      </c>
      <c r="X43" s="124">
        <v>2.3029999999999999</v>
      </c>
      <c r="Y43" s="124">
        <v>3.282</v>
      </c>
      <c r="Z43" s="124">
        <v>5.4710000000000001</v>
      </c>
      <c r="AA43" s="124">
        <v>5.6779999999999999</v>
      </c>
      <c r="AB43" s="124">
        <v>5.3</v>
      </c>
      <c r="AC43" s="124">
        <v>4.2210000000000001</v>
      </c>
      <c r="AD43" s="124">
        <v>4.923</v>
      </c>
      <c r="AE43" s="125">
        <v>3.5569999999999999</v>
      </c>
      <c r="AF43" s="124">
        <v>3.738</v>
      </c>
      <c r="AG43" s="124">
        <v>4.1680000000000001</v>
      </c>
      <c r="AH43" s="124">
        <v>2.9710000000000001</v>
      </c>
      <c r="AI43" s="173">
        <v>3.8690000000000002</v>
      </c>
      <c r="AJ43" s="173">
        <v>5.9420000000000002</v>
      </c>
      <c r="AK43" s="173">
        <v>4.22</v>
      </c>
      <c r="AL43" s="173">
        <v>3.6110000000000002</v>
      </c>
      <c r="AM43" s="173">
        <v>5.3129999999999997</v>
      </c>
      <c r="AN43" s="173"/>
      <c r="AO43" s="173"/>
      <c r="AP43" s="173"/>
      <c r="AQ43" s="173"/>
      <c r="AR43" s="173"/>
      <c r="AS43" s="173"/>
      <c r="AT43" s="173"/>
      <c r="AU43" s="173"/>
      <c r="AV43" s="173"/>
      <c r="AW43" s="173"/>
      <c r="AX43" s="173"/>
      <c r="AY43" s="173"/>
    </row>
    <row r="44" spans="1:51" ht="15" x14ac:dyDescent="0.25">
      <c r="A44" s="190">
        <v>45352</v>
      </c>
      <c r="B44" s="164"/>
      <c r="C44" s="164"/>
      <c r="D44" s="164">
        <v>9.3000000000000007</v>
      </c>
      <c r="E44" s="124">
        <v>6.45</v>
      </c>
      <c r="F44" s="124">
        <v>14.436999999999999</v>
      </c>
      <c r="G44" s="124">
        <v>15.253</v>
      </c>
      <c r="H44" s="124">
        <v>12.289</v>
      </c>
      <c r="I44" s="124">
        <v>6.202</v>
      </c>
      <c r="J44" s="124">
        <v>11.608000000000001</v>
      </c>
      <c r="K44" s="124">
        <v>5.726</v>
      </c>
      <c r="L44" s="124">
        <v>5.173</v>
      </c>
      <c r="M44" s="124">
        <v>6.3920000000000003</v>
      </c>
      <c r="N44" s="124">
        <v>6.806</v>
      </c>
      <c r="O44" s="124">
        <v>7.7140000000000004</v>
      </c>
      <c r="P44" s="124">
        <v>13.676</v>
      </c>
      <c r="Q44" s="124">
        <v>6.9909999999999997</v>
      </c>
      <c r="R44" s="124">
        <v>13.33</v>
      </c>
      <c r="S44" s="124">
        <v>8.2469999999999999</v>
      </c>
      <c r="T44" s="124">
        <v>7.4530000000000003</v>
      </c>
      <c r="U44" s="124">
        <v>6.6680000000000001</v>
      </c>
      <c r="V44" s="124">
        <v>6.024</v>
      </c>
      <c r="W44" s="124">
        <v>4.7690000000000001</v>
      </c>
      <c r="X44" s="124">
        <v>3.871</v>
      </c>
      <c r="Y44" s="124">
        <v>11.006</v>
      </c>
      <c r="Z44" s="124">
        <v>11.164</v>
      </c>
      <c r="AA44" s="124">
        <v>6.7119999999999997</v>
      </c>
      <c r="AB44" s="124">
        <v>17.436</v>
      </c>
      <c r="AC44" s="124">
        <v>5.1630000000000003</v>
      </c>
      <c r="AD44" s="124">
        <v>7.5659999999999998</v>
      </c>
      <c r="AE44" s="125">
        <v>3.8210000000000002</v>
      </c>
      <c r="AF44" s="124">
        <v>5.7389999999999999</v>
      </c>
      <c r="AG44" s="124">
        <v>8.0760000000000005</v>
      </c>
      <c r="AH44" s="124">
        <v>4.0069999999999997</v>
      </c>
      <c r="AI44" s="173">
        <v>8.7210000000000001</v>
      </c>
      <c r="AJ44" s="173">
        <v>11.43</v>
      </c>
      <c r="AK44" s="173">
        <v>4.9420000000000002</v>
      </c>
      <c r="AL44" s="173">
        <v>4.1870000000000003</v>
      </c>
      <c r="AM44" s="173">
        <v>7.0259999999999998</v>
      </c>
      <c r="AN44" s="173"/>
      <c r="AO44" s="173"/>
      <c r="AP44" s="173"/>
      <c r="AQ44" s="173"/>
      <c r="AR44" s="173"/>
      <c r="AS44" s="173"/>
      <c r="AT44" s="173"/>
      <c r="AU44" s="173"/>
      <c r="AV44" s="173"/>
      <c r="AW44" s="173"/>
      <c r="AX44" s="173"/>
      <c r="AY44" s="173"/>
    </row>
    <row r="45" spans="1:51" ht="15" x14ac:dyDescent="0.25">
      <c r="A45" s="190">
        <v>45383</v>
      </c>
      <c r="B45" s="164"/>
      <c r="C45" s="164"/>
      <c r="D45" s="164">
        <v>22.9</v>
      </c>
      <c r="E45" s="124">
        <v>17.687000000000001</v>
      </c>
      <c r="F45" s="124">
        <v>36.689</v>
      </c>
      <c r="G45" s="124">
        <v>37.509</v>
      </c>
      <c r="H45" s="124">
        <v>37.915999999999997</v>
      </c>
      <c r="I45" s="124">
        <v>15.218999999999999</v>
      </c>
      <c r="J45" s="124">
        <v>42.826999999999998</v>
      </c>
      <c r="K45" s="124">
        <v>17.184999999999999</v>
      </c>
      <c r="L45" s="124">
        <v>16.974</v>
      </c>
      <c r="M45" s="124">
        <v>33.386000000000003</v>
      </c>
      <c r="N45" s="124">
        <v>27.532</v>
      </c>
      <c r="O45" s="124">
        <v>23.507000000000001</v>
      </c>
      <c r="P45" s="124">
        <v>21.64</v>
      </c>
      <c r="Q45" s="124">
        <v>11.673</v>
      </c>
      <c r="R45" s="124">
        <v>25.547000000000001</v>
      </c>
      <c r="S45" s="124">
        <v>19.510000000000002</v>
      </c>
      <c r="T45" s="124">
        <v>12.06</v>
      </c>
      <c r="U45" s="124">
        <v>23.042000000000002</v>
      </c>
      <c r="V45" s="124">
        <v>24.619</v>
      </c>
      <c r="W45" s="124">
        <v>8.9250000000000007</v>
      </c>
      <c r="X45" s="124">
        <v>8.6150000000000002</v>
      </c>
      <c r="Y45" s="124">
        <v>37.707000000000001</v>
      </c>
      <c r="Z45" s="124">
        <v>33.908000000000001</v>
      </c>
      <c r="AA45" s="124">
        <v>22.936</v>
      </c>
      <c r="AB45" s="124">
        <v>25.277999999999999</v>
      </c>
      <c r="AC45" s="124">
        <v>20.86</v>
      </c>
      <c r="AD45" s="124">
        <v>14.151</v>
      </c>
      <c r="AE45" s="125">
        <v>12.715</v>
      </c>
      <c r="AF45" s="124">
        <v>15.353</v>
      </c>
      <c r="AG45" s="124">
        <v>25.792000000000002</v>
      </c>
      <c r="AH45" s="124">
        <v>7.5030000000000001</v>
      </c>
      <c r="AI45" s="173">
        <v>19.173999999999999</v>
      </c>
      <c r="AJ45" s="173">
        <v>15.045999999999999</v>
      </c>
      <c r="AK45" s="173">
        <v>12.992000000000001</v>
      </c>
      <c r="AL45" s="173">
        <v>9.32</v>
      </c>
      <c r="AM45" s="173">
        <v>14.587999999999999</v>
      </c>
      <c r="AN45" s="173"/>
      <c r="AO45" s="173"/>
      <c r="AP45" s="173"/>
      <c r="AQ45" s="173"/>
      <c r="AR45" s="173"/>
      <c r="AS45" s="173"/>
      <c r="AT45" s="173"/>
      <c r="AU45" s="173"/>
      <c r="AV45" s="173"/>
      <c r="AW45" s="173"/>
      <c r="AX45" s="173"/>
      <c r="AY45" s="173"/>
    </row>
    <row r="46" spans="1:51" ht="15" x14ac:dyDescent="0.25">
      <c r="A46" s="190">
        <v>45413</v>
      </c>
      <c r="B46" s="164"/>
      <c r="C46" s="164"/>
      <c r="D46" s="164">
        <v>68.900000000000006</v>
      </c>
      <c r="E46" s="124">
        <v>96.962000000000003</v>
      </c>
      <c r="F46" s="124">
        <v>102.354</v>
      </c>
      <c r="G46" s="124">
        <v>83.245000000000005</v>
      </c>
      <c r="H46" s="124">
        <v>104.30500000000001</v>
      </c>
      <c r="I46" s="124">
        <v>43.526000000000003</v>
      </c>
      <c r="J46" s="124">
        <v>69.685000000000002</v>
      </c>
      <c r="K46" s="124">
        <v>56.610999999999997</v>
      </c>
      <c r="L46" s="124">
        <v>57.503999999999998</v>
      </c>
      <c r="M46" s="124">
        <v>84.623000000000005</v>
      </c>
      <c r="N46" s="124">
        <v>90.984999999999999</v>
      </c>
      <c r="O46" s="124">
        <v>75.066000000000003</v>
      </c>
      <c r="P46" s="124">
        <v>59.209000000000003</v>
      </c>
      <c r="Q46" s="124">
        <v>57.393999999999998</v>
      </c>
      <c r="R46" s="124">
        <v>94.525000000000006</v>
      </c>
      <c r="S46" s="124">
        <v>69.807000000000002</v>
      </c>
      <c r="T46" s="124">
        <v>61.564999999999998</v>
      </c>
      <c r="U46" s="124">
        <v>58.752000000000002</v>
      </c>
      <c r="V46" s="124">
        <v>111.889</v>
      </c>
      <c r="W46" s="124">
        <v>17.309999999999999</v>
      </c>
      <c r="X46" s="124">
        <v>44.902999999999999</v>
      </c>
      <c r="Y46" s="124">
        <v>89.385999999999996</v>
      </c>
      <c r="Z46" s="124">
        <v>108.809</v>
      </c>
      <c r="AA46" s="124">
        <v>57.052</v>
      </c>
      <c r="AB46" s="124">
        <v>76.911000000000001</v>
      </c>
      <c r="AC46" s="124">
        <v>80.326999999999998</v>
      </c>
      <c r="AD46" s="124">
        <v>89.647999999999996</v>
      </c>
      <c r="AE46" s="125">
        <v>36.469000000000001</v>
      </c>
      <c r="AF46" s="124">
        <v>46.680999999999997</v>
      </c>
      <c r="AG46" s="124">
        <v>55.508000000000003</v>
      </c>
      <c r="AH46" s="124">
        <v>21.010999999999999</v>
      </c>
      <c r="AI46" s="173">
        <v>56.164999999999999</v>
      </c>
      <c r="AJ46" s="173">
        <v>46.308999999999997</v>
      </c>
      <c r="AK46" s="173">
        <v>41.618000000000002</v>
      </c>
      <c r="AL46" s="173">
        <v>55.279000000000003</v>
      </c>
      <c r="AM46" s="173">
        <v>58.24</v>
      </c>
      <c r="AN46" s="173"/>
      <c r="AO46" s="173"/>
      <c r="AP46" s="173"/>
      <c r="AQ46" s="173"/>
      <c r="AR46" s="173"/>
      <c r="AS46" s="173"/>
      <c r="AT46" s="173"/>
      <c r="AU46" s="173"/>
      <c r="AV46" s="173"/>
      <c r="AW46" s="173"/>
      <c r="AX46" s="173"/>
      <c r="AY46" s="173"/>
    </row>
    <row r="47" spans="1:51" ht="15" x14ac:dyDescent="0.25">
      <c r="A47" s="190">
        <v>45444</v>
      </c>
      <c r="B47" s="164"/>
      <c r="C47" s="164"/>
      <c r="D47" s="164">
        <v>67.7</v>
      </c>
      <c r="E47" s="124">
        <v>109.491</v>
      </c>
      <c r="F47" s="124">
        <v>154.04599999999999</v>
      </c>
      <c r="G47" s="124">
        <v>131.054</v>
      </c>
      <c r="H47" s="124">
        <v>125.495</v>
      </c>
      <c r="I47" s="124">
        <v>78.397000000000006</v>
      </c>
      <c r="J47" s="124">
        <v>53.262999999999998</v>
      </c>
      <c r="K47" s="124">
        <v>67.727000000000004</v>
      </c>
      <c r="L47" s="124">
        <v>94.242999999999995</v>
      </c>
      <c r="M47" s="124">
        <v>54.521000000000001</v>
      </c>
      <c r="N47" s="124">
        <v>122.22199999999999</v>
      </c>
      <c r="O47" s="124">
        <v>65.260999999999996</v>
      </c>
      <c r="P47" s="124">
        <v>132.029</v>
      </c>
      <c r="Q47" s="124">
        <v>28.702000000000002</v>
      </c>
      <c r="R47" s="124">
        <v>137.34700000000001</v>
      </c>
      <c r="S47" s="124">
        <v>61.122</v>
      </c>
      <c r="T47" s="124">
        <v>111.76600000000001</v>
      </c>
      <c r="U47" s="124">
        <v>29.844000000000001</v>
      </c>
      <c r="V47" s="124">
        <v>60.149000000000001</v>
      </c>
      <c r="W47" s="124">
        <v>9.1199999999999992</v>
      </c>
      <c r="X47" s="124">
        <v>40.664000000000001</v>
      </c>
      <c r="Y47" s="124">
        <v>47.752000000000002</v>
      </c>
      <c r="Z47" s="124">
        <v>128.79499999999999</v>
      </c>
      <c r="AA47" s="124">
        <v>30.295000000000002</v>
      </c>
      <c r="AB47" s="124">
        <v>50.76</v>
      </c>
      <c r="AC47" s="124">
        <v>103.836</v>
      </c>
      <c r="AD47" s="124">
        <v>48.07</v>
      </c>
      <c r="AE47" s="125">
        <v>61.319000000000003</v>
      </c>
      <c r="AF47" s="124">
        <v>92.418999999999997</v>
      </c>
      <c r="AG47" s="124">
        <v>29.451000000000001</v>
      </c>
      <c r="AH47" s="124">
        <v>28.99</v>
      </c>
      <c r="AI47" s="173">
        <v>72.953999999999994</v>
      </c>
      <c r="AJ47" s="173">
        <v>88.111000000000004</v>
      </c>
      <c r="AK47" s="173">
        <v>48.762</v>
      </c>
      <c r="AL47" s="173">
        <v>90.394999999999996</v>
      </c>
      <c r="AM47" s="173">
        <v>129.28399999999999</v>
      </c>
      <c r="AN47" s="173"/>
      <c r="AO47" s="173"/>
      <c r="AP47" s="173"/>
      <c r="AQ47" s="173"/>
      <c r="AR47" s="173"/>
      <c r="AS47" s="173"/>
      <c r="AT47" s="173"/>
      <c r="AU47" s="173"/>
      <c r="AV47" s="173"/>
      <c r="AW47" s="173"/>
      <c r="AX47" s="173"/>
      <c r="AY47" s="173"/>
    </row>
    <row r="48" spans="1:51" ht="15" x14ac:dyDescent="0.25">
      <c r="A48" s="190">
        <v>45474</v>
      </c>
      <c r="B48" s="164"/>
      <c r="C48" s="164"/>
      <c r="D48" s="164">
        <v>24.2</v>
      </c>
      <c r="E48" s="124">
        <v>38.584000000000003</v>
      </c>
      <c r="F48" s="124">
        <v>42.093000000000004</v>
      </c>
      <c r="G48" s="124">
        <v>59.369</v>
      </c>
      <c r="H48" s="124">
        <v>38.125999999999998</v>
      </c>
      <c r="I48" s="124">
        <v>27.486000000000001</v>
      </c>
      <c r="J48" s="124">
        <v>19.760999999999999</v>
      </c>
      <c r="K48" s="124">
        <v>32.658999999999999</v>
      </c>
      <c r="L48" s="124">
        <v>35.756</v>
      </c>
      <c r="M48" s="124">
        <v>23.844000000000001</v>
      </c>
      <c r="N48" s="124">
        <v>38.067999999999998</v>
      </c>
      <c r="O48" s="124">
        <v>19.015999999999998</v>
      </c>
      <c r="P48" s="124">
        <v>82.721999999999994</v>
      </c>
      <c r="Q48" s="124">
        <v>11.673999999999999</v>
      </c>
      <c r="R48" s="124">
        <v>35.354999999999997</v>
      </c>
      <c r="S48" s="124">
        <v>27.513999999999999</v>
      </c>
      <c r="T48" s="124">
        <v>63.015000000000001</v>
      </c>
      <c r="U48" s="124">
        <v>11.417</v>
      </c>
      <c r="V48" s="124">
        <v>18.292000000000002</v>
      </c>
      <c r="W48" s="124">
        <v>4.8360000000000003</v>
      </c>
      <c r="X48" s="124">
        <v>13.333</v>
      </c>
      <c r="Y48" s="124">
        <v>16.396000000000001</v>
      </c>
      <c r="Z48" s="124">
        <v>43.448</v>
      </c>
      <c r="AA48" s="124">
        <v>16.742000000000001</v>
      </c>
      <c r="AB48" s="124">
        <v>19.611000000000001</v>
      </c>
      <c r="AC48" s="124">
        <v>31.584</v>
      </c>
      <c r="AD48" s="124">
        <v>16.302</v>
      </c>
      <c r="AE48" s="125">
        <v>17.363</v>
      </c>
      <c r="AF48" s="124">
        <v>28.225999999999999</v>
      </c>
      <c r="AG48" s="124">
        <v>12.701000000000001</v>
      </c>
      <c r="AH48" s="124">
        <v>10.244999999999999</v>
      </c>
      <c r="AI48" s="173">
        <v>20.263000000000002</v>
      </c>
      <c r="AJ48" s="173">
        <v>29.96</v>
      </c>
      <c r="AK48" s="173">
        <v>25.678999999999998</v>
      </c>
      <c r="AL48" s="173">
        <v>39.069000000000003</v>
      </c>
      <c r="AM48" s="173">
        <v>69.614999999999995</v>
      </c>
      <c r="AN48" s="173"/>
      <c r="AO48" s="173"/>
      <c r="AP48" s="173"/>
      <c r="AQ48" s="173"/>
      <c r="AR48" s="173"/>
      <c r="AS48" s="173"/>
      <c r="AT48" s="173"/>
      <c r="AU48" s="173"/>
      <c r="AV48" s="173"/>
      <c r="AW48" s="173"/>
      <c r="AX48" s="173"/>
      <c r="AY48" s="173"/>
    </row>
    <row r="49" spans="1:1005" ht="15" x14ac:dyDescent="0.25">
      <c r="A49" s="190">
        <v>45505</v>
      </c>
      <c r="B49" s="164"/>
      <c r="C49" s="164"/>
      <c r="D49" s="164">
        <v>17.2</v>
      </c>
      <c r="E49" s="124">
        <v>27.716000000000001</v>
      </c>
      <c r="F49" s="124">
        <v>17.077999999999999</v>
      </c>
      <c r="G49" s="124">
        <v>23.95</v>
      </c>
      <c r="H49" s="124">
        <v>20.875</v>
      </c>
      <c r="I49" s="124">
        <v>33.335999999999999</v>
      </c>
      <c r="J49" s="124">
        <v>17.951000000000001</v>
      </c>
      <c r="K49" s="124">
        <v>23.375</v>
      </c>
      <c r="L49" s="124">
        <v>18.542999999999999</v>
      </c>
      <c r="M49" s="124">
        <v>19.166</v>
      </c>
      <c r="N49" s="124">
        <v>19.795999999999999</v>
      </c>
      <c r="O49" s="124">
        <v>13.452</v>
      </c>
      <c r="P49" s="124">
        <v>27.417000000000002</v>
      </c>
      <c r="Q49" s="124">
        <v>9.2810000000000006</v>
      </c>
      <c r="R49" s="124">
        <v>26.757999999999999</v>
      </c>
      <c r="S49" s="124">
        <v>15.321</v>
      </c>
      <c r="T49" s="124">
        <v>51.222000000000001</v>
      </c>
      <c r="U49" s="124">
        <v>10.087999999999999</v>
      </c>
      <c r="V49" s="124">
        <v>23.739000000000001</v>
      </c>
      <c r="W49" s="124">
        <v>3.7789999999999999</v>
      </c>
      <c r="X49" s="124">
        <v>10.196</v>
      </c>
      <c r="Y49" s="124">
        <v>10.141</v>
      </c>
      <c r="Z49" s="124">
        <v>22.754999999999999</v>
      </c>
      <c r="AA49" s="124">
        <v>13.571999999999999</v>
      </c>
      <c r="AB49" s="124">
        <v>26.734999999999999</v>
      </c>
      <c r="AC49" s="124">
        <v>15.143000000000001</v>
      </c>
      <c r="AD49" s="124">
        <v>9.7070000000000007</v>
      </c>
      <c r="AE49" s="125">
        <v>14.342000000000001</v>
      </c>
      <c r="AF49" s="124">
        <v>13.478999999999999</v>
      </c>
      <c r="AG49" s="124">
        <v>7.843</v>
      </c>
      <c r="AH49" s="124">
        <v>10.342000000000001</v>
      </c>
      <c r="AI49" s="173">
        <v>15.052</v>
      </c>
      <c r="AJ49" s="173">
        <v>13.403</v>
      </c>
      <c r="AK49" s="173">
        <v>15.692</v>
      </c>
      <c r="AL49" s="173">
        <v>32.017000000000003</v>
      </c>
      <c r="AM49" s="173">
        <v>26.123999999999999</v>
      </c>
      <c r="AN49" s="173"/>
      <c r="AO49" s="173"/>
      <c r="AP49" s="173"/>
      <c r="AQ49" s="173"/>
      <c r="AR49" s="173"/>
      <c r="AS49" s="173"/>
      <c r="AT49" s="173"/>
      <c r="AU49" s="173"/>
      <c r="AV49" s="173"/>
      <c r="AW49" s="173"/>
      <c r="AX49" s="173"/>
      <c r="AY49" s="173"/>
    </row>
    <row r="50" spans="1:1005" ht="15" x14ac:dyDescent="0.25">
      <c r="A50" s="190">
        <v>45536</v>
      </c>
      <c r="B50" s="164"/>
      <c r="C50" s="164"/>
      <c r="D50" s="164">
        <v>17.8</v>
      </c>
      <c r="E50" s="124">
        <v>20.416</v>
      </c>
      <c r="F50" s="124">
        <v>19.576000000000001</v>
      </c>
      <c r="G50" s="124">
        <v>24.370999999999999</v>
      </c>
      <c r="H50" s="124">
        <v>12.909000000000001</v>
      </c>
      <c r="I50" s="124">
        <v>22.614999999999998</v>
      </c>
      <c r="J50" s="124">
        <v>10.103</v>
      </c>
      <c r="K50" s="124">
        <v>17.864000000000001</v>
      </c>
      <c r="L50" s="124">
        <v>32.981999999999999</v>
      </c>
      <c r="M50" s="124">
        <v>15.247999999999999</v>
      </c>
      <c r="N50" s="124">
        <v>17.643000000000001</v>
      </c>
      <c r="O50" s="124">
        <v>14.983000000000001</v>
      </c>
      <c r="P50" s="124">
        <v>16.53</v>
      </c>
      <c r="Q50" s="124">
        <v>8.9350000000000005</v>
      </c>
      <c r="R50" s="124">
        <v>33.604999999999997</v>
      </c>
      <c r="S50" s="124">
        <v>12.788</v>
      </c>
      <c r="T50" s="124">
        <v>33.316000000000003</v>
      </c>
      <c r="U50" s="124">
        <v>7.867</v>
      </c>
      <c r="V50" s="124">
        <v>11.173999999999999</v>
      </c>
      <c r="W50" s="124">
        <v>7.6139999999999999</v>
      </c>
      <c r="X50" s="124">
        <v>14.744999999999999</v>
      </c>
      <c r="Y50" s="124">
        <v>14.227</v>
      </c>
      <c r="Z50" s="124">
        <v>17.018999999999998</v>
      </c>
      <c r="AA50" s="124">
        <v>12.917</v>
      </c>
      <c r="AB50" s="124">
        <v>17.004999999999999</v>
      </c>
      <c r="AC50" s="124">
        <v>15.382999999999999</v>
      </c>
      <c r="AD50" s="124">
        <v>8.8079999999999998</v>
      </c>
      <c r="AE50" s="125">
        <v>10.039999999999999</v>
      </c>
      <c r="AF50" s="124">
        <v>10.204000000000001</v>
      </c>
      <c r="AG50" s="124">
        <v>6.1630000000000003</v>
      </c>
      <c r="AH50" s="124">
        <v>24.274000000000001</v>
      </c>
      <c r="AI50" s="173">
        <v>14.702</v>
      </c>
      <c r="AJ50" s="173">
        <v>10.651999999999999</v>
      </c>
      <c r="AK50" s="173">
        <v>8.5009999999999994</v>
      </c>
      <c r="AL50" s="173">
        <v>32.340000000000003</v>
      </c>
      <c r="AM50" s="173">
        <v>12.728</v>
      </c>
      <c r="AN50" s="173"/>
      <c r="AO50" s="173"/>
      <c r="AP50" s="173"/>
      <c r="AQ50" s="173"/>
      <c r="AR50" s="173"/>
      <c r="AS50" s="173"/>
      <c r="AT50" s="173"/>
      <c r="AU50" s="173"/>
      <c r="AV50" s="173"/>
      <c r="AW50" s="173"/>
      <c r="AX50" s="173"/>
      <c r="AY50" s="173"/>
    </row>
    <row r="51" spans="1:1005" ht="15" x14ac:dyDescent="0.25">
      <c r="A51" s="190">
        <v>45566</v>
      </c>
      <c r="B51" s="164"/>
      <c r="C51" s="164"/>
      <c r="D51" s="164">
        <v>14</v>
      </c>
      <c r="E51" s="124">
        <v>15.215</v>
      </c>
      <c r="F51" s="124">
        <v>21.888999999999999</v>
      </c>
      <c r="G51" s="124">
        <v>25.795999999999999</v>
      </c>
      <c r="H51" s="124">
        <v>10.689</v>
      </c>
      <c r="I51" s="124">
        <v>17.122</v>
      </c>
      <c r="J51" s="124">
        <v>11.435</v>
      </c>
      <c r="K51" s="124">
        <v>18.658000000000001</v>
      </c>
      <c r="L51" s="124">
        <v>12.913</v>
      </c>
      <c r="M51" s="124">
        <v>9.2910000000000004</v>
      </c>
      <c r="N51" s="124">
        <v>11.379</v>
      </c>
      <c r="O51" s="124">
        <v>9.6310000000000002</v>
      </c>
      <c r="P51" s="124">
        <v>12.228</v>
      </c>
      <c r="Q51" s="124">
        <v>9.6769999999999996</v>
      </c>
      <c r="R51" s="124">
        <v>23.116</v>
      </c>
      <c r="S51" s="124">
        <v>9.9039999999999999</v>
      </c>
      <c r="T51" s="124">
        <v>13.779</v>
      </c>
      <c r="U51" s="124">
        <v>7.92</v>
      </c>
      <c r="V51" s="124">
        <v>8.3940000000000001</v>
      </c>
      <c r="W51" s="124">
        <v>5.5789999999999997</v>
      </c>
      <c r="X51" s="124">
        <v>9.0429999999999993</v>
      </c>
      <c r="Y51" s="124">
        <v>13.43</v>
      </c>
      <c r="Z51" s="124">
        <v>23.023</v>
      </c>
      <c r="AA51" s="124">
        <v>37.277999999999999</v>
      </c>
      <c r="AB51" s="124">
        <v>13.558999999999999</v>
      </c>
      <c r="AC51" s="124">
        <v>10.768000000000001</v>
      </c>
      <c r="AD51" s="124">
        <v>8.3309999999999995</v>
      </c>
      <c r="AE51" s="125">
        <v>11.117000000000001</v>
      </c>
      <c r="AF51" s="124">
        <v>12.324999999999999</v>
      </c>
      <c r="AG51" s="124">
        <v>5.351</v>
      </c>
      <c r="AH51" s="124">
        <v>13.991</v>
      </c>
      <c r="AI51" s="173">
        <v>19.984999999999999</v>
      </c>
      <c r="AJ51" s="173">
        <v>7.5839999999999996</v>
      </c>
      <c r="AK51" s="173">
        <v>16.422999999999998</v>
      </c>
      <c r="AL51" s="173">
        <v>18.939</v>
      </c>
      <c r="AM51" s="173">
        <v>17.706</v>
      </c>
      <c r="AN51" s="173"/>
      <c r="AO51" s="173"/>
      <c r="AP51" s="173"/>
      <c r="AQ51" s="173"/>
      <c r="AR51" s="173"/>
      <c r="AS51" s="173"/>
      <c r="AT51" s="173"/>
      <c r="AU51" s="173"/>
      <c r="AV51" s="173"/>
      <c r="AW51" s="173"/>
      <c r="AX51" s="173"/>
      <c r="AY51" s="173"/>
    </row>
    <row r="52" spans="1:1005" ht="15" x14ac:dyDescent="0.25">
      <c r="A52" s="190">
        <v>45597</v>
      </c>
      <c r="B52" s="164"/>
      <c r="C52" s="164"/>
      <c r="D52" s="164">
        <v>9.1</v>
      </c>
      <c r="E52" s="124">
        <v>9.5939999999999994</v>
      </c>
      <c r="F52" s="124">
        <v>12.260999999999999</v>
      </c>
      <c r="G52" s="124">
        <v>15.16</v>
      </c>
      <c r="H52" s="124">
        <v>10.124000000000001</v>
      </c>
      <c r="I52" s="124">
        <v>10.051</v>
      </c>
      <c r="J52" s="124">
        <v>6.99</v>
      </c>
      <c r="K52" s="124">
        <v>11.555999999999999</v>
      </c>
      <c r="L52" s="124">
        <v>8.3829999999999991</v>
      </c>
      <c r="M52" s="124">
        <v>7.367</v>
      </c>
      <c r="N52" s="124">
        <v>8.4079999999999995</v>
      </c>
      <c r="O52" s="124">
        <v>7.5490000000000004</v>
      </c>
      <c r="P52" s="124">
        <v>8.5310000000000006</v>
      </c>
      <c r="Q52" s="124">
        <v>6.032</v>
      </c>
      <c r="R52" s="124">
        <v>11.233000000000001</v>
      </c>
      <c r="S52" s="124">
        <v>8.9510000000000005</v>
      </c>
      <c r="T52" s="124">
        <v>9.0570000000000004</v>
      </c>
      <c r="U52" s="124">
        <v>6.36</v>
      </c>
      <c r="V52" s="124">
        <v>6.9429999999999996</v>
      </c>
      <c r="W52" s="124">
        <v>3.5579999999999998</v>
      </c>
      <c r="X52" s="124">
        <v>5.9269999999999996</v>
      </c>
      <c r="Y52" s="124">
        <v>9.4580000000000002</v>
      </c>
      <c r="Z52" s="124">
        <v>12.914</v>
      </c>
      <c r="AA52" s="124">
        <v>14.047000000000001</v>
      </c>
      <c r="AB52" s="124">
        <v>7.7960000000000003</v>
      </c>
      <c r="AC52" s="124">
        <v>8.3320000000000007</v>
      </c>
      <c r="AD52" s="124">
        <v>6.4589999999999996</v>
      </c>
      <c r="AE52" s="125">
        <v>7.4630000000000001</v>
      </c>
      <c r="AF52" s="124">
        <v>7.9189999999999996</v>
      </c>
      <c r="AG52" s="124">
        <v>4.4649999999999999</v>
      </c>
      <c r="AH52" s="124">
        <v>6.8129999999999997</v>
      </c>
      <c r="AI52" s="173">
        <v>10.262</v>
      </c>
      <c r="AJ52" s="173">
        <v>6.6920000000000002</v>
      </c>
      <c r="AK52" s="173">
        <v>8.1039999999999992</v>
      </c>
      <c r="AL52" s="173">
        <v>10.398999999999999</v>
      </c>
      <c r="AM52" s="173">
        <v>9.1180000000000003</v>
      </c>
      <c r="AN52" s="173"/>
      <c r="AO52" s="173"/>
      <c r="AP52" s="173"/>
      <c r="AQ52" s="173"/>
      <c r="AR52" s="173"/>
      <c r="AS52" s="173"/>
      <c r="AT52" s="173"/>
      <c r="AU52" s="173"/>
      <c r="AV52" s="173"/>
      <c r="AW52" s="173"/>
      <c r="AX52" s="173"/>
      <c r="AY52" s="173"/>
    </row>
    <row r="53" spans="1:1005" ht="15" x14ac:dyDescent="0.25">
      <c r="A53" s="190">
        <v>45627</v>
      </c>
      <c r="B53" s="164"/>
      <c r="C53" s="164"/>
      <c r="D53" s="164">
        <v>6.9</v>
      </c>
      <c r="E53" s="124">
        <v>7.9119999999999999</v>
      </c>
      <c r="F53" s="124">
        <v>8.6170000000000009</v>
      </c>
      <c r="G53" s="124">
        <v>10.419</v>
      </c>
      <c r="H53" s="124">
        <v>7.6280000000000001</v>
      </c>
      <c r="I53" s="124">
        <v>7.1109999999999998</v>
      </c>
      <c r="J53" s="124">
        <v>5.7679999999999998</v>
      </c>
      <c r="K53" s="124">
        <v>7.7629999999999999</v>
      </c>
      <c r="L53" s="124">
        <v>6.97</v>
      </c>
      <c r="M53" s="124">
        <v>6.1589999999999998</v>
      </c>
      <c r="N53" s="124">
        <v>7.1120000000000001</v>
      </c>
      <c r="O53" s="124">
        <v>6</v>
      </c>
      <c r="P53" s="124">
        <v>7.452</v>
      </c>
      <c r="Q53" s="124">
        <v>5.0129999999999999</v>
      </c>
      <c r="R53" s="124">
        <v>8.3620000000000001</v>
      </c>
      <c r="S53" s="124">
        <v>7.2839999999999998</v>
      </c>
      <c r="T53" s="124">
        <v>7.7169999999999996</v>
      </c>
      <c r="U53" s="124">
        <v>4.8550000000000004</v>
      </c>
      <c r="V53" s="124">
        <v>6.05</v>
      </c>
      <c r="W53" s="124">
        <v>2.847</v>
      </c>
      <c r="X53" s="124">
        <v>4.9400000000000004</v>
      </c>
      <c r="Y53" s="124">
        <v>6.6479999999999997</v>
      </c>
      <c r="Z53" s="124">
        <v>8.4960000000000004</v>
      </c>
      <c r="AA53" s="124">
        <v>7.98</v>
      </c>
      <c r="AB53" s="124">
        <v>6.5250000000000004</v>
      </c>
      <c r="AC53" s="124">
        <v>6.742</v>
      </c>
      <c r="AD53" s="124">
        <v>5.2089999999999996</v>
      </c>
      <c r="AE53" s="125">
        <v>5.4649999999999999</v>
      </c>
      <c r="AF53" s="124">
        <v>6.335</v>
      </c>
      <c r="AG53" s="124">
        <v>4.04</v>
      </c>
      <c r="AH53" s="124">
        <v>5.0860000000000003</v>
      </c>
      <c r="AI53" s="173">
        <v>6.93</v>
      </c>
      <c r="AJ53" s="173">
        <v>5.8239999999999998</v>
      </c>
      <c r="AK53" s="173">
        <v>5.6120000000000001</v>
      </c>
      <c r="AL53" s="173">
        <v>7.86</v>
      </c>
      <c r="AM53" s="173">
        <v>7.5780000000000003</v>
      </c>
      <c r="AN53" s="173"/>
      <c r="AO53" s="173"/>
      <c r="AP53" s="173"/>
      <c r="AQ53" s="173"/>
      <c r="AR53" s="173"/>
      <c r="AS53" s="173"/>
      <c r="AT53" s="173"/>
      <c r="AU53" s="173"/>
      <c r="AV53" s="173"/>
      <c r="AW53" s="173"/>
      <c r="AX53" s="173"/>
      <c r="AY53" s="173"/>
    </row>
    <row r="54" spans="1:1005" ht="15" x14ac:dyDescent="0.25">
      <c r="A54" s="190">
        <v>45658</v>
      </c>
      <c r="B54" s="164"/>
      <c r="C54" s="164"/>
      <c r="D54" s="164">
        <v>5.7</v>
      </c>
      <c r="E54" s="124">
        <v>6.7610000000000001</v>
      </c>
      <c r="F54" s="124">
        <v>7.1470000000000002</v>
      </c>
      <c r="G54" s="124">
        <v>7.601</v>
      </c>
      <c r="H54" s="124">
        <v>6.2110000000000003</v>
      </c>
      <c r="I54" s="124">
        <v>5.7779999999999996</v>
      </c>
      <c r="J54" s="124">
        <v>4.8869999999999996</v>
      </c>
      <c r="K54" s="124">
        <v>5.9489999999999998</v>
      </c>
      <c r="L54" s="124">
        <v>5.8659999999999997</v>
      </c>
      <c r="M54" s="124">
        <v>5.22</v>
      </c>
      <c r="N54" s="124">
        <v>6.133</v>
      </c>
      <c r="O54" s="124">
        <v>5.093</v>
      </c>
      <c r="P54" s="124">
        <v>6.4050000000000002</v>
      </c>
      <c r="Q54" s="124">
        <v>4.0910000000000002</v>
      </c>
      <c r="R54" s="124">
        <v>6.9790000000000001</v>
      </c>
      <c r="S54" s="124">
        <v>5.5919999999999996</v>
      </c>
      <c r="T54" s="124">
        <v>6.6109999999999998</v>
      </c>
      <c r="U54" s="124">
        <v>4.0839999999999996</v>
      </c>
      <c r="V54" s="124">
        <v>5.1950000000000003</v>
      </c>
      <c r="W54" s="124">
        <v>2.4169999999999998</v>
      </c>
      <c r="X54" s="124">
        <v>4.024</v>
      </c>
      <c r="Y54" s="124">
        <v>6.1989999999999998</v>
      </c>
      <c r="Z54" s="124">
        <v>6.8959999999999999</v>
      </c>
      <c r="AA54" s="124">
        <v>6.1020000000000003</v>
      </c>
      <c r="AB54" s="124">
        <v>5.2930000000000001</v>
      </c>
      <c r="AC54" s="124">
        <v>5.7190000000000003</v>
      </c>
      <c r="AD54" s="124">
        <v>4.4050000000000002</v>
      </c>
      <c r="AE54" s="125">
        <v>4.5350000000000001</v>
      </c>
      <c r="AF54" s="124">
        <v>5.3109999999999999</v>
      </c>
      <c r="AG54" s="124">
        <v>3.4670000000000001</v>
      </c>
      <c r="AH54" s="124">
        <v>4.1820000000000004</v>
      </c>
      <c r="AI54" s="173">
        <v>5.6769999999999996</v>
      </c>
      <c r="AJ54" s="173">
        <v>5.16</v>
      </c>
      <c r="AK54" s="173">
        <v>4.51</v>
      </c>
      <c r="AL54" s="173">
        <v>6.5179999999999998</v>
      </c>
      <c r="AM54" s="173">
        <v>6.4480000000000004</v>
      </c>
      <c r="AN54" s="173"/>
      <c r="AO54" s="173"/>
      <c r="AP54" s="173"/>
      <c r="AQ54" s="173"/>
      <c r="AR54" s="173"/>
      <c r="AS54" s="173"/>
      <c r="AT54" s="173"/>
      <c r="AU54" s="173"/>
      <c r="AV54" s="173"/>
      <c r="AW54" s="173"/>
      <c r="AX54" s="173"/>
      <c r="AY54" s="173"/>
    </row>
    <row r="55" spans="1:1005" ht="15" x14ac:dyDescent="0.25">
      <c r="A55" s="190">
        <v>45689</v>
      </c>
      <c r="B55" s="164"/>
      <c r="C55" s="164"/>
      <c r="D55" s="164">
        <v>5.2</v>
      </c>
      <c r="E55" s="124">
        <v>5.2430000000000003</v>
      </c>
      <c r="F55" s="124">
        <v>6.484</v>
      </c>
      <c r="G55" s="124">
        <v>8.4809999999999999</v>
      </c>
      <c r="H55" s="124">
        <v>4.8550000000000004</v>
      </c>
      <c r="I55" s="124">
        <v>4.5220000000000002</v>
      </c>
      <c r="J55" s="124">
        <v>3.835</v>
      </c>
      <c r="K55" s="124">
        <v>4.7990000000000004</v>
      </c>
      <c r="L55" s="124">
        <v>4.718</v>
      </c>
      <c r="M55" s="124">
        <v>4.0819999999999999</v>
      </c>
      <c r="N55" s="124">
        <v>4.8570000000000002</v>
      </c>
      <c r="O55" s="124">
        <v>4.8</v>
      </c>
      <c r="P55" s="124">
        <v>6.1420000000000003</v>
      </c>
      <c r="Q55" s="124">
        <v>3.18</v>
      </c>
      <c r="R55" s="124">
        <v>5.4930000000000003</v>
      </c>
      <c r="S55" s="124">
        <v>4.92</v>
      </c>
      <c r="T55" s="124">
        <v>5.45</v>
      </c>
      <c r="U55" s="124">
        <v>3.2240000000000002</v>
      </c>
      <c r="V55" s="124">
        <v>4.1139999999999999</v>
      </c>
      <c r="W55" s="124">
        <v>2.2229999999999999</v>
      </c>
      <c r="X55" s="124">
        <v>3.1760000000000002</v>
      </c>
      <c r="Y55" s="124">
        <v>5.23</v>
      </c>
      <c r="Z55" s="124">
        <v>5.4640000000000004</v>
      </c>
      <c r="AA55" s="124">
        <v>5.0890000000000004</v>
      </c>
      <c r="AB55" s="124">
        <v>4.0890000000000004</v>
      </c>
      <c r="AC55" s="124">
        <v>4.7469999999999999</v>
      </c>
      <c r="AD55" s="124">
        <v>3.4369999999999998</v>
      </c>
      <c r="AE55" s="125">
        <v>3.5979999999999999</v>
      </c>
      <c r="AF55" s="124">
        <v>4.0430000000000001</v>
      </c>
      <c r="AG55" s="124">
        <v>2.863</v>
      </c>
      <c r="AH55" s="124">
        <v>3.73</v>
      </c>
      <c r="AI55" s="173">
        <v>5.7370000000000001</v>
      </c>
      <c r="AJ55" s="173">
        <v>4.0350000000000001</v>
      </c>
      <c r="AK55" s="173">
        <v>3.4849999999999999</v>
      </c>
      <c r="AL55" s="173">
        <v>5.1189999999999998</v>
      </c>
      <c r="AM55" s="173">
        <v>5.0949999999999998</v>
      </c>
      <c r="AN55" s="173"/>
      <c r="AO55" s="173"/>
      <c r="AP55" s="173"/>
      <c r="AQ55" s="173"/>
      <c r="AR55" s="173"/>
      <c r="AS55" s="173"/>
      <c r="AT55" s="173"/>
      <c r="AU55" s="173"/>
      <c r="AV55" s="173"/>
      <c r="AW55" s="173"/>
      <c r="AX55" s="173"/>
      <c r="AY55" s="173"/>
    </row>
    <row r="56" spans="1:1005" ht="15" x14ac:dyDescent="0.25">
      <c r="A56" s="190">
        <v>45717</v>
      </c>
      <c r="B56" s="164"/>
      <c r="C56" s="164"/>
      <c r="D56" s="164">
        <v>9.3000000000000007</v>
      </c>
      <c r="E56" s="124">
        <v>14.339</v>
      </c>
      <c r="F56" s="124">
        <v>14.997</v>
      </c>
      <c r="G56" s="124">
        <v>12.249000000000001</v>
      </c>
      <c r="H56" s="124">
        <v>6.1760000000000002</v>
      </c>
      <c r="I56" s="124">
        <v>11.462</v>
      </c>
      <c r="J56" s="124">
        <v>5.73</v>
      </c>
      <c r="K56" s="124">
        <v>5.1420000000000003</v>
      </c>
      <c r="L56" s="124">
        <v>6.2750000000000004</v>
      </c>
      <c r="M56" s="124">
        <v>6.7850000000000001</v>
      </c>
      <c r="N56" s="124">
        <v>7.7050000000000001</v>
      </c>
      <c r="O56" s="124">
        <v>13.571</v>
      </c>
      <c r="P56" s="124">
        <v>7.0060000000000002</v>
      </c>
      <c r="Q56" s="124">
        <v>13.281000000000001</v>
      </c>
      <c r="R56" s="124">
        <v>8.1690000000000005</v>
      </c>
      <c r="S56" s="124">
        <v>7.4279999999999999</v>
      </c>
      <c r="T56" s="124">
        <v>6.5570000000000004</v>
      </c>
      <c r="U56" s="124">
        <v>6.0049999999999999</v>
      </c>
      <c r="V56" s="124">
        <v>4.7859999999999996</v>
      </c>
      <c r="W56" s="124">
        <v>3.8519999999999999</v>
      </c>
      <c r="X56" s="124">
        <v>10.619</v>
      </c>
      <c r="Y56" s="124">
        <v>11.103999999999999</v>
      </c>
      <c r="Z56" s="124">
        <v>6.7</v>
      </c>
      <c r="AA56" s="124">
        <v>17.274000000000001</v>
      </c>
      <c r="AB56" s="124">
        <v>4.9630000000000001</v>
      </c>
      <c r="AC56" s="124">
        <v>7.548</v>
      </c>
      <c r="AD56" s="124">
        <v>3.831</v>
      </c>
      <c r="AE56" s="125">
        <v>5.7350000000000003</v>
      </c>
      <c r="AF56" s="124">
        <v>7.69</v>
      </c>
      <c r="AG56" s="124">
        <v>4.0140000000000002</v>
      </c>
      <c r="AH56" s="124">
        <v>8.5250000000000004</v>
      </c>
      <c r="AI56" s="173">
        <v>11.272</v>
      </c>
      <c r="AJ56" s="173">
        <v>4.9690000000000003</v>
      </c>
      <c r="AK56" s="173">
        <v>4.1929999999999996</v>
      </c>
      <c r="AL56" s="173">
        <v>6.96</v>
      </c>
      <c r="AM56" s="173">
        <v>6.3869999999999996</v>
      </c>
      <c r="AN56" s="173"/>
      <c r="AO56" s="173"/>
      <c r="AP56" s="173"/>
      <c r="AQ56" s="173"/>
      <c r="AR56" s="173"/>
      <c r="AS56" s="173"/>
      <c r="AT56" s="173"/>
      <c r="AU56" s="173"/>
      <c r="AV56" s="173"/>
      <c r="AW56" s="173"/>
      <c r="AX56" s="173"/>
      <c r="AY56" s="173"/>
    </row>
    <row r="57" spans="1:1005" ht="15" x14ac:dyDescent="0.25">
      <c r="A57" s="190">
        <v>45748</v>
      </c>
      <c r="B57" s="164"/>
      <c r="C57" s="164"/>
      <c r="D57" s="164">
        <v>22.9</v>
      </c>
      <c r="E57" s="124">
        <v>36.527000000000001</v>
      </c>
      <c r="F57" s="124">
        <v>37.445999999999998</v>
      </c>
      <c r="G57" s="124">
        <v>37.878999999999998</v>
      </c>
      <c r="H57" s="124">
        <v>14.68</v>
      </c>
      <c r="I57" s="124">
        <v>42.652999999999999</v>
      </c>
      <c r="J57" s="124">
        <v>17.088000000000001</v>
      </c>
      <c r="K57" s="124">
        <v>16.859000000000002</v>
      </c>
      <c r="L57" s="124">
        <v>31.378</v>
      </c>
      <c r="M57" s="124">
        <v>27.466999999999999</v>
      </c>
      <c r="N57" s="124">
        <v>23.31</v>
      </c>
      <c r="O57" s="124">
        <v>21.509</v>
      </c>
      <c r="P57" s="124">
        <v>11.452999999999999</v>
      </c>
      <c r="Q57" s="124">
        <v>25.463999999999999</v>
      </c>
      <c r="R57" s="124">
        <v>19.332999999999998</v>
      </c>
      <c r="S57" s="124">
        <v>12.01</v>
      </c>
      <c r="T57" s="124">
        <v>21.838000000000001</v>
      </c>
      <c r="U57" s="124">
        <v>24.553999999999998</v>
      </c>
      <c r="V57" s="124">
        <v>8.9190000000000005</v>
      </c>
      <c r="W57" s="124">
        <v>8.5730000000000004</v>
      </c>
      <c r="X57" s="124">
        <v>37.113999999999997</v>
      </c>
      <c r="Y57" s="124">
        <v>33.856000000000002</v>
      </c>
      <c r="Z57" s="124">
        <v>22.728999999999999</v>
      </c>
      <c r="AA57" s="124">
        <v>25.242000000000001</v>
      </c>
      <c r="AB57" s="124">
        <v>20.263999999999999</v>
      </c>
      <c r="AC57" s="124">
        <v>14.055999999999999</v>
      </c>
      <c r="AD57" s="124">
        <v>12.673999999999999</v>
      </c>
      <c r="AE57" s="125">
        <v>15.239000000000001</v>
      </c>
      <c r="AF57" s="124">
        <v>25.655999999999999</v>
      </c>
      <c r="AG57" s="124">
        <v>7.508</v>
      </c>
      <c r="AH57" s="124">
        <v>19.105</v>
      </c>
      <c r="AI57" s="173">
        <v>14.983000000000001</v>
      </c>
      <c r="AJ57" s="173">
        <v>12.223000000000001</v>
      </c>
      <c r="AK57" s="173">
        <v>9.2810000000000006</v>
      </c>
      <c r="AL57" s="173">
        <v>14.525</v>
      </c>
      <c r="AM57" s="173">
        <v>17.431999999999999</v>
      </c>
      <c r="AN57" s="173"/>
      <c r="AO57" s="173"/>
      <c r="AP57" s="173"/>
      <c r="AQ57" s="173"/>
      <c r="AR57" s="173"/>
      <c r="AS57" s="173"/>
      <c r="AT57" s="173"/>
      <c r="AU57" s="173"/>
      <c r="AV57" s="173"/>
      <c r="AW57" s="173"/>
      <c r="AX57" s="173"/>
      <c r="AY57" s="173"/>
    </row>
    <row r="58" spans="1:1005" ht="15" x14ac:dyDescent="0.25">
      <c r="A58" s="190">
        <v>45778</v>
      </c>
      <c r="B58" s="164"/>
      <c r="C58" s="164"/>
      <c r="D58" s="164">
        <v>68.900000000000006</v>
      </c>
      <c r="E58" s="124">
        <v>102.199</v>
      </c>
      <c r="F58" s="124">
        <v>83.257999999999996</v>
      </c>
      <c r="G58" s="124">
        <v>104.209</v>
      </c>
      <c r="H58" s="124">
        <v>42.04</v>
      </c>
      <c r="I58" s="124">
        <v>69.575999999999993</v>
      </c>
      <c r="J58" s="124">
        <v>56.497999999999998</v>
      </c>
      <c r="K58" s="124">
        <v>57.427999999999997</v>
      </c>
      <c r="L58" s="124">
        <v>85.021000000000001</v>
      </c>
      <c r="M58" s="124">
        <v>90.718999999999994</v>
      </c>
      <c r="N58" s="124">
        <v>74.807000000000002</v>
      </c>
      <c r="O58" s="124">
        <v>59.023000000000003</v>
      </c>
      <c r="P58" s="124">
        <v>56.536999999999999</v>
      </c>
      <c r="Q58" s="124">
        <v>94.322999999999993</v>
      </c>
      <c r="R58" s="124">
        <v>69.697000000000003</v>
      </c>
      <c r="S58" s="124">
        <v>61.402999999999999</v>
      </c>
      <c r="T58" s="124">
        <v>58.003</v>
      </c>
      <c r="U58" s="124">
        <v>111.70099999999999</v>
      </c>
      <c r="V58" s="124">
        <v>17.193000000000001</v>
      </c>
      <c r="W58" s="124">
        <v>44.79</v>
      </c>
      <c r="X58" s="124">
        <v>89.260999999999996</v>
      </c>
      <c r="Y58" s="124">
        <v>108.68</v>
      </c>
      <c r="Z58" s="124">
        <v>56.975000000000001</v>
      </c>
      <c r="AA58" s="124">
        <v>76.852999999999994</v>
      </c>
      <c r="AB58" s="124">
        <v>77.066000000000003</v>
      </c>
      <c r="AC58" s="124">
        <v>89.394000000000005</v>
      </c>
      <c r="AD58" s="124">
        <v>36.286000000000001</v>
      </c>
      <c r="AE58" s="125">
        <v>46.588999999999999</v>
      </c>
      <c r="AF58" s="124">
        <v>54.972000000000001</v>
      </c>
      <c r="AG58" s="124">
        <v>20.933</v>
      </c>
      <c r="AH58" s="124">
        <v>56.085999999999999</v>
      </c>
      <c r="AI58" s="173">
        <v>46.305</v>
      </c>
      <c r="AJ58" s="173">
        <v>40.487000000000002</v>
      </c>
      <c r="AK58" s="173">
        <v>55.082999999999998</v>
      </c>
      <c r="AL58" s="173">
        <v>58.112000000000002</v>
      </c>
      <c r="AM58" s="173">
        <v>92.236000000000004</v>
      </c>
      <c r="AN58" s="173"/>
      <c r="AO58" s="173"/>
      <c r="AP58" s="173"/>
      <c r="AQ58" s="173"/>
      <c r="AR58" s="173"/>
      <c r="AS58" s="173"/>
      <c r="AT58" s="173"/>
      <c r="AU58" s="173"/>
      <c r="AV58" s="173"/>
      <c r="AW58" s="173"/>
      <c r="AX58" s="173"/>
      <c r="AY58" s="173"/>
    </row>
    <row r="59" spans="1:1005" ht="15" x14ac:dyDescent="0.25">
      <c r="A59" s="190">
        <v>45809</v>
      </c>
      <c r="B59" s="164"/>
      <c r="C59" s="164"/>
      <c r="D59" s="164">
        <v>67.7</v>
      </c>
      <c r="E59" s="124">
        <v>153.99199999999999</v>
      </c>
      <c r="F59" s="124">
        <v>130.85599999999999</v>
      </c>
      <c r="G59" s="124">
        <v>125.44499999999999</v>
      </c>
      <c r="H59" s="124">
        <v>78.126000000000005</v>
      </c>
      <c r="I59" s="124">
        <v>53.12</v>
      </c>
      <c r="J59" s="124">
        <v>67.665999999999997</v>
      </c>
      <c r="K59" s="124">
        <v>94.058999999999997</v>
      </c>
      <c r="L59" s="124">
        <v>55.348999999999997</v>
      </c>
      <c r="M59" s="124">
        <v>122.11199999999999</v>
      </c>
      <c r="N59" s="124">
        <v>65.186000000000007</v>
      </c>
      <c r="O59" s="124">
        <v>131.91399999999999</v>
      </c>
      <c r="P59" s="124">
        <v>28.917999999999999</v>
      </c>
      <c r="Q59" s="124">
        <v>137.16200000000001</v>
      </c>
      <c r="R59" s="124">
        <v>61.091000000000001</v>
      </c>
      <c r="S59" s="124">
        <v>111.65600000000001</v>
      </c>
      <c r="T59" s="124">
        <v>31.311</v>
      </c>
      <c r="U59" s="124">
        <v>60.113</v>
      </c>
      <c r="V59" s="124">
        <v>9.0909999999999993</v>
      </c>
      <c r="W59" s="124">
        <v>40.612000000000002</v>
      </c>
      <c r="X59" s="124">
        <v>48.161000000000001</v>
      </c>
      <c r="Y59" s="124">
        <v>128.732</v>
      </c>
      <c r="Z59" s="124">
        <v>30.274999999999999</v>
      </c>
      <c r="AA59" s="124">
        <v>50.704999999999998</v>
      </c>
      <c r="AB59" s="124">
        <v>106.309</v>
      </c>
      <c r="AC59" s="124">
        <v>48.026000000000003</v>
      </c>
      <c r="AD59" s="124">
        <v>61.19</v>
      </c>
      <c r="AE59" s="125">
        <v>92.364000000000004</v>
      </c>
      <c r="AF59" s="124">
        <v>29.992999999999999</v>
      </c>
      <c r="AG59" s="124">
        <v>28.925999999999998</v>
      </c>
      <c r="AH59" s="124">
        <v>72.918000000000006</v>
      </c>
      <c r="AI59" s="173">
        <v>88.096000000000004</v>
      </c>
      <c r="AJ59" s="173">
        <v>49.795999999999999</v>
      </c>
      <c r="AK59" s="173">
        <v>90.370999999999995</v>
      </c>
      <c r="AL59" s="173">
        <v>129.149</v>
      </c>
      <c r="AM59" s="173">
        <v>111.98099999999999</v>
      </c>
      <c r="AN59" s="173"/>
      <c r="AO59" s="173"/>
      <c r="AP59" s="173"/>
      <c r="AQ59" s="173"/>
      <c r="AR59" s="173"/>
      <c r="AS59" s="173"/>
      <c r="AT59" s="173"/>
      <c r="AU59" s="173"/>
      <c r="AV59" s="173"/>
      <c r="AW59" s="173"/>
      <c r="AX59" s="173"/>
      <c r="AY59" s="173"/>
    </row>
    <row r="60" spans="1:1005" ht="15" x14ac:dyDescent="0.25">
      <c r="A60" s="190">
        <v>45839</v>
      </c>
      <c r="B60" s="164"/>
      <c r="C60" s="164"/>
      <c r="D60" s="164">
        <v>24.2</v>
      </c>
      <c r="E60" s="124">
        <v>42.085999999999999</v>
      </c>
      <c r="F60" s="124">
        <v>59.226999999999997</v>
      </c>
      <c r="G60" s="124">
        <v>38.118000000000002</v>
      </c>
      <c r="H60" s="124">
        <v>29.026</v>
      </c>
      <c r="I60" s="124">
        <v>19.721</v>
      </c>
      <c r="J60" s="124">
        <v>32.646000000000001</v>
      </c>
      <c r="K60" s="124">
        <v>35.682000000000002</v>
      </c>
      <c r="L60" s="124">
        <v>24.076000000000001</v>
      </c>
      <c r="M60" s="124">
        <v>38.052</v>
      </c>
      <c r="N60" s="124">
        <v>18.998000000000001</v>
      </c>
      <c r="O60" s="124">
        <v>82.71</v>
      </c>
      <c r="P60" s="124">
        <v>12.117000000000001</v>
      </c>
      <c r="Q60" s="124">
        <v>35.317999999999998</v>
      </c>
      <c r="R60" s="124">
        <v>27.501000000000001</v>
      </c>
      <c r="S60" s="124">
        <v>62.987000000000002</v>
      </c>
      <c r="T60" s="124">
        <v>11.553000000000001</v>
      </c>
      <c r="U60" s="124">
        <v>18.283000000000001</v>
      </c>
      <c r="V60" s="124">
        <v>4.8280000000000003</v>
      </c>
      <c r="W60" s="124">
        <v>13.316000000000001</v>
      </c>
      <c r="X60" s="124">
        <v>16.693000000000001</v>
      </c>
      <c r="Y60" s="124">
        <v>43.441000000000003</v>
      </c>
      <c r="Z60" s="124">
        <v>16.724</v>
      </c>
      <c r="AA60" s="124">
        <v>19.591999999999999</v>
      </c>
      <c r="AB60" s="124">
        <v>32.359000000000002</v>
      </c>
      <c r="AC60" s="124">
        <v>16.288</v>
      </c>
      <c r="AD60" s="124">
        <v>17.338000000000001</v>
      </c>
      <c r="AE60" s="125">
        <v>28.212</v>
      </c>
      <c r="AF60" s="124">
        <v>12.808999999999999</v>
      </c>
      <c r="AG60" s="124">
        <v>10.23</v>
      </c>
      <c r="AH60" s="124">
        <v>20.25</v>
      </c>
      <c r="AI60" s="173">
        <v>29.954000000000001</v>
      </c>
      <c r="AJ60" s="173">
        <v>25.669</v>
      </c>
      <c r="AK60" s="173">
        <v>39.061999999999998</v>
      </c>
      <c r="AL60" s="173">
        <v>69.435000000000002</v>
      </c>
      <c r="AM60" s="173">
        <v>39.451000000000001</v>
      </c>
      <c r="AN60" s="173"/>
      <c r="AO60" s="173"/>
      <c r="AP60" s="173"/>
      <c r="AQ60" s="173"/>
      <c r="AR60" s="173"/>
      <c r="AS60" s="173"/>
      <c r="AT60" s="173"/>
      <c r="AU60" s="173"/>
      <c r="AV60" s="173"/>
      <c r="AW60" s="173"/>
      <c r="AX60" s="173"/>
      <c r="AY60" s="173"/>
    </row>
    <row r="61" spans="1:1005" ht="15" x14ac:dyDescent="0.25">
      <c r="A61" s="190">
        <v>45870</v>
      </c>
      <c r="B61" s="164"/>
      <c r="C61" s="164"/>
      <c r="D61" s="164">
        <v>17.2</v>
      </c>
      <c r="E61" s="124">
        <v>17.074999999999999</v>
      </c>
      <c r="F61" s="124">
        <v>23.933</v>
      </c>
      <c r="G61" s="124">
        <v>20.870999999999999</v>
      </c>
      <c r="H61" s="124">
        <v>32.831000000000003</v>
      </c>
      <c r="I61" s="124">
        <v>17.93</v>
      </c>
      <c r="J61" s="124">
        <v>23.369</v>
      </c>
      <c r="K61" s="124">
        <v>18.521999999999998</v>
      </c>
      <c r="L61" s="124">
        <v>19.047000000000001</v>
      </c>
      <c r="M61" s="124">
        <v>19.79</v>
      </c>
      <c r="N61" s="124">
        <v>13.439</v>
      </c>
      <c r="O61" s="124">
        <v>27.414000000000001</v>
      </c>
      <c r="P61" s="124">
        <v>9.2360000000000007</v>
      </c>
      <c r="Q61" s="124">
        <v>26.741</v>
      </c>
      <c r="R61" s="124">
        <v>15.311999999999999</v>
      </c>
      <c r="S61" s="124">
        <v>51.207999999999998</v>
      </c>
      <c r="T61" s="124">
        <v>9.891</v>
      </c>
      <c r="U61" s="124">
        <v>23.731000000000002</v>
      </c>
      <c r="V61" s="124">
        <v>3.774</v>
      </c>
      <c r="W61" s="124">
        <v>10.183999999999999</v>
      </c>
      <c r="X61" s="124">
        <v>10.198</v>
      </c>
      <c r="Y61" s="124">
        <v>22.753</v>
      </c>
      <c r="Z61" s="124">
        <v>13.558</v>
      </c>
      <c r="AA61" s="124">
        <v>26.719000000000001</v>
      </c>
      <c r="AB61" s="124">
        <v>15.414999999999999</v>
      </c>
      <c r="AC61" s="124">
        <v>9.6980000000000004</v>
      </c>
      <c r="AD61" s="124">
        <v>14.326000000000001</v>
      </c>
      <c r="AE61" s="125">
        <v>13.471</v>
      </c>
      <c r="AF61" s="124">
        <v>7.891</v>
      </c>
      <c r="AG61" s="124">
        <v>10.332000000000001</v>
      </c>
      <c r="AH61" s="124">
        <v>15.041</v>
      </c>
      <c r="AI61" s="173">
        <v>13.398</v>
      </c>
      <c r="AJ61" s="173">
        <v>15.973000000000001</v>
      </c>
      <c r="AK61" s="173">
        <v>32.01</v>
      </c>
      <c r="AL61" s="173">
        <v>26.091999999999999</v>
      </c>
      <c r="AM61" s="173">
        <v>28.396999999999998</v>
      </c>
      <c r="AN61" s="173"/>
      <c r="AO61" s="173"/>
      <c r="AP61" s="173"/>
      <c r="AQ61" s="173"/>
      <c r="AR61" s="173"/>
      <c r="AS61" s="173"/>
      <c r="AT61" s="173"/>
      <c r="AU61" s="173"/>
      <c r="AV61" s="173"/>
      <c r="AW61" s="173"/>
      <c r="AX61" s="173"/>
      <c r="AY61" s="173"/>
    </row>
    <row r="62" spans="1:1005" ht="15" x14ac:dyDescent="0.25">
      <c r="A62" s="190">
        <v>45901</v>
      </c>
      <c r="B62" s="164"/>
      <c r="C62" s="164"/>
      <c r="D62" s="164">
        <v>17.8</v>
      </c>
      <c r="E62" s="124">
        <v>19.573</v>
      </c>
      <c r="F62" s="124">
        <v>24.364999999999998</v>
      </c>
      <c r="G62" s="124">
        <v>12.907</v>
      </c>
      <c r="H62" s="124">
        <v>23.042000000000002</v>
      </c>
      <c r="I62" s="124">
        <v>10.090999999999999</v>
      </c>
      <c r="J62" s="124">
        <v>17.86</v>
      </c>
      <c r="K62" s="124">
        <v>32.965000000000003</v>
      </c>
      <c r="L62" s="124">
        <v>15.606</v>
      </c>
      <c r="M62" s="124">
        <v>17.638999999999999</v>
      </c>
      <c r="N62" s="124">
        <v>14.972</v>
      </c>
      <c r="O62" s="124">
        <v>16.527999999999999</v>
      </c>
      <c r="P62" s="124">
        <v>8.9589999999999996</v>
      </c>
      <c r="Q62" s="124">
        <v>33.594999999999999</v>
      </c>
      <c r="R62" s="124">
        <v>12.781000000000001</v>
      </c>
      <c r="S62" s="124">
        <v>33.308999999999997</v>
      </c>
      <c r="T62" s="124">
        <v>8.1020000000000003</v>
      </c>
      <c r="U62" s="124">
        <v>11.169</v>
      </c>
      <c r="V62" s="124">
        <v>7.609</v>
      </c>
      <c r="W62" s="124">
        <v>14.733000000000001</v>
      </c>
      <c r="X62" s="124">
        <v>14.003</v>
      </c>
      <c r="Y62" s="124">
        <v>17.016999999999999</v>
      </c>
      <c r="Z62" s="124">
        <v>12.904999999999999</v>
      </c>
      <c r="AA62" s="124">
        <v>16.995000000000001</v>
      </c>
      <c r="AB62" s="124">
        <v>15.43</v>
      </c>
      <c r="AC62" s="124">
        <v>8.8000000000000007</v>
      </c>
      <c r="AD62" s="124">
        <v>10.029</v>
      </c>
      <c r="AE62" s="125">
        <v>10.196999999999999</v>
      </c>
      <c r="AF62" s="124">
        <v>6.1870000000000003</v>
      </c>
      <c r="AG62" s="124">
        <v>24.263999999999999</v>
      </c>
      <c r="AH62" s="124">
        <v>14.692</v>
      </c>
      <c r="AI62" s="173">
        <v>10.647</v>
      </c>
      <c r="AJ62" s="173">
        <v>8.6140000000000008</v>
      </c>
      <c r="AK62" s="173">
        <v>32.335000000000001</v>
      </c>
      <c r="AL62" s="173">
        <v>12.718999999999999</v>
      </c>
      <c r="AM62" s="173">
        <v>20.824000000000002</v>
      </c>
      <c r="AN62" s="173"/>
      <c r="AO62" s="173"/>
      <c r="AP62" s="173"/>
      <c r="AQ62" s="173"/>
      <c r="AR62" s="173"/>
      <c r="AS62" s="173"/>
      <c r="AT62" s="173"/>
      <c r="AU62" s="173"/>
      <c r="AV62" s="173"/>
      <c r="AW62" s="173"/>
      <c r="AX62" s="173"/>
      <c r="AY62" s="173"/>
    </row>
    <row r="63" spans="1:1005" ht="15" x14ac:dyDescent="0.25">
      <c r="A63" s="190">
        <v>45931</v>
      </c>
      <c r="B63" s="164"/>
      <c r="C63" s="164"/>
      <c r="D63" s="164">
        <v>14</v>
      </c>
      <c r="E63" s="124">
        <v>21.887</v>
      </c>
      <c r="F63" s="124">
        <v>25.795999999999999</v>
      </c>
      <c r="G63" s="124">
        <v>10.686999999999999</v>
      </c>
      <c r="H63" s="124">
        <v>17.32</v>
      </c>
      <c r="I63" s="124">
        <v>11.423999999999999</v>
      </c>
      <c r="J63" s="124">
        <v>18.655000000000001</v>
      </c>
      <c r="K63" s="124">
        <v>12.904</v>
      </c>
      <c r="L63" s="124">
        <v>9.4120000000000008</v>
      </c>
      <c r="M63" s="124">
        <v>11.375999999999999</v>
      </c>
      <c r="N63" s="124">
        <v>9.6229999999999993</v>
      </c>
      <c r="O63" s="124">
        <v>12.226000000000001</v>
      </c>
      <c r="P63" s="124">
        <v>9.7560000000000002</v>
      </c>
      <c r="Q63" s="124">
        <v>23.11</v>
      </c>
      <c r="R63" s="124">
        <v>9.8960000000000008</v>
      </c>
      <c r="S63" s="124">
        <v>13.775</v>
      </c>
      <c r="T63" s="124">
        <v>7.8719999999999999</v>
      </c>
      <c r="U63" s="124">
        <v>8.39</v>
      </c>
      <c r="V63" s="124">
        <v>5.5759999999999996</v>
      </c>
      <c r="W63" s="124">
        <v>9.0350000000000001</v>
      </c>
      <c r="X63" s="124">
        <v>13.581</v>
      </c>
      <c r="Y63" s="124">
        <v>23.021000000000001</v>
      </c>
      <c r="Z63" s="124">
        <v>37.262999999999998</v>
      </c>
      <c r="AA63" s="124">
        <v>13.552</v>
      </c>
      <c r="AB63" s="124">
        <v>10.776999999999999</v>
      </c>
      <c r="AC63" s="124">
        <v>8.3239999999999998</v>
      </c>
      <c r="AD63" s="124">
        <v>11.108000000000001</v>
      </c>
      <c r="AE63" s="125">
        <v>12.318</v>
      </c>
      <c r="AF63" s="124">
        <v>5.3659999999999997</v>
      </c>
      <c r="AG63" s="124">
        <v>13.984999999999999</v>
      </c>
      <c r="AH63" s="124">
        <v>19.977</v>
      </c>
      <c r="AI63" s="173">
        <v>7.58</v>
      </c>
      <c r="AJ63" s="173">
        <v>16.423999999999999</v>
      </c>
      <c r="AK63" s="173">
        <v>18.936</v>
      </c>
      <c r="AL63" s="173">
        <v>17.699000000000002</v>
      </c>
      <c r="AM63" s="173">
        <v>15.362</v>
      </c>
      <c r="AN63" s="173"/>
      <c r="AO63" s="173"/>
      <c r="AP63" s="173"/>
      <c r="AQ63" s="173"/>
      <c r="AR63" s="173"/>
      <c r="AS63" s="173"/>
      <c r="AT63" s="173"/>
      <c r="AU63" s="173"/>
      <c r="AV63" s="173"/>
      <c r="AW63" s="173"/>
      <c r="AX63" s="173"/>
      <c r="AY63" s="173"/>
    </row>
    <row r="64" spans="1:1005" ht="15" x14ac:dyDescent="0.25">
      <c r="A64" s="190"/>
      <c r="B64" s="164"/>
      <c r="C64" s="164"/>
      <c r="D64" s="164"/>
      <c r="E64" s="124"/>
      <c r="F64" s="124"/>
      <c r="G64" s="124"/>
      <c r="H64" s="124"/>
      <c r="I64" s="124"/>
      <c r="J64" s="124"/>
      <c r="K64" s="124"/>
      <c r="L64" s="124"/>
      <c r="M64" s="124"/>
      <c r="N64" s="124"/>
      <c r="O64" s="124"/>
      <c r="P64" s="124"/>
      <c r="Q64" s="124"/>
      <c r="R64" s="124"/>
      <c r="S64" s="124"/>
      <c r="T64" s="124"/>
      <c r="U64" s="124"/>
      <c r="V64" s="124"/>
      <c r="W64" s="124"/>
      <c r="X64" s="124"/>
      <c r="Y64" s="124"/>
      <c r="Z64" s="124"/>
      <c r="AA64" s="124"/>
      <c r="AB64" s="124"/>
      <c r="AC64" s="124"/>
      <c r="AD64" s="124"/>
      <c r="AE64" s="125"/>
      <c r="AF64" s="124"/>
      <c r="AG64" s="124"/>
      <c r="AH64" s="124"/>
      <c r="AI64" s="173"/>
      <c r="AJ64" s="173"/>
      <c r="AK64" s="173"/>
      <c r="AL64" s="173"/>
      <c r="AM64" s="173"/>
      <c r="AN64" s="173"/>
      <c r="AO64" s="173"/>
      <c r="AP64" s="173"/>
      <c r="AQ64" s="173"/>
      <c r="AR64" s="173"/>
      <c r="AS64" s="173"/>
      <c r="AT64" s="173"/>
      <c r="AU64" s="173"/>
      <c r="AV64" s="173"/>
      <c r="AW64" s="173"/>
      <c r="AX64" s="173"/>
      <c r="AY64" s="173"/>
      <c r="ALQ64" t="e">
        <v>#N/A</v>
      </c>
    </row>
    <row r="65" spans="1:1005" ht="15" x14ac:dyDescent="0.25">
      <c r="A65" s="190"/>
      <c r="B65" s="164"/>
      <c r="C65" s="164"/>
      <c r="D65" s="164"/>
      <c r="E65" s="124"/>
      <c r="F65" s="124"/>
      <c r="G65" s="124"/>
      <c r="H65" s="124"/>
      <c r="I65" s="124"/>
      <c r="J65" s="124"/>
      <c r="K65" s="124"/>
      <c r="L65" s="124"/>
      <c r="M65" s="124"/>
      <c r="N65" s="124"/>
      <c r="O65" s="124"/>
      <c r="P65" s="124"/>
      <c r="Q65" s="124"/>
      <c r="R65" s="124"/>
      <c r="S65" s="124"/>
      <c r="T65" s="124"/>
      <c r="U65" s="124"/>
      <c r="V65" s="124"/>
      <c r="W65" s="124"/>
      <c r="X65" s="124"/>
      <c r="Y65" s="124"/>
      <c r="Z65" s="124"/>
      <c r="AA65" s="124"/>
      <c r="AB65" s="124"/>
      <c r="AC65" s="124"/>
      <c r="AD65" s="124"/>
      <c r="AE65" s="125"/>
      <c r="AF65" s="124"/>
      <c r="AG65" s="124"/>
      <c r="AH65" s="124"/>
      <c r="AI65" s="173"/>
      <c r="AJ65" s="173"/>
      <c r="AK65" s="173"/>
      <c r="AL65" s="173"/>
      <c r="AM65" s="173"/>
      <c r="AN65" s="173"/>
      <c r="AO65" s="173"/>
      <c r="AP65" s="173"/>
      <c r="AQ65" s="173"/>
      <c r="AR65" s="173"/>
      <c r="AS65" s="173"/>
      <c r="AT65" s="173"/>
      <c r="AU65" s="173"/>
      <c r="AV65" s="173"/>
      <c r="AW65" s="173"/>
      <c r="AX65" s="173"/>
      <c r="AY65" s="173"/>
      <c r="ALQ65" t="e">
        <v>#N/A</v>
      </c>
    </row>
    <row r="66" spans="1:1005" ht="15" x14ac:dyDescent="0.25">
      <c r="A66" s="190"/>
      <c r="B66" s="164"/>
      <c r="C66" s="164"/>
      <c r="D66" s="164"/>
      <c r="E66" s="124"/>
      <c r="F66" s="124"/>
      <c r="G66" s="124"/>
      <c r="H66" s="124"/>
      <c r="I66" s="124"/>
      <c r="J66" s="124"/>
      <c r="K66" s="124"/>
      <c r="L66" s="124"/>
      <c r="M66" s="124"/>
      <c r="N66" s="124"/>
      <c r="O66" s="124"/>
      <c r="P66" s="124"/>
      <c r="Q66" s="124"/>
      <c r="R66" s="124"/>
      <c r="S66" s="124"/>
      <c r="T66" s="124"/>
      <c r="U66" s="124"/>
      <c r="V66" s="124"/>
      <c r="W66" s="124"/>
      <c r="X66" s="124"/>
      <c r="Y66" s="124"/>
      <c r="Z66" s="124"/>
      <c r="AA66" s="124"/>
      <c r="AB66" s="124"/>
      <c r="AC66" s="124"/>
      <c r="AD66" s="124"/>
      <c r="AE66" s="125"/>
      <c r="AF66" s="124"/>
      <c r="AG66" s="124"/>
      <c r="AH66" s="124"/>
      <c r="AI66" s="173"/>
      <c r="AJ66" s="173"/>
      <c r="AK66" s="173"/>
      <c r="AL66" s="173"/>
      <c r="AM66" s="173"/>
      <c r="AN66" s="173"/>
      <c r="AO66" s="173"/>
      <c r="AP66" s="173"/>
      <c r="AQ66" s="173"/>
      <c r="AR66" s="173"/>
      <c r="AS66" s="173"/>
      <c r="AT66" s="173"/>
      <c r="AU66" s="173"/>
      <c r="AV66" s="173"/>
      <c r="AW66" s="173"/>
      <c r="AX66" s="173"/>
      <c r="AY66" s="173"/>
      <c r="ALQ66" t="e">
        <v>#N/A</v>
      </c>
    </row>
    <row r="67" spans="1:1005" ht="15" x14ac:dyDescent="0.25">
      <c r="A67" s="190"/>
      <c r="B67" s="164"/>
      <c r="C67" s="164"/>
      <c r="D67" s="164"/>
      <c r="E67" s="124"/>
      <c r="F67" s="124"/>
      <c r="G67" s="124"/>
      <c r="H67" s="124"/>
      <c r="I67" s="124"/>
      <c r="J67" s="124"/>
      <c r="K67" s="124"/>
      <c r="L67" s="124"/>
      <c r="M67" s="124"/>
      <c r="N67" s="124"/>
      <c r="O67" s="124"/>
      <c r="P67" s="124"/>
      <c r="Q67" s="124"/>
      <c r="R67" s="124"/>
      <c r="S67" s="124"/>
      <c r="T67" s="124"/>
      <c r="U67" s="124"/>
      <c r="V67" s="124"/>
      <c r="W67" s="124"/>
      <c r="X67" s="124"/>
      <c r="Y67" s="124"/>
      <c r="Z67" s="124"/>
      <c r="AA67" s="124"/>
      <c r="AB67" s="124"/>
      <c r="AC67" s="124"/>
      <c r="AD67" s="124"/>
      <c r="AE67" s="125"/>
      <c r="AF67" s="124"/>
      <c r="AG67" s="124"/>
      <c r="AH67" s="124"/>
      <c r="AI67" s="173"/>
      <c r="AJ67" s="173"/>
      <c r="AK67" s="173"/>
      <c r="AL67" s="173"/>
      <c r="AM67" s="173"/>
      <c r="AN67" s="173"/>
      <c r="AO67" s="173"/>
      <c r="AP67" s="173"/>
      <c r="AQ67" s="173"/>
      <c r="AR67" s="173"/>
      <c r="AS67" s="173"/>
      <c r="AT67" s="173"/>
      <c r="AU67" s="173"/>
      <c r="AV67" s="173"/>
      <c r="AW67" s="173"/>
      <c r="AX67" s="173"/>
      <c r="AY67" s="173"/>
      <c r="ALQ67" t="e">
        <v>#N/A</v>
      </c>
    </row>
    <row r="68" spans="1:1005" ht="15" x14ac:dyDescent="0.25">
      <c r="A68" s="190"/>
      <c r="B68" s="164"/>
      <c r="C68" s="164"/>
      <c r="D68" s="164"/>
      <c r="E68" s="124"/>
      <c r="F68" s="124"/>
      <c r="G68" s="124"/>
      <c r="H68" s="124"/>
      <c r="I68" s="124"/>
      <c r="J68" s="124"/>
      <c r="K68" s="124"/>
      <c r="L68" s="124"/>
      <c r="M68" s="124"/>
      <c r="N68" s="124"/>
      <c r="O68" s="124"/>
      <c r="P68" s="124"/>
      <c r="Q68" s="124"/>
      <c r="R68" s="124"/>
      <c r="S68" s="124"/>
      <c r="T68" s="124"/>
      <c r="U68" s="124"/>
      <c r="V68" s="124"/>
      <c r="W68" s="124"/>
      <c r="X68" s="124"/>
      <c r="Y68" s="124"/>
      <c r="Z68" s="124"/>
      <c r="AA68" s="124"/>
      <c r="AB68" s="124"/>
      <c r="AC68" s="124"/>
      <c r="AD68" s="124"/>
      <c r="AE68" s="125"/>
      <c r="AF68" s="124"/>
      <c r="AG68" s="124"/>
      <c r="AH68" s="124"/>
      <c r="AI68" s="173"/>
      <c r="AJ68" s="173"/>
      <c r="AK68" s="173"/>
      <c r="AL68" s="173"/>
      <c r="AM68" s="173"/>
      <c r="AN68" s="173"/>
      <c r="AO68" s="173"/>
      <c r="AP68" s="173"/>
      <c r="AQ68" s="173"/>
      <c r="AR68" s="173"/>
      <c r="AS68" s="173"/>
      <c r="AT68" s="173"/>
      <c r="AU68" s="173"/>
      <c r="AV68" s="173"/>
      <c r="AW68" s="173"/>
      <c r="AX68" s="173"/>
      <c r="AY68" s="173"/>
      <c r="ALQ68" t="e">
        <v>#N/A</v>
      </c>
    </row>
    <row r="69" spans="1:1005" ht="15" x14ac:dyDescent="0.25">
      <c r="A69" s="190"/>
      <c r="B69" s="164"/>
      <c r="C69" s="164"/>
      <c r="D69" s="164"/>
      <c r="E69" s="124"/>
      <c r="F69" s="124"/>
      <c r="G69" s="124"/>
      <c r="H69" s="124"/>
      <c r="I69" s="124"/>
      <c r="J69" s="124"/>
      <c r="K69" s="124"/>
      <c r="L69" s="124"/>
      <c r="M69" s="124"/>
      <c r="N69" s="124"/>
      <c r="O69" s="124"/>
      <c r="P69" s="124"/>
      <c r="Q69" s="124"/>
      <c r="R69" s="124"/>
      <c r="S69" s="124"/>
      <c r="T69" s="124"/>
      <c r="U69" s="124"/>
      <c r="V69" s="124"/>
      <c r="W69" s="124"/>
      <c r="X69" s="124"/>
      <c r="Y69" s="124"/>
      <c r="Z69" s="124"/>
      <c r="AA69" s="124"/>
      <c r="AB69" s="124"/>
      <c r="AC69" s="124"/>
      <c r="AD69" s="124"/>
      <c r="AE69" s="125"/>
      <c r="AF69" s="124"/>
      <c r="AG69" s="124"/>
      <c r="AH69" s="124"/>
      <c r="AI69" s="173"/>
      <c r="AJ69" s="173"/>
      <c r="AK69" s="173"/>
      <c r="AL69" s="173"/>
      <c r="AM69" s="173"/>
      <c r="AN69" s="173"/>
      <c r="AO69" s="173"/>
      <c r="AP69" s="173"/>
      <c r="AQ69" s="173"/>
      <c r="AR69" s="173"/>
      <c r="AS69" s="173"/>
      <c r="AT69" s="173"/>
      <c r="AU69" s="173"/>
      <c r="AV69" s="173"/>
      <c r="AW69" s="173"/>
      <c r="AX69" s="173"/>
      <c r="AY69" s="173"/>
      <c r="ALQ69" t="e">
        <v>#N/A</v>
      </c>
    </row>
    <row r="70" spans="1:1005" ht="15" x14ac:dyDescent="0.25">
      <c r="A70" s="190"/>
      <c r="B70" s="44"/>
      <c r="C70" s="44"/>
      <c r="D70" s="164"/>
      <c r="E70" s="124"/>
      <c r="F70" s="124"/>
      <c r="G70" s="124"/>
      <c r="H70" s="124"/>
      <c r="I70" s="124"/>
      <c r="J70" s="124"/>
      <c r="K70" s="124"/>
      <c r="L70" s="124"/>
      <c r="M70" s="124"/>
      <c r="N70" s="124"/>
      <c r="O70" s="124"/>
      <c r="P70" s="124"/>
      <c r="Q70" s="124"/>
      <c r="R70" s="124"/>
      <c r="S70" s="124"/>
      <c r="T70" s="124"/>
      <c r="U70" s="124"/>
      <c r="V70" s="124"/>
      <c r="W70" s="124"/>
      <c r="X70" s="124"/>
      <c r="Y70" s="124"/>
      <c r="Z70" s="124"/>
      <c r="AA70" s="124"/>
      <c r="AB70" s="124"/>
      <c r="AC70" s="124"/>
      <c r="AD70" s="124"/>
      <c r="AE70" s="125"/>
      <c r="AF70" s="124"/>
      <c r="AG70" s="124"/>
      <c r="AH70" s="12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190"/>
      <c r="B71" s="44"/>
      <c r="C71" s="44"/>
      <c r="D71" s="164"/>
      <c r="E71" s="124"/>
      <c r="F71" s="124"/>
      <c r="G71" s="124"/>
      <c r="H71" s="124"/>
      <c r="I71" s="124"/>
      <c r="J71" s="124"/>
      <c r="K71" s="124"/>
      <c r="L71" s="124"/>
      <c r="M71" s="124"/>
      <c r="N71" s="124"/>
      <c r="O71" s="124"/>
      <c r="P71" s="124"/>
      <c r="Q71" s="124"/>
      <c r="R71" s="124"/>
      <c r="S71" s="124"/>
      <c r="T71" s="124"/>
      <c r="U71" s="124"/>
      <c r="V71" s="124"/>
      <c r="W71" s="124"/>
      <c r="X71" s="124"/>
      <c r="Y71" s="124"/>
      <c r="Z71" s="124"/>
      <c r="AA71" s="124"/>
      <c r="AB71" s="124"/>
      <c r="AC71" s="124"/>
      <c r="AD71" s="124"/>
      <c r="AE71" s="125"/>
      <c r="AF71" s="124"/>
      <c r="AG71" s="124"/>
      <c r="AH71" s="12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190"/>
      <c r="B72" s="44"/>
      <c r="C72" s="44"/>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190"/>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90"/>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90"/>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90"/>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90"/>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90"/>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90"/>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90"/>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0"/>
  <sheetViews>
    <sheetView zoomScaleNormal="100" workbookViewId="0">
      <selection activeCell="D4" sqref="D4"/>
    </sheetView>
  </sheetViews>
  <sheetFormatPr defaultColWidth="18.7109375" defaultRowHeight="12.75" customHeight="1" x14ac:dyDescent="0.25"/>
  <cols>
    <col min="1" max="4" width="9.140625" style="216" customWidth="1"/>
    <col min="5" max="54" width="9.140625" customWidth="1"/>
  </cols>
  <sheetData>
    <row r="1" spans="1:54" s="216" customFormat="1" ht="15" x14ac:dyDescent="0.25">
      <c r="A1" s="223"/>
      <c r="B1" s="331">
        <v>272.69029999999992</v>
      </c>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262"/>
      <c r="AJ1" s="262"/>
      <c r="AK1" s="262"/>
      <c r="AL1" s="262"/>
      <c r="AM1" s="262"/>
    </row>
    <row r="2" spans="1:54" s="216" customFormat="1" ht="15" x14ac:dyDescent="0.25">
      <c r="A2" s="223"/>
      <c r="B2" s="223" t="s">
        <v>53</v>
      </c>
      <c r="C2" s="223" t="s">
        <v>54</v>
      </c>
      <c r="D2" s="223" t="s">
        <v>55</v>
      </c>
      <c r="E2" s="223">
        <v>1981</v>
      </c>
      <c r="F2" s="223">
        <v>1982</v>
      </c>
      <c r="G2" s="223">
        <v>1983</v>
      </c>
      <c r="H2" s="223">
        <v>1984</v>
      </c>
      <c r="I2" s="223">
        <v>1985</v>
      </c>
      <c r="J2" s="223">
        <v>1986</v>
      </c>
      <c r="K2" s="223">
        <v>1987</v>
      </c>
      <c r="L2" s="223">
        <v>1988</v>
      </c>
      <c r="M2" s="223">
        <v>1989</v>
      </c>
      <c r="N2" s="223">
        <v>1990</v>
      </c>
      <c r="O2" s="223">
        <v>1991</v>
      </c>
      <c r="P2" s="223">
        <v>1992</v>
      </c>
      <c r="Q2" s="223">
        <v>1993</v>
      </c>
      <c r="R2" s="223">
        <v>1994</v>
      </c>
      <c r="S2" s="223">
        <v>1995</v>
      </c>
      <c r="T2" s="223">
        <v>1996</v>
      </c>
      <c r="U2" s="223">
        <v>1997</v>
      </c>
      <c r="V2" s="223">
        <v>1998</v>
      </c>
      <c r="W2" s="223">
        <v>1999</v>
      </c>
      <c r="X2" s="223">
        <v>2000</v>
      </c>
      <c r="Y2" s="223">
        <v>2001</v>
      </c>
      <c r="Z2" s="223">
        <v>2002</v>
      </c>
      <c r="AA2" s="223">
        <v>2003</v>
      </c>
      <c r="AB2" s="223">
        <v>2004</v>
      </c>
      <c r="AC2" s="223">
        <v>2005</v>
      </c>
      <c r="AD2" s="223">
        <v>2006</v>
      </c>
      <c r="AE2" s="223">
        <v>2007</v>
      </c>
      <c r="AF2" s="223">
        <v>2008</v>
      </c>
      <c r="AG2" s="223">
        <v>2009</v>
      </c>
      <c r="AH2" s="223">
        <v>2010</v>
      </c>
      <c r="AI2" s="262">
        <v>2011</v>
      </c>
      <c r="AJ2" s="262">
        <v>2012</v>
      </c>
      <c r="AK2" s="262">
        <v>2013</v>
      </c>
      <c r="AL2" s="262">
        <v>2014</v>
      </c>
      <c r="AM2" s="262">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5"/>
      <c r="B3" s="225" t="s">
        <v>71</v>
      </c>
      <c r="C3" s="225" t="s">
        <v>72</v>
      </c>
      <c r="D3" s="225" t="s">
        <v>73</v>
      </c>
      <c r="E3" s="225" t="s">
        <v>74</v>
      </c>
      <c r="F3" s="225" t="s">
        <v>75</v>
      </c>
      <c r="G3" s="225" t="s">
        <v>76</v>
      </c>
      <c r="H3" s="225" t="s">
        <v>77</v>
      </c>
      <c r="I3" s="225" t="s">
        <v>78</v>
      </c>
      <c r="J3" s="225" t="s">
        <v>79</v>
      </c>
      <c r="K3" s="225" t="s">
        <v>80</v>
      </c>
      <c r="L3" s="225" t="s">
        <v>81</v>
      </c>
      <c r="M3" s="225" t="s">
        <v>82</v>
      </c>
      <c r="N3" s="225" t="s">
        <v>83</v>
      </c>
      <c r="O3" s="225" t="s">
        <v>84</v>
      </c>
      <c r="P3" s="225" t="s">
        <v>85</v>
      </c>
      <c r="Q3" s="225" t="s">
        <v>86</v>
      </c>
      <c r="R3" s="225" t="s">
        <v>87</v>
      </c>
      <c r="S3" s="225" t="s">
        <v>88</v>
      </c>
      <c r="T3" s="225" t="s">
        <v>89</v>
      </c>
      <c r="U3" s="225" t="s">
        <v>90</v>
      </c>
      <c r="V3" s="225" t="s">
        <v>91</v>
      </c>
      <c r="W3" s="225" t="s">
        <v>92</v>
      </c>
      <c r="X3" s="225" t="s">
        <v>93</v>
      </c>
      <c r="Y3" s="225" t="s">
        <v>94</v>
      </c>
      <c r="Z3" s="225" t="s">
        <v>95</v>
      </c>
      <c r="AA3" s="225" t="s">
        <v>96</v>
      </c>
      <c r="AB3" s="225" t="s">
        <v>97</v>
      </c>
      <c r="AC3" s="225" t="s">
        <v>98</v>
      </c>
      <c r="AD3" s="225" t="s">
        <v>99</v>
      </c>
      <c r="AE3" s="225" t="s">
        <v>100</v>
      </c>
      <c r="AF3" s="225" t="s">
        <v>101</v>
      </c>
      <c r="AG3" s="225" t="s">
        <v>102</v>
      </c>
      <c r="AH3" s="225" t="s">
        <v>103</v>
      </c>
      <c r="AI3" s="225" t="s">
        <v>163</v>
      </c>
      <c r="AJ3" s="225" t="s">
        <v>168</v>
      </c>
      <c r="AK3" s="225" t="s">
        <v>169</v>
      </c>
      <c r="AL3" s="225" t="s">
        <v>170</v>
      </c>
      <c r="AM3" s="225"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224">
        <v>44136</v>
      </c>
      <c r="B4" s="89"/>
      <c r="C4" s="89"/>
      <c r="D4" s="90">
        <v>20.299391</v>
      </c>
      <c r="E4" s="91">
        <v>22.239000000000001</v>
      </c>
      <c r="F4" s="92">
        <v>20.826000000000001</v>
      </c>
      <c r="G4" s="92">
        <v>22.326000000000001</v>
      </c>
      <c r="H4" s="92">
        <v>27.559000000000001</v>
      </c>
      <c r="I4" s="92">
        <v>23.873000000000001</v>
      </c>
      <c r="J4" s="92">
        <v>27.396999999999998</v>
      </c>
      <c r="K4" s="92">
        <v>25.265999999999998</v>
      </c>
      <c r="L4" s="92">
        <v>22.832000000000001</v>
      </c>
      <c r="M4" s="92">
        <v>25.047000000000001</v>
      </c>
      <c r="N4" s="92">
        <v>22.594999999999999</v>
      </c>
      <c r="O4" s="92">
        <v>29.506</v>
      </c>
      <c r="P4" s="92">
        <v>32.61</v>
      </c>
      <c r="Q4" s="92">
        <v>27.876000000000001</v>
      </c>
      <c r="R4" s="92">
        <v>20.734999999999999</v>
      </c>
      <c r="S4" s="92">
        <v>23.396999999999998</v>
      </c>
      <c r="T4" s="92">
        <v>25.934999999999999</v>
      </c>
      <c r="U4" s="92">
        <v>37.045000000000002</v>
      </c>
      <c r="V4" s="92">
        <v>20.667000000000002</v>
      </c>
      <c r="W4" s="92">
        <v>24.850999999999999</v>
      </c>
      <c r="X4" s="92">
        <v>20.710999999999999</v>
      </c>
      <c r="Y4" s="92">
        <v>25.472000000000001</v>
      </c>
      <c r="Z4" s="92">
        <v>20.87</v>
      </c>
      <c r="AA4" s="92">
        <v>23</v>
      </c>
      <c r="AB4" s="92">
        <v>42.545999999999999</v>
      </c>
      <c r="AC4" s="92">
        <v>21.099</v>
      </c>
      <c r="AD4" s="92">
        <v>24.059000000000001</v>
      </c>
      <c r="AE4" s="92">
        <v>21.327000000000002</v>
      </c>
      <c r="AF4" s="92">
        <v>20.690999999999999</v>
      </c>
      <c r="AG4" s="92">
        <v>28.076000000000001</v>
      </c>
      <c r="AH4" s="93">
        <v>21.106999999999999</v>
      </c>
      <c r="AI4" s="173">
        <v>21.603000000000002</v>
      </c>
      <c r="AJ4" s="173">
        <v>22.061</v>
      </c>
      <c r="AK4" s="173">
        <v>21.135000000000002</v>
      </c>
      <c r="AL4" s="173">
        <v>28.58</v>
      </c>
      <c r="AM4" s="173">
        <v>22.850999999999999</v>
      </c>
      <c r="AN4" s="173"/>
      <c r="AO4" s="173"/>
      <c r="AP4" s="173"/>
      <c r="AQ4" s="173"/>
      <c r="AR4" s="173"/>
      <c r="AS4" s="173"/>
      <c r="AT4" s="173"/>
      <c r="AU4" s="173"/>
      <c r="AV4" s="173"/>
      <c r="AW4" s="173"/>
      <c r="AX4" s="173"/>
      <c r="AY4" s="173"/>
    </row>
    <row r="5" spans="1:54" ht="15" x14ac:dyDescent="0.25">
      <c r="A5" s="224">
        <v>44166</v>
      </c>
      <c r="B5" s="89"/>
      <c r="C5" s="89"/>
      <c r="D5" s="90">
        <v>18</v>
      </c>
      <c r="E5" s="91">
        <v>22.66</v>
      </c>
      <c r="F5" s="92">
        <v>26.61</v>
      </c>
      <c r="G5" s="92">
        <v>19.074999999999999</v>
      </c>
      <c r="H5" s="92">
        <v>20.821000000000002</v>
      </c>
      <c r="I5" s="92">
        <v>19.472999999999999</v>
      </c>
      <c r="J5" s="92">
        <v>21.565000000000001</v>
      </c>
      <c r="K5" s="92">
        <v>21.459</v>
      </c>
      <c r="L5" s="92">
        <v>20.898</v>
      </c>
      <c r="M5" s="92">
        <v>20</v>
      </c>
      <c r="N5" s="92">
        <v>19.155000000000001</v>
      </c>
      <c r="O5" s="92">
        <v>20.536000000000001</v>
      </c>
      <c r="P5" s="92">
        <v>19.978999999999999</v>
      </c>
      <c r="Q5" s="92">
        <v>19.608000000000001</v>
      </c>
      <c r="R5" s="92">
        <v>18.657</v>
      </c>
      <c r="S5" s="92">
        <v>19.224</v>
      </c>
      <c r="T5" s="92">
        <v>27.504000000000001</v>
      </c>
      <c r="U5" s="92">
        <v>32.972000000000001</v>
      </c>
      <c r="V5" s="92">
        <v>18.253</v>
      </c>
      <c r="W5" s="92">
        <v>26.475000000000001</v>
      </c>
      <c r="X5" s="92">
        <v>18.422999999999998</v>
      </c>
      <c r="Y5" s="92">
        <v>18.800999999999998</v>
      </c>
      <c r="Z5" s="92">
        <v>18.370999999999999</v>
      </c>
      <c r="AA5" s="92">
        <v>20.994</v>
      </c>
      <c r="AB5" s="92">
        <v>24.152000000000001</v>
      </c>
      <c r="AC5" s="92">
        <v>18.361000000000001</v>
      </c>
      <c r="AD5" s="92">
        <v>21.059000000000001</v>
      </c>
      <c r="AE5" s="92">
        <v>19.693000000000001</v>
      </c>
      <c r="AF5" s="92">
        <v>18.550999999999998</v>
      </c>
      <c r="AG5" s="92">
        <v>21.283000000000001</v>
      </c>
      <c r="AH5" s="93">
        <v>18.437000000000001</v>
      </c>
      <c r="AI5" s="173">
        <v>22.608000000000001</v>
      </c>
      <c r="AJ5" s="173">
        <v>18.989999999999998</v>
      </c>
      <c r="AK5" s="173">
        <v>19.643999999999998</v>
      </c>
      <c r="AL5" s="173">
        <v>21.65</v>
      </c>
      <c r="AM5" s="173">
        <v>22.832999999999998</v>
      </c>
      <c r="AN5" s="173"/>
      <c r="AO5" s="173"/>
      <c r="AP5" s="173"/>
      <c r="AQ5" s="173"/>
      <c r="AR5" s="173"/>
      <c r="AS5" s="173"/>
      <c r="AT5" s="173"/>
      <c r="AU5" s="173"/>
      <c r="AV5" s="173"/>
      <c r="AW5" s="173"/>
      <c r="AX5" s="173"/>
      <c r="AY5" s="173"/>
    </row>
    <row r="6" spans="1:54" ht="15" x14ac:dyDescent="0.25">
      <c r="A6" s="224">
        <v>44197</v>
      </c>
      <c r="B6" s="89"/>
      <c r="C6" s="89"/>
      <c r="D6" s="90">
        <v>19</v>
      </c>
      <c r="E6" s="91">
        <v>26.431999999999999</v>
      </c>
      <c r="F6" s="92">
        <v>26.946000000000002</v>
      </c>
      <c r="G6" s="92">
        <v>20.065999999999999</v>
      </c>
      <c r="H6" s="92">
        <v>19.91</v>
      </c>
      <c r="I6" s="92">
        <v>19.492000000000001</v>
      </c>
      <c r="J6" s="92">
        <v>20.571999999999999</v>
      </c>
      <c r="K6" s="92">
        <v>19.79</v>
      </c>
      <c r="L6" s="92">
        <v>19.911999999999999</v>
      </c>
      <c r="M6" s="92">
        <v>19.672999999999998</v>
      </c>
      <c r="N6" s="92">
        <v>19.516999999999999</v>
      </c>
      <c r="O6" s="92">
        <v>19.875</v>
      </c>
      <c r="P6" s="92">
        <v>19.661999999999999</v>
      </c>
      <c r="Q6" s="92">
        <v>19.75</v>
      </c>
      <c r="R6" s="92">
        <v>19.521000000000001</v>
      </c>
      <c r="S6" s="92">
        <v>21.574000000000002</v>
      </c>
      <c r="T6" s="92">
        <v>20.962</v>
      </c>
      <c r="U6" s="92">
        <v>26.942</v>
      </c>
      <c r="V6" s="92">
        <v>20.311</v>
      </c>
      <c r="W6" s="92">
        <v>20.824000000000002</v>
      </c>
      <c r="X6" s="92">
        <v>22.213000000000001</v>
      </c>
      <c r="Y6" s="92">
        <v>19.437000000000001</v>
      </c>
      <c r="Z6" s="92">
        <v>19.302</v>
      </c>
      <c r="AA6" s="92">
        <v>19.835999999999999</v>
      </c>
      <c r="AB6" s="92">
        <v>20.702999999999999</v>
      </c>
      <c r="AC6" s="92">
        <v>27.337</v>
      </c>
      <c r="AD6" s="92">
        <v>21.861000000000001</v>
      </c>
      <c r="AE6" s="92">
        <v>21.175999999999998</v>
      </c>
      <c r="AF6" s="92">
        <v>19.353999999999999</v>
      </c>
      <c r="AG6" s="92">
        <v>20</v>
      </c>
      <c r="AH6" s="93">
        <v>19.32</v>
      </c>
      <c r="AI6" s="173">
        <v>21.773</v>
      </c>
      <c r="AJ6" s="173">
        <v>20.443999999999999</v>
      </c>
      <c r="AK6" s="173">
        <v>19.516999999999999</v>
      </c>
      <c r="AL6" s="173">
        <v>19.885999999999999</v>
      </c>
      <c r="AM6" s="173">
        <v>20.488</v>
      </c>
      <c r="AN6" s="173"/>
      <c r="AO6" s="173"/>
      <c r="AP6" s="173"/>
      <c r="AQ6" s="173"/>
      <c r="AR6" s="173"/>
      <c r="AS6" s="173"/>
      <c r="AT6" s="173"/>
      <c r="AU6" s="173"/>
      <c r="AV6" s="173"/>
      <c r="AW6" s="173"/>
      <c r="AX6" s="173"/>
      <c r="AY6" s="173"/>
    </row>
    <row r="7" spans="1:54" ht="15" x14ac:dyDescent="0.25">
      <c r="A7" s="224">
        <v>44228</v>
      </c>
      <c r="B7" s="89"/>
      <c r="C7" s="89"/>
      <c r="D7" s="90">
        <v>18</v>
      </c>
      <c r="E7" s="91">
        <v>23.504999999999999</v>
      </c>
      <c r="F7" s="92">
        <v>26.672999999999998</v>
      </c>
      <c r="G7" s="92">
        <v>20</v>
      </c>
      <c r="H7" s="92">
        <v>18.193000000000001</v>
      </c>
      <c r="I7" s="92">
        <v>17.858000000000001</v>
      </c>
      <c r="J7" s="92">
        <v>54.094000000000001</v>
      </c>
      <c r="K7" s="92">
        <v>31.238</v>
      </c>
      <c r="L7" s="92">
        <v>17.995000000000001</v>
      </c>
      <c r="M7" s="92">
        <v>18.041</v>
      </c>
      <c r="N7" s="92">
        <v>18.745999999999999</v>
      </c>
      <c r="O7" s="92">
        <v>19.725999999999999</v>
      </c>
      <c r="P7" s="92">
        <v>18.896999999999998</v>
      </c>
      <c r="Q7" s="92">
        <v>18.943999999999999</v>
      </c>
      <c r="R7" s="92">
        <v>18.797000000000001</v>
      </c>
      <c r="S7" s="92">
        <v>34.798999999999999</v>
      </c>
      <c r="T7" s="92">
        <v>27.815999999999999</v>
      </c>
      <c r="U7" s="92">
        <v>28.033000000000001</v>
      </c>
      <c r="V7" s="92">
        <v>20.643999999999998</v>
      </c>
      <c r="W7" s="92">
        <v>33.466999999999999</v>
      </c>
      <c r="X7" s="92">
        <v>32.119999999999997</v>
      </c>
      <c r="Y7" s="92">
        <v>19.181999999999999</v>
      </c>
      <c r="Z7" s="92">
        <v>18.100000000000001</v>
      </c>
      <c r="AA7" s="92">
        <v>26.547999999999998</v>
      </c>
      <c r="AB7" s="92">
        <v>21.122</v>
      </c>
      <c r="AC7" s="92">
        <v>29.184000000000001</v>
      </c>
      <c r="AD7" s="92">
        <v>18.584</v>
      </c>
      <c r="AE7" s="92">
        <v>24.617000000000001</v>
      </c>
      <c r="AF7" s="92">
        <v>17.725000000000001</v>
      </c>
      <c r="AG7" s="92">
        <v>23.507999999999999</v>
      </c>
      <c r="AH7" s="93">
        <v>17.713999999999999</v>
      </c>
      <c r="AI7" s="173">
        <v>18.888999999999999</v>
      </c>
      <c r="AJ7" s="173">
        <v>19.568000000000001</v>
      </c>
      <c r="AK7" s="173">
        <v>17.882000000000001</v>
      </c>
      <c r="AL7" s="173">
        <v>22.925000000000001</v>
      </c>
      <c r="AM7" s="173">
        <v>41.755000000000003</v>
      </c>
      <c r="AN7" s="173"/>
      <c r="AO7" s="173"/>
      <c r="AP7" s="173"/>
      <c r="AQ7" s="173"/>
      <c r="AR7" s="173"/>
      <c r="AS7" s="173"/>
      <c r="AT7" s="173"/>
      <c r="AU7" s="173"/>
      <c r="AV7" s="173"/>
      <c r="AW7" s="173"/>
      <c r="AX7" s="173"/>
      <c r="AY7" s="173"/>
    </row>
    <row r="8" spans="1:54" ht="15" x14ac:dyDescent="0.25">
      <c r="A8" s="224">
        <v>44256</v>
      </c>
      <c r="B8" s="89"/>
      <c r="C8" s="89"/>
      <c r="D8" s="90">
        <v>55</v>
      </c>
      <c r="E8" s="91">
        <v>43.158000000000001</v>
      </c>
      <c r="F8" s="92">
        <v>73.763000000000005</v>
      </c>
      <c r="G8" s="92">
        <v>62</v>
      </c>
      <c r="H8" s="92">
        <v>33.58</v>
      </c>
      <c r="I8" s="92">
        <v>43.997999999999998</v>
      </c>
      <c r="J8" s="92">
        <v>181.995</v>
      </c>
      <c r="K8" s="92">
        <v>45.552</v>
      </c>
      <c r="L8" s="92">
        <v>32.743000000000002</v>
      </c>
      <c r="M8" s="92">
        <v>99.028999999999996</v>
      </c>
      <c r="N8" s="92">
        <v>63.445999999999998</v>
      </c>
      <c r="O8" s="92">
        <v>47.676000000000002</v>
      </c>
      <c r="P8" s="92">
        <v>59.902999999999999</v>
      </c>
      <c r="Q8" s="92">
        <v>68.506</v>
      </c>
      <c r="R8" s="92">
        <v>67.289000000000001</v>
      </c>
      <c r="S8" s="92">
        <v>92.66</v>
      </c>
      <c r="T8" s="92">
        <v>68.305999999999997</v>
      </c>
      <c r="U8" s="92">
        <v>83.11</v>
      </c>
      <c r="V8" s="92">
        <v>52.301000000000002</v>
      </c>
      <c r="W8" s="92">
        <v>73.977000000000004</v>
      </c>
      <c r="X8" s="92">
        <v>55.220999999999997</v>
      </c>
      <c r="Y8" s="92">
        <v>57.386000000000003</v>
      </c>
      <c r="Z8" s="92">
        <v>37.323999999999998</v>
      </c>
      <c r="AA8" s="92">
        <v>67.195999999999998</v>
      </c>
      <c r="AB8" s="92">
        <v>115.631</v>
      </c>
      <c r="AC8" s="92">
        <v>44.122999999999998</v>
      </c>
      <c r="AD8" s="92">
        <v>44.712000000000003</v>
      </c>
      <c r="AE8" s="92">
        <v>89.816000000000003</v>
      </c>
      <c r="AF8" s="92">
        <v>32.911999999999999</v>
      </c>
      <c r="AG8" s="92">
        <v>100</v>
      </c>
      <c r="AH8" s="93">
        <v>31.891999999999999</v>
      </c>
      <c r="AI8" s="173">
        <v>77.399000000000001</v>
      </c>
      <c r="AJ8" s="173">
        <v>64.67</v>
      </c>
      <c r="AK8" s="173">
        <v>49.481999999999999</v>
      </c>
      <c r="AL8" s="173">
        <v>57.503</v>
      </c>
      <c r="AM8" s="173">
        <v>74.938000000000002</v>
      </c>
      <c r="AN8" s="173"/>
      <c r="AO8" s="173"/>
      <c r="AP8" s="173"/>
      <c r="AQ8" s="173"/>
      <c r="AR8" s="173"/>
      <c r="AS8" s="173"/>
      <c r="AT8" s="173"/>
      <c r="AU8" s="173"/>
      <c r="AV8" s="173"/>
      <c r="AW8" s="173"/>
      <c r="AX8" s="173"/>
      <c r="AY8" s="173"/>
    </row>
    <row r="9" spans="1:54" ht="15" x14ac:dyDescent="0.25">
      <c r="A9" s="224">
        <v>44287</v>
      </c>
      <c r="B9" s="89"/>
      <c r="C9" s="89"/>
      <c r="D9" s="90">
        <v>140</v>
      </c>
      <c r="E9" s="91">
        <v>95.468000000000004</v>
      </c>
      <c r="F9" s="92">
        <v>149.465</v>
      </c>
      <c r="G9" s="92">
        <v>87.7</v>
      </c>
      <c r="H9" s="92">
        <v>239.892</v>
      </c>
      <c r="I9" s="92">
        <v>241.697</v>
      </c>
      <c r="J9" s="92">
        <v>428.21699999999998</v>
      </c>
      <c r="K9" s="92">
        <v>108.111</v>
      </c>
      <c r="L9" s="92">
        <v>196.27600000000001</v>
      </c>
      <c r="M9" s="92">
        <v>283.21899999999999</v>
      </c>
      <c r="N9" s="92">
        <v>184.489</v>
      </c>
      <c r="O9" s="92">
        <v>117.285</v>
      </c>
      <c r="P9" s="92">
        <v>149.28</v>
      </c>
      <c r="Q9" s="92">
        <v>259.11099999999999</v>
      </c>
      <c r="R9" s="92">
        <v>145.83600000000001</v>
      </c>
      <c r="S9" s="92">
        <v>125.12</v>
      </c>
      <c r="T9" s="92">
        <v>290.86599999999999</v>
      </c>
      <c r="U9" s="92">
        <v>237.274</v>
      </c>
      <c r="V9" s="92">
        <v>143.18700000000001</v>
      </c>
      <c r="W9" s="92">
        <v>173.81399999999999</v>
      </c>
      <c r="X9" s="92">
        <v>193.49</v>
      </c>
      <c r="Y9" s="92">
        <v>171.673</v>
      </c>
      <c r="Z9" s="92">
        <v>135.71199999999999</v>
      </c>
      <c r="AA9" s="92">
        <v>214.54400000000001</v>
      </c>
      <c r="AB9" s="92">
        <v>265.68299999999999</v>
      </c>
      <c r="AC9" s="92">
        <v>135.41499999999999</v>
      </c>
      <c r="AD9" s="92">
        <v>314.85899999999998</v>
      </c>
      <c r="AE9" s="92">
        <v>122.661</v>
      </c>
      <c r="AF9" s="92">
        <v>134.99600000000001</v>
      </c>
      <c r="AG9" s="92">
        <v>277.58300000000003</v>
      </c>
      <c r="AH9" s="93">
        <v>148.98400000000001</v>
      </c>
      <c r="AI9" s="173">
        <v>346.03</v>
      </c>
      <c r="AJ9" s="173">
        <v>134.39400000000001</v>
      </c>
      <c r="AK9" s="173">
        <v>142.93100000000001</v>
      </c>
      <c r="AL9" s="173">
        <v>165</v>
      </c>
      <c r="AM9" s="173">
        <v>99.477000000000004</v>
      </c>
      <c r="AN9" s="173"/>
      <c r="AO9" s="173"/>
      <c r="AP9" s="173"/>
      <c r="AQ9" s="173"/>
      <c r="AR9" s="173"/>
      <c r="AS9" s="173"/>
      <c r="AT9" s="173"/>
      <c r="AU9" s="173"/>
      <c r="AV9" s="173"/>
      <c r="AW9" s="173"/>
      <c r="AX9" s="173"/>
      <c r="AY9" s="173"/>
    </row>
    <row r="10" spans="1:54" ht="15" x14ac:dyDescent="0.25">
      <c r="A10" s="224">
        <v>44317</v>
      </c>
      <c r="B10" s="89"/>
      <c r="C10" s="89"/>
      <c r="D10" s="90">
        <v>370</v>
      </c>
      <c r="E10" s="91">
        <v>266.495</v>
      </c>
      <c r="F10" s="92">
        <v>444.69400000000002</v>
      </c>
      <c r="G10" s="92">
        <v>376.60700000000003</v>
      </c>
      <c r="H10" s="92">
        <v>1131.1969999999999</v>
      </c>
      <c r="I10" s="92">
        <v>588.97900000000004</v>
      </c>
      <c r="J10" s="92">
        <v>592.29100000000005</v>
      </c>
      <c r="K10" s="92">
        <v>177.80199999999999</v>
      </c>
      <c r="L10" s="92">
        <v>483.49799999999999</v>
      </c>
      <c r="M10" s="92">
        <v>335.86399999999998</v>
      </c>
      <c r="N10" s="92">
        <v>239.46199999999999</v>
      </c>
      <c r="O10" s="92">
        <v>363.68599999999998</v>
      </c>
      <c r="P10" s="92">
        <v>297.87700000000001</v>
      </c>
      <c r="Q10" s="92">
        <v>730.04300000000001</v>
      </c>
      <c r="R10" s="92">
        <v>299.23200000000003</v>
      </c>
      <c r="S10" s="92">
        <v>682.05899999999997</v>
      </c>
      <c r="T10" s="92">
        <v>624.21400000000006</v>
      </c>
      <c r="U10" s="92">
        <v>804.87099999999998</v>
      </c>
      <c r="V10" s="92">
        <v>403.19299999999998</v>
      </c>
      <c r="W10" s="92">
        <v>425</v>
      </c>
      <c r="X10" s="92">
        <v>484.51600000000002</v>
      </c>
      <c r="Y10" s="92">
        <v>391.87099999999998</v>
      </c>
      <c r="Z10" s="92">
        <v>147.78800000000001</v>
      </c>
      <c r="AA10" s="92">
        <v>518.86699999999996</v>
      </c>
      <c r="AB10" s="92">
        <v>379.75799999999998</v>
      </c>
      <c r="AC10" s="92">
        <v>442.87099999999998</v>
      </c>
      <c r="AD10" s="92">
        <v>618.03499999999997</v>
      </c>
      <c r="AE10" s="92">
        <v>251.79400000000001</v>
      </c>
      <c r="AF10" s="92">
        <v>572.36500000000001</v>
      </c>
      <c r="AG10" s="92">
        <v>724.35500000000002</v>
      </c>
      <c r="AH10" s="93">
        <v>350.19799999999998</v>
      </c>
      <c r="AI10" s="173">
        <v>853.55799999999999</v>
      </c>
      <c r="AJ10" s="173">
        <v>139.56200000000001</v>
      </c>
      <c r="AK10" s="173">
        <v>423.97199999999998</v>
      </c>
      <c r="AL10" s="173">
        <v>458.66199999999998</v>
      </c>
      <c r="AM10" s="173">
        <v>248.65299999999999</v>
      </c>
      <c r="AN10" s="173"/>
      <c r="AO10" s="173"/>
      <c r="AP10" s="173"/>
      <c r="AQ10" s="173"/>
      <c r="AR10" s="173"/>
      <c r="AS10" s="173"/>
      <c r="AT10" s="173"/>
      <c r="AU10" s="173"/>
      <c r="AV10" s="173"/>
      <c r="AW10" s="173"/>
      <c r="AX10" s="173"/>
      <c r="AY10" s="173"/>
    </row>
    <row r="11" spans="1:54" ht="15" x14ac:dyDescent="0.25">
      <c r="A11" s="224">
        <v>44348</v>
      </c>
      <c r="B11" s="89"/>
      <c r="C11" s="89"/>
      <c r="D11" s="90">
        <v>365</v>
      </c>
      <c r="E11" s="91">
        <v>156.32400000000001</v>
      </c>
      <c r="F11" s="92">
        <v>533.54600000000005</v>
      </c>
      <c r="G11" s="92">
        <v>649.66999999999996</v>
      </c>
      <c r="H11" s="92">
        <v>972.952</v>
      </c>
      <c r="I11" s="92">
        <v>329.35199999999998</v>
      </c>
      <c r="J11" s="92">
        <v>482.09300000000002</v>
      </c>
      <c r="K11" s="92">
        <v>63.960999999999999</v>
      </c>
      <c r="L11" s="92">
        <v>441.76100000000002</v>
      </c>
      <c r="M11" s="92">
        <v>192.50800000000001</v>
      </c>
      <c r="N11" s="92">
        <v>314.55399999999997</v>
      </c>
      <c r="O11" s="92">
        <v>350.29399999999998</v>
      </c>
      <c r="P11" s="92">
        <v>152.679</v>
      </c>
      <c r="Q11" s="92">
        <v>609.26300000000003</v>
      </c>
      <c r="R11" s="92">
        <v>160.53800000000001</v>
      </c>
      <c r="S11" s="92">
        <v>836.59299999999996</v>
      </c>
      <c r="T11" s="92">
        <v>503.03800000000001</v>
      </c>
      <c r="U11" s="92">
        <v>660.86400000000003</v>
      </c>
      <c r="V11" s="92">
        <v>420</v>
      </c>
      <c r="W11" s="92">
        <v>469.27800000000002</v>
      </c>
      <c r="X11" s="92">
        <v>313.23500000000001</v>
      </c>
      <c r="Y11" s="92">
        <v>206.822</v>
      </c>
      <c r="Z11" s="92">
        <v>126.79900000000001</v>
      </c>
      <c r="AA11" s="92">
        <v>459.44900000000001</v>
      </c>
      <c r="AB11" s="92">
        <v>179.01599999999999</v>
      </c>
      <c r="AC11" s="92">
        <v>435.09899999999999</v>
      </c>
      <c r="AD11" s="92">
        <v>335.63900000000001</v>
      </c>
      <c r="AE11" s="92">
        <v>110.27800000000001</v>
      </c>
      <c r="AF11" s="92">
        <v>689.20699999999999</v>
      </c>
      <c r="AG11" s="92">
        <v>513.55100000000004</v>
      </c>
      <c r="AH11" s="93">
        <v>563.43399999999997</v>
      </c>
      <c r="AI11" s="173">
        <v>1138.701</v>
      </c>
      <c r="AJ11" s="173">
        <v>56.09</v>
      </c>
      <c r="AK11" s="173">
        <v>208.45699999999999</v>
      </c>
      <c r="AL11" s="173">
        <v>453.04</v>
      </c>
      <c r="AM11" s="173">
        <v>286.22500000000002</v>
      </c>
      <c r="AN11" s="173"/>
      <c r="AO11" s="173"/>
      <c r="AP11" s="173"/>
      <c r="AQ11" s="173"/>
      <c r="AR11" s="173"/>
      <c r="AS11" s="173"/>
      <c r="AT11" s="173"/>
      <c r="AU11" s="173"/>
      <c r="AV11" s="173"/>
      <c r="AW11" s="173"/>
      <c r="AX11" s="173"/>
      <c r="AY11" s="173"/>
    </row>
    <row r="12" spans="1:54" ht="15" x14ac:dyDescent="0.25">
      <c r="A12" s="224">
        <v>44378</v>
      </c>
      <c r="B12" s="89"/>
      <c r="C12" s="89"/>
      <c r="D12" s="90">
        <v>60</v>
      </c>
      <c r="E12" s="91">
        <v>25.710999999999999</v>
      </c>
      <c r="F12" s="92">
        <v>181.601</v>
      </c>
      <c r="G12" s="92">
        <v>233.56700000000001</v>
      </c>
      <c r="H12" s="92">
        <v>240.315</v>
      </c>
      <c r="I12" s="92">
        <v>65.590999999999994</v>
      </c>
      <c r="J12" s="92">
        <v>97.55</v>
      </c>
      <c r="K12" s="92">
        <v>16.54</v>
      </c>
      <c r="L12" s="92">
        <v>65</v>
      </c>
      <c r="M12" s="92">
        <v>40.686</v>
      </c>
      <c r="N12" s="92">
        <v>62.750999999999998</v>
      </c>
      <c r="O12" s="92">
        <v>64.643000000000001</v>
      </c>
      <c r="P12" s="92">
        <v>34.061999999999998</v>
      </c>
      <c r="Q12" s="92">
        <v>151.81399999999999</v>
      </c>
      <c r="R12" s="92">
        <v>32.923999999999999</v>
      </c>
      <c r="S12" s="92">
        <v>341.298</v>
      </c>
      <c r="T12" s="92">
        <v>106.31699999999999</v>
      </c>
      <c r="U12" s="92">
        <v>120.62</v>
      </c>
      <c r="V12" s="92">
        <v>145.30099999999999</v>
      </c>
      <c r="W12" s="92">
        <v>114.973</v>
      </c>
      <c r="X12" s="92">
        <v>40.924999999999997</v>
      </c>
      <c r="Y12" s="92">
        <v>33.116</v>
      </c>
      <c r="Z12" s="92">
        <v>19.713000000000001</v>
      </c>
      <c r="AA12" s="92">
        <v>71.956000000000003</v>
      </c>
      <c r="AB12" s="92">
        <v>39.155000000000001</v>
      </c>
      <c r="AC12" s="92">
        <v>89.438000000000002</v>
      </c>
      <c r="AD12" s="92">
        <v>50.402000000000001</v>
      </c>
      <c r="AE12" s="92">
        <v>22.251999999999999</v>
      </c>
      <c r="AF12" s="92">
        <v>194.37799999999999</v>
      </c>
      <c r="AG12" s="92">
        <v>116.04300000000001</v>
      </c>
      <c r="AH12" s="93">
        <v>96.759</v>
      </c>
      <c r="AI12" s="173">
        <v>442.36200000000002</v>
      </c>
      <c r="AJ12" s="173">
        <v>13.141</v>
      </c>
      <c r="AK12" s="173">
        <v>31.427</v>
      </c>
      <c r="AL12" s="173">
        <v>63.220999999999997</v>
      </c>
      <c r="AM12" s="173">
        <v>47.107999999999997</v>
      </c>
      <c r="AN12" s="173"/>
      <c r="AO12" s="173"/>
      <c r="AP12" s="173"/>
      <c r="AQ12" s="173"/>
      <c r="AR12" s="173"/>
      <c r="AS12" s="173"/>
      <c r="AT12" s="173"/>
      <c r="AU12" s="173"/>
      <c r="AV12" s="173"/>
      <c r="AW12" s="173"/>
      <c r="AX12" s="173"/>
      <c r="AY12" s="173"/>
    </row>
    <row r="13" spans="1:54" ht="15" x14ac:dyDescent="0.25">
      <c r="A13" s="224">
        <v>44409</v>
      </c>
      <c r="B13" s="89"/>
      <c r="C13" s="89"/>
      <c r="D13" s="90">
        <v>18</v>
      </c>
      <c r="E13" s="91">
        <v>11.769</v>
      </c>
      <c r="F13" s="92">
        <v>28.76</v>
      </c>
      <c r="G13" s="92">
        <v>35.466000000000001</v>
      </c>
      <c r="H13" s="92">
        <v>46.878</v>
      </c>
      <c r="I13" s="92">
        <v>23.806000000000001</v>
      </c>
      <c r="J13" s="92">
        <v>25.411000000000001</v>
      </c>
      <c r="K13" s="92">
        <v>12.116</v>
      </c>
      <c r="L13" s="92">
        <v>18.498000000000001</v>
      </c>
      <c r="M13" s="92">
        <v>20</v>
      </c>
      <c r="N13" s="92">
        <v>17.096</v>
      </c>
      <c r="O13" s="92">
        <v>18.184999999999999</v>
      </c>
      <c r="P13" s="92">
        <v>14.002000000000001</v>
      </c>
      <c r="Q13" s="92">
        <v>30.481999999999999</v>
      </c>
      <c r="R13" s="92">
        <v>14.007999999999999</v>
      </c>
      <c r="S13" s="92">
        <v>43.558999999999997</v>
      </c>
      <c r="T13" s="92">
        <v>25.300999999999998</v>
      </c>
      <c r="U13" s="92">
        <v>35.472999999999999</v>
      </c>
      <c r="V13" s="92">
        <v>28.814</v>
      </c>
      <c r="W13" s="92">
        <v>24.228000000000002</v>
      </c>
      <c r="X13" s="92">
        <v>15.54</v>
      </c>
      <c r="Y13" s="92">
        <v>15.612</v>
      </c>
      <c r="Z13" s="92">
        <v>11.461</v>
      </c>
      <c r="AA13" s="92">
        <v>19.113</v>
      </c>
      <c r="AB13" s="92">
        <v>15.571999999999999</v>
      </c>
      <c r="AC13" s="92">
        <v>20.673999999999999</v>
      </c>
      <c r="AD13" s="92">
        <v>19.628</v>
      </c>
      <c r="AE13" s="92">
        <v>12.113</v>
      </c>
      <c r="AF13" s="92">
        <v>30.712</v>
      </c>
      <c r="AG13" s="92">
        <v>26.456</v>
      </c>
      <c r="AH13" s="93">
        <v>21.69</v>
      </c>
      <c r="AI13" s="173">
        <v>52.268000000000001</v>
      </c>
      <c r="AJ13" s="173">
        <v>9.4789999999999992</v>
      </c>
      <c r="AK13" s="173">
        <v>16.193999999999999</v>
      </c>
      <c r="AL13" s="173">
        <v>27.785</v>
      </c>
      <c r="AM13" s="173">
        <v>14.734999999999999</v>
      </c>
      <c r="AN13" s="173"/>
      <c r="AO13" s="173"/>
      <c r="AP13" s="173"/>
      <c r="AQ13" s="173"/>
      <c r="AR13" s="173"/>
      <c r="AS13" s="173"/>
      <c r="AT13" s="173"/>
      <c r="AU13" s="173"/>
      <c r="AV13" s="173"/>
      <c r="AW13" s="173"/>
      <c r="AX13" s="173"/>
      <c r="AY13" s="173"/>
    </row>
    <row r="14" spans="1:54" ht="15" x14ac:dyDescent="0.25">
      <c r="A14" s="224">
        <v>44440</v>
      </c>
      <c r="B14" s="89"/>
      <c r="C14" s="89"/>
      <c r="D14" s="90">
        <v>12</v>
      </c>
      <c r="E14" s="91">
        <v>7.2949999999999999</v>
      </c>
      <c r="F14" s="92">
        <v>21.195</v>
      </c>
      <c r="G14" s="92">
        <v>13.506</v>
      </c>
      <c r="H14" s="92">
        <v>29.375</v>
      </c>
      <c r="I14" s="92">
        <v>14.353</v>
      </c>
      <c r="J14" s="92">
        <v>18.991</v>
      </c>
      <c r="K14" s="92">
        <v>5.88</v>
      </c>
      <c r="L14" s="92">
        <v>18.416</v>
      </c>
      <c r="M14" s="92">
        <v>11.449</v>
      </c>
      <c r="N14" s="92">
        <v>8.907</v>
      </c>
      <c r="O14" s="92">
        <v>12.643000000000001</v>
      </c>
      <c r="P14" s="92">
        <v>7.41</v>
      </c>
      <c r="Q14" s="92">
        <v>18.890999999999998</v>
      </c>
      <c r="R14" s="92">
        <v>7.5430000000000001</v>
      </c>
      <c r="S14" s="92">
        <v>17.797000000000001</v>
      </c>
      <c r="T14" s="92">
        <v>15</v>
      </c>
      <c r="U14" s="92">
        <v>107.82599999999999</v>
      </c>
      <c r="V14" s="92">
        <v>12.464</v>
      </c>
      <c r="W14" s="92">
        <v>13.292999999999999</v>
      </c>
      <c r="X14" s="92">
        <v>21.690999999999999</v>
      </c>
      <c r="Y14" s="92">
        <v>9.6150000000000002</v>
      </c>
      <c r="Z14" s="92">
        <v>6.3220000000000001</v>
      </c>
      <c r="AA14" s="92">
        <v>16.404</v>
      </c>
      <c r="AB14" s="92">
        <v>16.259</v>
      </c>
      <c r="AC14" s="92">
        <v>14.148999999999999</v>
      </c>
      <c r="AD14" s="92">
        <v>33.578000000000003</v>
      </c>
      <c r="AE14" s="92">
        <v>15.438000000000001</v>
      </c>
      <c r="AF14" s="92">
        <v>18.690999999999999</v>
      </c>
      <c r="AG14" s="92">
        <v>15.268000000000001</v>
      </c>
      <c r="AH14" s="93">
        <v>10.885999999999999</v>
      </c>
      <c r="AI14" s="173">
        <v>30.408000000000001</v>
      </c>
      <c r="AJ14" s="173">
        <v>3.431</v>
      </c>
      <c r="AK14" s="173">
        <v>21.608000000000001</v>
      </c>
      <c r="AL14" s="173">
        <v>29.263000000000002</v>
      </c>
      <c r="AM14" s="173">
        <v>8.1980000000000004</v>
      </c>
      <c r="AN14" s="173"/>
      <c r="AO14" s="173"/>
      <c r="AP14" s="173"/>
      <c r="AQ14" s="173"/>
      <c r="AR14" s="173"/>
      <c r="AS14" s="173"/>
      <c r="AT14" s="173"/>
      <c r="AU14" s="173"/>
      <c r="AV14" s="173"/>
      <c r="AW14" s="173"/>
      <c r="AX14" s="173"/>
      <c r="AY14" s="173"/>
    </row>
    <row r="15" spans="1:54" ht="15" x14ac:dyDescent="0.25">
      <c r="A15" s="224">
        <v>44470</v>
      </c>
      <c r="B15" s="89"/>
      <c r="C15" s="89"/>
      <c r="D15" s="90">
        <v>29.58</v>
      </c>
      <c r="E15" s="91">
        <v>39.011000000000003</v>
      </c>
      <c r="F15" s="92">
        <v>26.626000000000001</v>
      </c>
      <c r="G15" s="92">
        <v>30.95</v>
      </c>
      <c r="H15" s="92">
        <v>34.075000000000003</v>
      </c>
      <c r="I15" s="92">
        <v>39.051000000000002</v>
      </c>
      <c r="J15" s="92">
        <v>50.084000000000003</v>
      </c>
      <c r="K15" s="92">
        <v>7.5250000000000004</v>
      </c>
      <c r="L15" s="92">
        <v>16.155000000000001</v>
      </c>
      <c r="M15" s="92">
        <v>12.396000000000001</v>
      </c>
      <c r="N15" s="92">
        <v>24.443000000000001</v>
      </c>
      <c r="O15" s="92">
        <v>12.319000000000001</v>
      </c>
      <c r="P15" s="92">
        <v>9.4019999999999992</v>
      </c>
      <c r="Q15" s="92">
        <v>35.347999999999999</v>
      </c>
      <c r="R15" s="92">
        <v>21.794</v>
      </c>
      <c r="S15" s="92">
        <v>38.106000000000002</v>
      </c>
      <c r="T15" s="92">
        <v>21.596</v>
      </c>
      <c r="U15" s="92">
        <v>76.873999999999995</v>
      </c>
      <c r="V15" s="92">
        <v>34.369999999999997</v>
      </c>
      <c r="W15" s="92">
        <v>15.446999999999999</v>
      </c>
      <c r="X15" s="92">
        <v>33.073</v>
      </c>
      <c r="Y15" s="92">
        <v>13.319000000000001</v>
      </c>
      <c r="Z15" s="92">
        <v>14.589</v>
      </c>
      <c r="AA15" s="92">
        <v>14.909000000000001</v>
      </c>
      <c r="AB15" s="92">
        <v>29.577000000000002</v>
      </c>
      <c r="AC15" s="92">
        <v>28.803999999999998</v>
      </c>
      <c r="AD15" s="92">
        <v>51.5</v>
      </c>
      <c r="AE15" s="92">
        <v>35.073999999999998</v>
      </c>
      <c r="AF15" s="92">
        <v>18.693999999999999</v>
      </c>
      <c r="AG15" s="92">
        <v>25.672999999999998</v>
      </c>
      <c r="AH15" s="93">
        <v>17.966000000000001</v>
      </c>
      <c r="AI15" s="173">
        <v>31.648</v>
      </c>
      <c r="AJ15" s="173">
        <v>6.2850000000000001</v>
      </c>
      <c r="AK15" s="173">
        <v>49.625999999999998</v>
      </c>
      <c r="AL15" s="173">
        <v>28.25</v>
      </c>
      <c r="AM15" s="173">
        <v>10.36</v>
      </c>
      <c r="AN15" s="173"/>
      <c r="AO15" s="173"/>
      <c r="AP15" s="173"/>
      <c r="AQ15" s="173"/>
      <c r="AR15" s="173"/>
      <c r="AS15" s="173"/>
      <c r="AT15" s="173"/>
      <c r="AU15" s="173"/>
      <c r="AV15" s="173"/>
      <c r="AW15" s="173"/>
      <c r="AX15" s="173"/>
      <c r="AY15" s="173"/>
    </row>
    <row r="16" spans="1:54" ht="15" x14ac:dyDescent="0.25">
      <c r="A16" s="224">
        <v>44501</v>
      </c>
      <c r="B16" s="89"/>
      <c r="C16" s="89"/>
      <c r="D16" s="90">
        <v>31.95</v>
      </c>
      <c r="E16" s="91">
        <v>37.156999999999996</v>
      </c>
      <c r="F16" s="92">
        <v>32.828000000000003</v>
      </c>
      <c r="G16" s="92">
        <v>32.741999999999997</v>
      </c>
      <c r="H16" s="92">
        <v>51.07</v>
      </c>
      <c r="I16" s="92">
        <v>38.002000000000002</v>
      </c>
      <c r="J16" s="92">
        <v>48.271000000000001</v>
      </c>
      <c r="K16" s="92">
        <v>17.486000000000001</v>
      </c>
      <c r="L16" s="92">
        <v>21.361999999999998</v>
      </c>
      <c r="M16" s="92">
        <v>20.63</v>
      </c>
      <c r="N16" s="92">
        <v>37.332000000000001</v>
      </c>
      <c r="O16" s="92">
        <v>22.631</v>
      </c>
      <c r="P16" s="92">
        <v>20.542000000000002</v>
      </c>
      <c r="Q16" s="92">
        <v>32.734000000000002</v>
      </c>
      <c r="R16" s="92">
        <v>23.335000000000001</v>
      </c>
      <c r="S16" s="92">
        <v>40.466000000000001</v>
      </c>
      <c r="T16" s="92">
        <v>51.991</v>
      </c>
      <c r="U16" s="92">
        <v>37.411000000000001</v>
      </c>
      <c r="V16" s="92">
        <v>35.353999999999999</v>
      </c>
      <c r="W16" s="92">
        <v>21.163</v>
      </c>
      <c r="X16" s="92">
        <v>21.247</v>
      </c>
      <c r="Y16" s="92">
        <v>19.966000000000001</v>
      </c>
      <c r="Z16" s="92">
        <v>18.361000000000001</v>
      </c>
      <c r="AA16" s="92">
        <v>24.033999999999999</v>
      </c>
      <c r="AB16" s="92">
        <v>39.615000000000002</v>
      </c>
      <c r="AC16" s="92">
        <v>30.327000000000002</v>
      </c>
      <c r="AD16" s="92">
        <v>51.47</v>
      </c>
      <c r="AE16" s="92">
        <v>30.64</v>
      </c>
      <c r="AF16" s="92">
        <v>26.728000000000002</v>
      </c>
      <c r="AG16" s="92">
        <v>35.899000000000001</v>
      </c>
      <c r="AH16" s="93">
        <v>49.892000000000003</v>
      </c>
      <c r="AI16" s="173">
        <v>32.442999999999998</v>
      </c>
      <c r="AJ16" s="173">
        <v>15.256</v>
      </c>
      <c r="AK16" s="173">
        <v>49.981999999999999</v>
      </c>
      <c r="AL16" s="173">
        <v>26.545999999999999</v>
      </c>
      <c r="AM16" s="173">
        <v>21.241</v>
      </c>
      <c r="AN16" s="173"/>
      <c r="AO16" s="173"/>
      <c r="AP16" s="173"/>
      <c r="AQ16" s="173"/>
      <c r="AR16" s="173"/>
      <c r="AS16" s="173"/>
      <c r="AT16" s="173"/>
      <c r="AU16" s="173"/>
      <c r="AV16" s="173"/>
      <c r="AW16" s="173"/>
      <c r="AX16" s="173"/>
      <c r="AY16" s="173"/>
    </row>
    <row r="17" spans="1:51" ht="15" x14ac:dyDescent="0.25">
      <c r="A17" s="224">
        <v>44531</v>
      </c>
      <c r="B17" s="89"/>
      <c r="C17" s="89"/>
      <c r="D17" s="90">
        <v>27</v>
      </c>
      <c r="E17" s="91">
        <v>35.481000000000002</v>
      </c>
      <c r="F17" s="92">
        <v>26.234000000000002</v>
      </c>
      <c r="G17" s="92">
        <v>25.710999999999999</v>
      </c>
      <c r="H17" s="92">
        <v>38.962000000000003</v>
      </c>
      <c r="I17" s="92">
        <v>29.294</v>
      </c>
      <c r="J17" s="92">
        <v>33.954000000000001</v>
      </c>
      <c r="K17" s="92">
        <v>18.416</v>
      </c>
      <c r="L17" s="92">
        <v>23.088999999999999</v>
      </c>
      <c r="M17" s="92">
        <v>20.97</v>
      </c>
      <c r="N17" s="92">
        <v>25.91</v>
      </c>
      <c r="O17" s="92">
        <v>21.186</v>
      </c>
      <c r="P17" s="92">
        <v>18.896999999999998</v>
      </c>
      <c r="Q17" s="92">
        <v>26.866</v>
      </c>
      <c r="R17" s="92">
        <v>20.515000000000001</v>
      </c>
      <c r="S17" s="92">
        <v>42.05</v>
      </c>
      <c r="T17" s="92">
        <v>51.655000000000001</v>
      </c>
      <c r="U17" s="92">
        <v>29.536000000000001</v>
      </c>
      <c r="V17" s="92">
        <v>38.307000000000002</v>
      </c>
      <c r="W17" s="92">
        <v>22.51</v>
      </c>
      <c r="X17" s="92">
        <v>20.98</v>
      </c>
      <c r="Y17" s="92">
        <v>19.745000000000001</v>
      </c>
      <c r="Z17" s="92">
        <v>19.818000000000001</v>
      </c>
      <c r="AA17" s="92">
        <v>26.821999999999999</v>
      </c>
      <c r="AB17" s="92">
        <v>23.271000000000001</v>
      </c>
      <c r="AC17" s="92">
        <v>25.664000000000001</v>
      </c>
      <c r="AD17" s="92">
        <v>30.902000000000001</v>
      </c>
      <c r="AE17" s="92">
        <v>19.576000000000001</v>
      </c>
      <c r="AF17" s="92">
        <v>28.241</v>
      </c>
      <c r="AG17" s="92">
        <v>26.77</v>
      </c>
      <c r="AH17" s="93">
        <v>30.472999999999999</v>
      </c>
      <c r="AI17" s="173">
        <v>31.625</v>
      </c>
      <c r="AJ17" s="173">
        <v>16.945</v>
      </c>
      <c r="AK17" s="173">
        <v>29.359000000000002</v>
      </c>
      <c r="AL17" s="173">
        <v>29.245999999999999</v>
      </c>
      <c r="AM17" s="173">
        <v>24.241</v>
      </c>
      <c r="AN17" s="173"/>
      <c r="AO17" s="173"/>
      <c r="AP17" s="173"/>
      <c r="AQ17" s="173"/>
      <c r="AR17" s="173"/>
      <c r="AS17" s="173"/>
      <c r="AT17" s="173"/>
      <c r="AU17" s="173"/>
      <c r="AV17" s="173"/>
      <c r="AW17" s="173"/>
      <c r="AX17" s="173"/>
      <c r="AY17" s="173"/>
    </row>
    <row r="18" spans="1:51" ht="15" x14ac:dyDescent="0.25">
      <c r="A18" s="224">
        <v>44562</v>
      </c>
      <c r="B18" s="89"/>
      <c r="C18" s="89"/>
      <c r="D18" s="90">
        <v>26.9</v>
      </c>
      <c r="E18" s="91">
        <v>26.242999999999999</v>
      </c>
      <c r="F18" s="92">
        <v>23.093</v>
      </c>
      <c r="G18" s="92">
        <v>21.888000000000002</v>
      </c>
      <c r="H18" s="92">
        <v>32.625999999999998</v>
      </c>
      <c r="I18" s="92">
        <v>24.228999999999999</v>
      </c>
      <c r="J18" s="92">
        <v>25.475999999999999</v>
      </c>
      <c r="K18" s="92">
        <v>15.157</v>
      </c>
      <c r="L18" s="92">
        <v>20.433</v>
      </c>
      <c r="M18" s="92">
        <v>19.012</v>
      </c>
      <c r="N18" s="92">
        <v>19.952000000000002</v>
      </c>
      <c r="O18" s="92">
        <v>18.952999999999999</v>
      </c>
      <c r="P18" s="92">
        <v>16.856000000000002</v>
      </c>
      <c r="Q18" s="92">
        <v>24.709</v>
      </c>
      <c r="R18" s="92">
        <v>19.63</v>
      </c>
      <c r="S18" s="92">
        <v>26.628</v>
      </c>
      <c r="T18" s="92">
        <v>33.283999999999999</v>
      </c>
      <c r="U18" s="92">
        <v>28.696999999999999</v>
      </c>
      <c r="V18" s="92">
        <v>23.353999999999999</v>
      </c>
      <c r="W18" s="92">
        <v>23.832999999999998</v>
      </c>
      <c r="X18" s="92">
        <v>19.579999999999998</v>
      </c>
      <c r="Y18" s="92">
        <v>18.321000000000002</v>
      </c>
      <c r="Z18" s="92">
        <v>15.747</v>
      </c>
      <c r="AA18" s="92">
        <v>21.222999999999999</v>
      </c>
      <c r="AB18" s="92">
        <v>29.731000000000002</v>
      </c>
      <c r="AC18" s="92">
        <v>23.196000000000002</v>
      </c>
      <c r="AD18" s="92">
        <v>26.004000000000001</v>
      </c>
      <c r="AE18" s="92">
        <v>17.251000000000001</v>
      </c>
      <c r="AF18" s="92">
        <v>24.288</v>
      </c>
      <c r="AG18" s="92">
        <v>23.466000000000001</v>
      </c>
      <c r="AH18" s="93">
        <v>23.646000000000001</v>
      </c>
      <c r="AI18" s="173">
        <v>29.7</v>
      </c>
      <c r="AJ18" s="173">
        <v>13.736000000000001</v>
      </c>
      <c r="AK18" s="173">
        <v>21.302</v>
      </c>
      <c r="AL18" s="173">
        <v>21.731999999999999</v>
      </c>
      <c r="AM18" s="173">
        <v>25.027999999999999</v>
      </c>
      <c r="AN18" s="173"/>
      <c r="AO18" s="173"/>
      <c r="AP18" s="173"/>
      <c r="AQ18" s="173"/>
      <c r="AR18" s="173"/>
      <c r="AS18" s="173"/>
      <c r="AT18" s="173"/>
      <c r="AU18" s="173"/>
      <c r="AV18" s="173"/>
      <c r="AW18" s="173"/>
      <c r="AX18" s="173"/>
      <c r="AY18" s="173"/>
    </row>
    <row r="19" spans="1:51" ht="15" x14ac:dyDescent="0.25">
      <c r="A19" s="224">
        <v>44593</v>
      </c>
      <c r="B19" s="89"/>
      <c r="C19" s="89"/>
      <c r="D19" s="90">
        <v>24.2</v>
      </c>
      <c r="E19" s="91">
        <v>24.536000000000001</v>
      </c>
      <c r="F19" s="92">
        <v>21.524999999999999</v>
      </c>
      <c r="G19" s="92">
        <v>18.504999999999999</v>
      </c>
      <c r="H19" s="92">
        <v>27.59</v>
      </c>
      <c r="I19" s="92">
        <v>60.655000000000001</v>
      </c>
      <c r="J19" s="92">
        <v>39.517000000000003</v>
      </c>
      <c r="K19" s="92">
        <v>12.601000000000001</v>
      </c>
      <c r="L19" s="92">
        <v>17.280999999999999</v>
      </c>
      <c r="M19" s="92">
        <v>16.937999999999999</v>
      </c>
      <c r="N19" s="92">
        <v>18.440000000000001</v>
      </c>
      <c r="O19" s="92">
        <v>17.646999999999998</v>
      </c>
      <c r="P19" s="92">
        <v>15.239000000000001</v>
      </c>
      <c r="Q19" s="92">
        <v>22.013999999999999</v>
      </c>
      <c r="R19" s="92">
        <v>31.853999999999999</v>
      </c>
      <c r="S19" s="92">
        <v>31.244</v>
      </c>
      <c r="T19" s="92">
        <v>31.898</v>
      </c>
      <c r="U19" s="92">
        <v>27.88</v>
      </c>
      <c r="V19" s="92">
        <v>34.26</v>
      </c>
      <c r="W19" s="92">
        <v>31.300999999999998</v>
      </c>
      <c r="X19" s="92">
        <v>17.359000000000002</v>
      </c>
      <c r="Y19" s="92">
        <v>15.843</v>
      </c>
      <c r="Z19" s="92">
        <v>21.553999999999998</v>
      </c>
      <c r="AA19" s="92">
        <v>20.690999999999999</v>
      </c>
      <c r="AB19" s="92">
        <v>28.693999999999999</v>
      </c>
      <c r="AC19" s="92">
        <v>18.251999999999999</v>
      </c>
      <c r="AD19" s="92">
        <v>28.602</v>
      </c>
      <c r="AE19" s="92">
        <v>14.564</v>
      </c>
      <c r="AF19" s="92">
        <v>25.324999999999999</v>
      </c>
      <c r="AG19" s="92">
        <v>19.861999999999998</v>
      </c>
      <c r="AH19" s="93">
        <v>18.829999999999998</v>
      </c>
      <c r="AI19" s="173">
        <v>26.155000000000001</v>
      </c>
      <c r="AJ19" s="173">
        <v>11.555</v>
      </c>
      <c r="AK19" s="173">
        <v>23.398</v>
      </c>
      <c r="AL19" s="173">
        <v>42.231999999999999</v>
      </c>
      <c r="AM19" s="173">
        <v>19.265999999999998</v>
      </c>
      <c r="AN19" s="173"/>
      <c r="AO19" s="173"/>
      <c r="AP19" s="173"/>
      <c r="AQ19" s="173"/>
      <c r="AR19" s="173"/>
      <c r="AS19" s="173"/>
      <c r="AT19" s="173"/>
      <c r="AU19" s="173"/>
      <c r="AV19" s="173"/>
      <c r="AW19" s="173"/>
      <c r="AX19" s="173"/>
      <c r="AY19" s="173"/>
    </row>
    <row r="20" spans="1:51" ht="15" x14ac:dyDescent="0.25">
      <c r="A20" s="224">
        <v>44621</v>
      </c>
      <c r="B20" s="89"/>
      <c r="C20" s="89"/>
      <c r="D20" s="90">
        <v>79</v>
      </c>
      <c r="E20" s="91">
        <v>72.978999999999999</v>
      </c>
      <c r="F20" s="92">
        <v>69.292000000000002</v>
      </c>
      <c r="G20" s="92">
        <v>33.563000000000002</v>
      </c>
      <c r="H20" s="92">
        <v>61.600999999999999</v>
      </c>
      <c r="I20" s="92">
        <v>222.357</v>
      </c>
      <c r="J20" s="92">
        <v>55.652999999999999</v>
      </c>
      <c r="K20" s="92">
        <v>26.681999999999999</v>
      </c>
      <c r="L20" s="92">
        <v>89.78</v>
      </c>
      <c r="M20" s="92">
        <v>61.587000000000003</v>
      </c>
      <c r="N20" s="92">
        <v>49.02</v>
      </c>
      <c r="O20" s="92">
        <v>57.747</v>
      </c>
      <c r="P20" s="92">
        <v>58.524999999999999</v>
      </c>
      <c r="Q20" s="92">
        <v>79.564999999999998</v>
      </c>
      <c r="R20" s="92">
        <v>88.861999999999995</v>
      </c>
      <c r="S20" s="92">
        <v>77.63</v>
      </c>
      <c r="T20" s="92">
        <v>106.46599999999999</v>
      </c>
      <c r="U20" s="92">
        <v>84.617999999999995</v>
      </c>
      <c r="V20" s="92">
        <v>88.335999999999999</v>
      </c>
      <c r="W20" s="92">
        <v>54.371000000000002</v>
      </c>
      <c r="X20" s="92">
        <v>54.465000000000003</v>
      </c>
      <c r="Y20" s="92">
        <v>34.35</v>
      </c>
      <c r="Z20" s="92">
        <v>61.851999999999997</v>
      </c>
      <c r="AA20" s="92">
        <v>111.605</v>
      </c>
      <c r="AB20" s="92">
        <v>46.081000000000003</v>
      </c>
      <c r="AC20" s="92">
        <v>45.444000000000003</v>
      </c>
      <c r="AD20" s="92">
        <v>140.114</v>
      </c>
      <c r="AE20" s="92">
        <v>30.445</v>
      </c>
      <c r="AF20" s="92">
        <v>104.39400000000001</v>
      </c>
      <c r="AG20" s="92">
        <v>35.393999999999998</v>
      </c>
      <c r="AH20" s="93">
        <v>82.135999999999996</v>
      </c>
      <c r="AI20" s="173">
        <v>84.379000000000005</v>
      </c>
      <c r="AJ20" s="173">
        <v>39.948999999999998</v>
      </c>
      <c r="AK20" s="173">
        <v>63.204000000000001</v>
      </c>
      <c r="AL20" s="173">
        <v>84.825999999999993</v>
      </c>
      <c r="AM20" s="173">
        <v>37.744999999999997</v>
      </c>
      <c r="AN20" s="173"/>
      <c r="AO20" s="173"/>
      <c r="AP20" s="173"/>
      <c r="AQ20" s="173"/>
      <c r="AR20" s="173"/>
      <c r="AS20" s="173"/>
      <c r="AT20" s="173"/>
      <c r="AU20" s="173"/>
      <c r="AV20" s="173"/>
      <c r="AW20" s="173"/>
      <c r="AX20" s="173"/>
      <c r="AY20" s="173"/>
    </row>
    <row r="21" spans="1:51" ht="15" x14ac:dyDescent="0.25">
      <c r="A21" s="224">
        <v>44652</v>
      </c>
      <c r="B21" s="89"/>
      <c r="C21" s="89"/>
      <c r="D21" s="90">
        <v>207.7</v>
      </c>
      <c r="E21" s="91">
        <v>169.52099999999999</v>
      </c>
      <c r="F21" s="92">
        <v>103.13800000000001</v>
      </c>
      <c r="G21" s="92">
        <v>220.059</v>
      </c>
      <c r="H21" s="92">
        <v>326.62</v>
      </c>
      <c r="I21" s="92">
        <v>481.56</v>
      </c>
      <c r="J21" s="92">
        <v>164.16499999999999</v>
      </c>
      <c r="K21" s="92">
        <v>161.66499999999999</v>
      </c>
      <c r="L21" s="92">
        <v>248.81200000000001</v>
      </c>
      <c r="M21" s="92">
        <v>172.56100000000001</v>
      </c>
      <c r="N21" s="92">
        <v>126.38800000000001</v>
      </c>
      <c r="O21" s="92">
        <v>137.78399999999999</v>
      </c>
      <c r="P21" s="92">
        <v>230.85599999999999</v>
      </c>
      <c r="Q21" s="92">
        <v>172.95500000000001</v>
      </c>
      <c r="R21" s="92">
        <v>111.724</v>
      </c>
      <c r="S21" s="92">
        <v>330.56200000000001</v>
      </c>
      <c r="T21" s="92">
        <v>287.64800000000002</v>
      </c>
      <c r="U21" s="92">
        <v>233.86199999999999</v>
      </c>
      <c r="V21" s="92">
        <v>206.16900000000001</v>
      </c>
      <c r="W21" s="92">
        <v>181.178</v>
      </c>
      <c r="X21" s="92">
        <v>153.59200000000001</v>
      </c>
      <c r="Y21" s="92">
        <v>120.069</v>
      </c>
      <c r="Z21" s="92">
        <v>196.476</v>
      </c>
      <c r="AA21" s="92">
        <v>249.20599999999999</v>
      </c>
      <c r="AB21" s="92">
        <v>164.68899999999999</v>
      </c>
      <c r="AC21" s="92">
        <v>323.47699999999998</v>
      </c>
      <c r="AD21" s="92">
        <v>186.77500000000001</v>
      </c>
      <c r="AE21" s="92">
        <v>130.66499999999999</v>
      </c>
      <c r="AF21" s="92">
        <v>254.947</v>
      </c>
      <c r="AG21" s="92">
        <v>159.339</v>
      </c>
      <c r="AH21" s="93">
        <v>395.12299999999999</v>
      </c>
      <c r="AI21" s="173">
        <v>168.35599999999999</v>
      </c>
      <c r="AJ21" s="173">
        <v>110.578</v>
      </c>
      <c r="AK21" s="173">
        <v>220.886</v>
      </c>
      <c r="AL21" s="173">
        <v>113.244</v>
      </c>
      <c r="AM21" s="173">
        <v>84.57</v>
      </c>
      <c r="AN21" s="173"/>
      <c r="AO21" s="173"/>
      <c r="AP21" s="173"/>
      <c r="AQ21" s="173"/>
      <c r="AR21" s="173"/>
      <c r="AS21" s="173"/>
      <c r="AT21" s="173"/>
      <c r="AU21" s="173"/>
      <c r="AV21" s="173"/>
      <c r="AW21" s="173"/>
      <c r="AX21" s="173"/>
      <c r="AY21" s="173"/>
    </row>
    <row r="22" spans="1:51" ht="15" x14ac:dyDescent="0.25">
      <c r="A22" s="224">
        <v>44682</v>
      </c>
      <c r="B22" s="89"/>
      <c r="C22" s="89"/>
      <c r="D22" s="90">
        <v>514.4</v>
      </c>
      <c r="E22" s="91">
        <v>526.48400000000004</v>
      </c>
      <c r="F22" s="92">
        <v>443.702</v>
      </c>
      <c r="G22" s="92">
        <v>1143.2639999999999</v>
      </c>
      <c r="H22" s="92">
        <v>791.63300000000004</v>
      </c>
      <c r="I22" s="92">
        <v>621.41600000000005</v>
      </c>
      <c r="J22" s="92">
        <v>341.32299999999998</v>
      </c>
      <c r="K22" s="92">
        <v>430.81200000000001</v>
      </c>
      <c r="L22" s="92">
        <v>309.988</v>
      </c>
      <c r="M22" s="92">
        <v>242.59800000000001</v>
      </c>
      <c r="N22" s="92">
        <v>418.19200000000001</v>
      </c>
      <c r="O22" s="92">
        <v>324.10300000000001</v>
      </c>
      <c r="P22" s="92">
        <v>697.55499999999995</v>
      </c>
      <c r="Q22" s="92">
        <v>399.69200000000001</v>
      </c>
      <c r="R22" s="92">
        <v>642.15599999999995</v>
      </c>
      <c r="S22" s="92">
        <v>755.57</v>
      </c>
      <c r="T22" s="92">
        <v>920.53399999999999</v>
      </c>
      <c r="U22" s="92">
        <v>669.54</v>
      </c>
      <c r="V22" s="92">
        <v>527.90200000000004</v>
      </c>
      <c r="W22" s="92">
        <v>474.90699999999998</v>
      </c>
      <c r="X22" s="92">
        <v>416.07400000000001</v>
      </c>
      <c r="Y22" s="92">
        <v>146.18700000000001</v>
      </c>
      <c r="Z22" s="92">
        <v>516.86599999999999</v>
      </c>
      <c r="AA22" s="92">
        <v>385.11500000000001</v>
      </c>
      <c r="AB22" s="92">
        <v>556.57000000000005</v>
      </c>
      <c r="AC22" s="92">
        <v>646.11099999999999</v>
      </c>
      <c r="AD22" s="92">
        <v>431.02800000000002</v>
      </c>
      <c r="AE22" s="92">
        <v>624.875</v>
      </c>
      <c r="AF22" s="92">
        <v>705.755</v>
      </c>
      <c r="AG22" s="92">
        <v>394.86200000000002</v>
      </c>
      <c r="AH22" s="93">
        <v>901.87400000000002</v>
      </c>
      <c r="AI22" s="173">
        <v>220.089</v>
      </c>
      <c r="AJ22" s="173">
        <v>356.73500000000001</v>
      </c>
      <c r="AK22" s="173">
        <v>611.85500000000002</v>
      </c>
      <c r="AL22" s="173">
        <v>322.78399999999999</v>
      </c>
      <c r="AM22" s="173">
        <v>263.17899999999997</v>
      </c>
      <c r="AN22" s="173"/>
      <c r="AO22" s="173"/>
      <c r="AP22" s="173"/>
      <c r="AQ22" s="173"/>
      <c r="AR22" s="173"/>
      <c r="AS22" s="173"/>
      <c r="AT22" s="173"/>
      <c r="AU22" s="173"/>
      <c r="AV22" s="173"/>
      <c r="AW22" s="173"/>
      <c r="AX22" s="173"/>
      <c r="AY22" s="173"/>
    </row>
    <row r="23" spans="1:51" ht="15" x14ac:dyDescent="0.25">
      <c r="A23" s="224">
        <v>44713</v>
      </c>
      <c r="B23" s="89"/>
      <c r="C23" s="89"/>
      <c r="D23" s="90">
        <v>398.9</v>
      </c>
      <c r="E23" s="91">
        <v>603.68899999999996</v>
      </c>
      <c r="F23" s="92">
        <v>832.21600000000001</v>
      </c>
      <c r="G23" s="92">
        <v>1041.0419999999999</v>
      </c>
      <c r="H23" s="92">
        <v>469.03800000000001</v>
      </c>
      <c r="I23" s="92">
        <v>525.83799999999997</v>
      </c>
      <c r="J23" s="92">
        <v>108.33799999999999</v>
      </c>
      <c r="K23" s="92">
        <v>448.35199999999998</v>
      </c>
      <c r="L23" s="92">
        <v>205.22</v>
      </c>
      <c r="M23" s="92">
        <v>362.08800000000002</v>
      </c>
      <c r="N23" s="92">
        <v>415.16500000000002</v>
      </c>
      <c r="O23" s="92">
        <v>188.20599999999999</v>
      </c>
      <c r="P23" s="92">
        <v>718.47</v>
      </c>
      <c r="Q23" s="92">
        <v>225.58500000000001</v>
      </c>
      <c r="R23" s="92">
        <v>878.21199999999999</v>
      </c>
      <c r="S23" s="92">
        <v>572.24599999999998</v>
      </c>
      <c r="T23" s="92">
        <v>837.15200000000004</v>
      </c>
      <c r="U23" s="92">
        <v>512.36900000000003</v>
      </c>
      <c r="V23" s="92">
        <v>567.28300000000002</v>
      </c>
      <c r="W23" s="92">
        <v>324.12</v>
      </c>
      <c r="X23" s="92">
        <v>252.113</v>
      </c>
      <c r="Y23" s="92">
        <v>141.489</v>
      </c>
      <c r="Z23" s="92">
        <v>515.93399999999997</v>
      </c>
      <c r="AA23" s="92">
        <v>205.14599999999999</v>
      </c>
      <c r="AB23" s="92">
        <v>547.93299999999999</v>
      </c>
      <c r="AC23" s="92">
        <v>359.11200000000002</v>
      </c>
      <c r="AD23" s="92">
        <v>185.678</v>
      </c>
      <c r="AE23" s="92">
        <v>777.47400000000005</v>
      </c>
      <c r="AF23" s="92">
        <v>555.16899999999998</v>
      </c>
      <c r="AG23" s="92">
        <v>654.553</v>
      </c>
      <c r="AH23" s="93">
        <v>1277.239</v>
      </c>
      <c r="AI23" s="173">
        <v>75.626999999999995</v>
      </c>
      <c r="AJ23" s="173">
        <v>214.24799999999999</v>
      </c>
      <c r="AK23" s="173">
        <v>558.375</v>
      </c>
      <c r="AL23" s="173">
        <v>316.61</v>
      </c>
      <c r="AM23" s="173">
        <v>182.07400000000001</v>
      </c>
      <c r="AN23" s="173"/>
      <c r="AO23" s="173"/>
      <c r="AP23" s="173"/>
      <c r="AQ23" s="173"/>
      <c r="AR23" s="173"/>
      <c r="AS23" s="173"/>
      <c r="AT23" s="173"/>
      <c r="AU23" s="173"/>
      <c r="AV23" s="173"/>
      <c r="AW23" s="173"/>
      <c r="AX23" s="173"/>
      <c r="AY23" s="173"/>
    </row>
    <row r="24" spans="1:51" ht="15" x14ac:dyDescent="0.25">
      <c r="A24" s="224">
        <v>44743</v>
      </c>
      <c r="B24" s="89"/>
      <c r="C24" s="89"/>
      <c r="D24" s="90">
        <v>73.2</v>
      </c>
      <c r="E24" s="91">
        <v>198.61199999999999</v>
      </c>
      <c r="F24" s="92">
        <v>267.97500000000002</v>
      </c>
      <c r="G24" s="92">
        <v>236.89500000000001</v>
      </c>
      <c r="H24" s="92">
        <v>92.551000000000002</v>
      </c>
      <c r="I24" s="92">
        <v>105.178</v>
      </c>
      <c r="J24" s="92">
        <v>26.073</v>
      </c>
      <c r="K24" s="92">
        <v>62.151000000000003</v>
      </c>
      <c r="L24" s="92">
        <v>40.973999999999997</v>
      </c>
      <c r="M24" s="92">
        <v>68.043999999999997</v>
      </c>
      <c r="N24" s="92">
        <v>73.715000000000003</v>
      </c>
      <c r="O24" s="92">
        <v>38.902000000000001</v>
      </c>
      <c r="P24" s="92">
        <v>183.15</v>
      </c>
      <c r="Q24" s="92">
        <v>44.808</v>
      </c>
      <c r="R24" s="92">
        <v>343.45800000000003</v>
      </c>
      <c r="S24" s="92">
        <v>116.783</v>
      </c>
      <c r="T24" s="92">
        <v>161.75299999999999</v>
      </c>
      <c r="U24" s="92">
        <v>164.33099999999999</v>
      </c>
      <c r="V24" s="92">
        <v>133.43700000000001</v>
      </c>
      <c r="W24" s="92">
        <v>40.433</v>
      </c>
      <c r="X24" s="92">
        <v>36.737000000000002</v>
      </c>
      <c r="Y24" s="92">
        <v>19.574000000000002</v>
      </c>
      <c r="Z24" s="92">
        <v>78.537999999999997</v>
      </c>
      <c r="AA24" s="92">
        <v>40.956000000000003</v>
      </c>
      <c r="AB24" s="92">
        <v>122.374</v>
      </c>
      <c r="AC24" s="92">
        <v>52.261000000000003</v>
      </c>
      <c r="AD24" s="92">
        <v>34.777000000000001</v>
      </c>
      <c r="AE24" s="92">
        <v>198.61799999999999</v>
      </c>
      <c r="AF24" s="92">
        <v>124.491</v>
      </c>
      <c r="AG24" s="92">
        <v>107.581</v>
      </c>
      <c r="AH24" s="93">
        <v>479.00099999999998</v>
      </c>
      <c r="AI24" s="173">
        <v>19.004999999999999</v>
      </c>
      <c r="AJ24" s="173">
        <v>28.795999999999999</v>
      </c>
      <c r="AK24" s="173">
        <v>77.278999999999996</v>
      </c>
      <c r="AL24" s="173">
        <v>48.331000000000003</v>
      </c>
      <c r="AM24" s="173">
        <v>27.228999999999999</v>
      </c>
      <c r="AN24" s="173"/>
      <c r="AO24" s="173"/>
      <c r="AP24" s="173"/>
      <c r="AQ24" s="173"/>
      <c r="AR24" s="173"/>
      <c r="AS24" s="173"/>
      <c r="AT24" s="173"/>
      <c r="AU24" s="173"/>
      <c r="AV24" s="173"/>
      <c r="AW24" s="173"/>
      <c r="AX24" s="173"/>
      <c r="AY24" s="173"/>
    </row>
    <row r="25" spans="1:51" ht="15" x14ac:dyDescent="0.25">
      <c r="A25" s="224">
        <v>44774</v>
      </c>
      <c r="B25" s="89"/>
      <c r="C25" s="89"/>
      <c r="D25" s="90">
        <v>24.2</v>
      </c>
      <c r="E25" s="91">
        <v>30.556999999999999</v>
      </c>
      <c r="F25" s="92">
        <v>39.924999999999997</v>
      </c>
      <c r="G25" s="92">
        <v>47.104999999999997</v>
      </c>
      <c r="H25" s="92">
        <v>34.293999999999997</v>
      </c>
      <c r="I25" s="92">
        <v>28.24</v>
      </c>
      <c r="J25" s="92">
        <v>16.108000000000001</v>
      </c>
      <c r="K25" s="92">
        <v>16.93</v>
      </c>
      <c r="L25" s="92">
        <v>19.824000000000002</v>
      </c>
      <c r="M25" s="92">
        <v>17.503</v>
      </c>
      <c r="N25" s="92">
        <v>19.305</v>
      </c>
      <c r="O25" s="92">
        <v>14.507999999999999</v>
      </c>
      <c r="P25" s="92">
        <v>32.743000000000002</v>
      </c>
      <c r="Q25" s="92">
        <v>17.271000000000001</v>
      </c>
      <c r="R25" s="92">
        <v>43.476999999999997</v>
      </c>
      <c r="S25" s="92">
        <v>28.027000000000001</v>
      </c>
      <c r="T25" s="92">
        <v>41.01</v>
      </c>
      <c r="U25" s="92">
        <v>35.261000000000003</v>
      </c>
      <c r="V25" s="92">
        <v>27.105</v>
      </c>
      <c r="W25" s="92">
        <v>15.891</v>
      </c>
      <c r="X25" s="92">
        <v>15.988</v>
      </c>
      <c r="Y25" s="92">
        <v>11.081</v>
      </c>
      <c r="Z25" s="92">
        <v>19.05</v>
      </c>
      <c r="AA25" s="92">
        <v>15.984</v>
      </c>
      <c r="AB25" s="92">
        <v>23.829000000000001</v>
      </c>
      <c r="AC25" s="92">
        <v>20.158999999999999</v>
      </c>
      <c r="AD25" s="92">
        <v>16.353999999999999</v>
      </c>
      <c r="AE25" s="92">
        <v>31.297999999999998</v>
      </c>
      <c r="AF25" s="92">
        <v>28.218</v>
      </c>
      <c r="AG25" s="92">
        <v>24.128</v>
      </c>
      <c r="AH25" s="93">
        <v>56.274999999999999</v>
      </c>
      <c r="AI25" s="173">
        <v>14.683</v>
      </c>
      <c r="AJ25" s="173">
        <v>14.058999999999999</v>
      </c>
      <c r="AK25" s="173">
        <v>31.029</v>
      </c>
      <c r="AL25" s="173">
        <v>15.209</v>
      </c>
      <c r="AM25" s="173">
        <v>10.573</v>
      </c>
      <c r="AN25" s="173"/>
      <c r="AO25" s="173"/>
      <c r="AP25" s="173"/>
      <c r="AQ25" s="173"/>
      <c r="AR25" s="173"/>
      <c r="AS25" s="173"/>
      <c r="AT25" s="173"/>
      <c r="AU25" s="173"/>
      <c r="AV25" s="173"/>
      <c r="AW25" s="173"/>
      <c r="AX25" s="173"/>
      <c r="AY25" s="173"/>
    </row>
    <row r="26" spans="1:51" ht="15" x14ac:dyDescent="0.25">
      <c r="A26" s="224">
        <v>44805</v>
      </c>
      <c r="B26" s="89"/>
      <c r="C26" s="89"/>
      <c r="D26" s="90">
        <v>13.8</v>
      </c>
      <c r="E26" s="91">
        <v>20.001999999999999</v>
      </c>
      <c r="F26" s="92">
        <v>14.151</v>
      </c>
      <c r="G26" s="92">
        <v>27.337</v>
      </c>
      <c r="H26" s="92">
        <v>20.367000000000001</v>
      </c>
      <c r="I26" s="92">
        <v>19.812999999999999</v>
      </c>
      <c r="J26" s="92">
        <v>9.1349999999999998</v>
      </c>
      <c r="K26" s="92">
        <v>15.590999999999999</v>
      </c>
      <c r="L26" s="92">
        <v>10.286</v>
      </c>
      <c r="M26" s="92">
        <v>8.4440000000000008</v>
      </c>
      <c r="N26" s="92">
        <v>12.254</v>
      </c>
      <c r="O26" s="92">
        <v>7.1159999999999997</v>
      </c>
      <c r="P26" s="92">
        <v>17.344999999999999</v>
      </c>
      <c r="Q26" s="92">
        <v>9.5120000000000005</v>
      </c>
      <c r="R26" s="92">
        <v>15.742000000000001</v>
      </c>
      <c r="S26" s="92">
        <v>15.71</v>
      </c>
      <c r="T26" s="92">
        <v>100.441</v>
      </c>
      <c r="U26" s="92">
        <v>16.399999999999999</v>
      </c>
      <c r="V26" s="92">
        <v>13.896000000000001</v>
      </c>
      <c r="W26" s="92">
        <v>20.338000000000001</v>
      </c>
      <c r="X26" s="92">
        <v>9.0310000000000006</v>
      </c>
      <c r="Y26" s="92">
        <v>5.5279999999999996</v>
      </c>
      <c r="Z26" s="92">
        <v>14.638</v>
      </c>
      <c r="AA26" s="92">
        <v>15.249000000000001</v>
      </c>
      <c r="AB26" s="92">
        <v>14.026999999999999</v>
      </c>
      <c r="AC26" s="92">
        <v>31.556999999999999</v>
      </c>
      <c r="AD26" s="92">
        <v>18.585000000000001</v>
      </c>
      <c r="AE26" s="92">
        <v>17.475999999999999</v>
      </c>
      <c r="AF26" s="92">
        <v>15.227</v>
      </c>
      <c r="AG26" s="92">
        <v>11.789</v>
      </c>
      <c r="AH26" s="93">
        <v>29.013999999999999</v>
      </c>
      <c r="AI26" s="173">
        <v>7.8789999999999996</v>
      </c>
      <c r="AJ26" s="173">
        <v>16.878</v>
      </c>
      <c r="AK26" s="173">
        <v>29.37</v>
      </c>
      <c r="AL26" s="173">
        <v>7.931</v>
      </c>
      <c r="AM26" s="173">
        <v>5.4020000000000001</v>
      </c>
      <c r="AN26" s="173"/>
      <c r="AO26" s="173"/>
      <c r="AP26" s="173"/>
      <c r="AQ26" s="173"/>
      <c r="AR26" s="173"/>
      <c r="AS26" s="173"/>
      <c r="AT26" s="173"/>
      <c r="AU26" s="173"/>
      <c r="AV26" s="173"/>
      <c r="AW26" s="173"/>
      <c r="AX26" s="173"/>
      <c r="AY26" s="173"/>
    </row>
    <row r="27" spans="1:51" ht="15" x14ac:dyDescent="0.25">
      <c r="A27" s="224">
        <v>44835</v>
      </c>
      <c r="B27" s="89"/>
      <c r="C27" s="89"/>
      <c r="D27" s="90">
        <v>32.4</v>
      </c>
      <c r="E27" s="91">
        <v>27.411999999999999</v>
      </c>
      <c r="F27" s="92">
        <v>32.9</v>
      </c>
      <c r="G27" s="92">
        <v>34.520000000000003</v>
      </c>
      <c r="H27" s="92">
        <v>48.104999999999997</v>
      </c>
      <c r="I27" s="92">
        <v>52.994999999999997</v>
      </c>
      <c r="J27" s="92">
        <v>11.811999999999999</v>
      </c>
      <c r="K27" s="92">
        <v>14.811999999999999</v>
      </c>
      <c r="L27" s="92">
        <v>12.226000000000001</v>
      </c>
      <c r="M27" s="92">
        <v>24.675000000000001</v>
      </c>
      <c r="N27" s="92">
        <v>13.031000000000001</v>
      </c>
      <c r="O27" s="92">
        <v>9.6240000000000006</v>
      </c>
      <c r="P27" s="92">
        <v>35.183</v>
      </c>
      <c r="Q27" s="92">
        <v>25.343</v>
      </c>
      <c r="R27" s="92">
        <v>37.408000000000001</v>
      </c>
      <c r="S27" s="92">
        <v>23.596</v>
      </c>
      <c r="T27" s="92">
        <v>86.338999999999999</v>
      </c>
      <c r="U27" s="92">
        <v>40.518000000000001</v>
      </c>
      <c r="V27" s="92">
        <v>17.013999999999999</v>
      </c>
      <c r="W27" s="92">
        <v>33.795999999999999</v>
      </c>
      <c r="X27" s="92">
        <v>13.451000000000001</v>
      </c>
      <c r="Y27" s="92">
        <v>14.115</v>
      </c>
      <c r="Z27" s="92">
        <v>14.452</v>
      </c>
      <c r="AA27" s="92">
        <v>30.065999999999999</v>
      </c>
      <c r="AB27" s="92">
        <v>30.116</v>
      </c>
      <c r="AC27" s="92">
        <v>52.378999999999998</v>
      </c>
      <c r="AD27" s="92">
        <v>41.085000000000001</v>
      </c>
      <c r="AE27" s="92">
        <v>19.016999999999999</v>
      </c>
      <c r="AF27" s="92">
        <v>26.65</v>
      </c>
      <c r="AG27" s="92">
        <v>19.780999999999999</v>
      </c>
      <c r="AH27" s="93">
        <v>32.597000000000001</v>
      </c>
      <c r="AI27" s="173">
        <v>11.576000000000001</v>
      </c>
      <c r="AJ27" s="173">
        <v>46.606000000000002</v>
      </c>
      <c r="AK27" s="173">
        <v>30.710999999999999</v>
      </c>
      <c r="AL27" s="173">
        <v>10.832000000000001</v>
      </c>
      <c r="AM27" s="173">
        <v>37.1</v>
      </c>
      <c r="AN27" s="173"/>
      <c r="AO27" s="173"/>
      <c r="AP27" s="173"/>
      <c r="AQ27" s="173"/>
      <c r="AR27" s="173"/>
      <c r="AS27" s="173"/>
      <c r="AT27" s="173"/>
      <c r="AU27" s="173"/>
      <c r="AV27" s="173"/>
      <c r="AW27" s="173"/>
      <c r="AX27" s="173"/>
      <c r="AY27" s="173"/>
    </row>
    <row r="28" spans="1:51" ht="15" x14ac:dyDescent="0.25">
      <c r="A28" s="224">
        <v>44866</v>
      </c>
      <c r="B28" s="89"/>
      <c r="C28" s="89"/>
      <c r="D28" s="90">
        <v>33.4</v>
      </c>
      <c r="E28" s="91">
        <v>33.375999999999998</v>
      </c>
      <c r="F28" s="92">
        <v>34.390999999999998</v>
      </c>
      <c r="G28" s="92">
        <v>51.500999999999998</v>
      </c>
      <c r="H28" s="92">
        <v>46.826999999999998</v>
      </c>
      <c r="I28" s="92">
        <v>50.790999999999997</v>
      </c>
      <c r="J28" s="92">
        <v>22.106000000000002</v>
      </c>
      <c r="K28" s="92">
        <v>20.09</v>
      </c>
      <c r="L28" s="92">
        <v>20.396000000000001</v>
      </c>
      <c r="M28" s="92">
        <v>37.679000000000002</v>
      </c>
      <c r="N28" s="92">
        <v>23.338000000000001</v>
      </c>
      <c r="O28" s="92">
        <v>20.684999999999999</v>
      </c>
      <c r="P28" s="92">
        <v>33.65</v>
      </c>
      <c r="Q28" s="92">
        <v>26.597999999999999</v>
      </c>
      <c r="R28" s="92">
        <v>39.822000000000003</v>
      </c>
      <c r="S28" s="92">
        <v>54.292000000000002</v>
      </c>
      <c r="T28" s="92">
        <v>40.816000000000003</v>
      </c>
      <c r="U28" s="92">
        <v>40.753</v>
      </c>
      <c r="V28" s="92">
        <v>22.588999999999999</v>
      </c>
      <c r="W28" s="92">
        <v>21.768000000000001</v>
      </c>
      <c r="X28" s="92">
        <v>20.373000000000001</v>
      </c>
      <c r="Y28" s="92">
        <v>17.852</v>
      </c>
      <c r="Z28" s="92">
        <v>23.57</v>
      </c>
      <c r="AA28" s="92">
        <v>40.171999999999997</v>
      </c>
      <c r="AB28" s="92">
        <v>31.888000000000002</v>
      </c>
      <c r="AC28" s="92">
        <v>52.207999999999998</v>
      </c>
      <c r="AD28" s="92">
        <v>35.094000000000001</v>
      </c>
      <c r="AE28" s="92">
        <v>27.04</v>
      </c>
      <c r="AF28" s="92">
        <v>37.384999999999998</v>
      </c>
      <c r="AG28" s="92">
        <v>51.826000000000001</v>
      </c>
      <c r="AH28" s="93">
        <v>33.271000000000001</v>
      </c>
      <c r="AI28" s="173">
        <v>20.440999999999999</v>
      </c>
      <c r="AJ28" s="173">
        <v>48.319000000000003</v>
      </c>
      <c r="AK28" s="173">
        <v>28.608000000000001</v>
      </c>
      <c r="AL28" s="173">
        <v>21.792000000000002</v>
      </c>
      <c r="AM28" s="173">
        <v>36.588000000000001</v>
      </c>
      <c r="AN28" s="173"/>
      <c r="AO28" s="173"/>
      <c r="AP28" s="173"/>
      <c r="AQ28" s="173"/>
      <c r="AR28" s="173"/>
      <c r="AS28" s="173"/>
      <c r="AT28" s="173"/>
      <c r="AU28" s="173"/>
      <c r="AV28" s="173"/>
      <c r="AW28" s="173"/>
      <c r="AX28" s="173"/>
      <c r="AY28" s="173"/>
    </row>
    <row r="29" spans="1:51" ht="15" x14ac:dyDescent="0.25">
      <c r="A29" s="224">
        <v>44896</v>
      </c>
      <c r="B29" s="89"/>
      <c r="C29" s="89"/>
      <c r="D29" s="90">
        <v>27</v>
      </c>
      <c r="E29" s="91">
        <v>26.73</v>
      </c>
      <c r="F29" s="92">
        <v>27.163</v>
      </c>
      <c r="G29" s="92">
        <v>39.328000000000003</v>
      </c>
      <c r="H29" s="92">
        <v>36.771000000000001</v>
      </c>
      <c r="I29" s="92">
        <v>36.104999999999997</v>
      </c>
      <c r="J29" s="92">
        <v>22.760999999999999</v>
      </c>
      <c r="K29" s="92">
        <v>21.844999999999999</v>
      </c>
      <c r="L29" s="92">
        <v>20.911999999999999</v>
      </c>
      <c r="M29" s="92">
        <v>26.07</v>
      </c>
      <c r="N29" s="92">
        <v>21.821000000000002</v>
      </c>
      <c r="O29" s="92">
        <v>19.053000000000001</v>
      </c>
      <c r="P29" s="92">
        <v>26.957000000000001</v>
      </c>
      <c r="Q29" s="92">
        <v>23.466000000000001</v>
      </c>
      <c r="R29" s="92">
        <v>41.408000000000001</v>
      </c>
      <c r="S29" s="92">
        <v>53.744</v>
      </c>
      <c r="T29" s="92">
        <v>31.849</v>
      </c>
      <c r="U29" s="92">
        <v>43.606999999999999</v>
      </c>
      <c r="V29" s="92">
        <v>23.9</v>
      </c>
      <c r="W29" s="92">
        <v>21.48</v>
      </c>
      <c r="X29" s="92">
        <v>19.991</v>
      </c>
      <c r="Y29" s="92">
        <v>19.315000000000001</v>
      </c>
      <c r="Z29" s="92">
        <v>26.361000000000001</v>
      </c>
      <c r="AA29" s="92">
        <v>23.6</v>
      </c>
      <c r="AB29" s="92">
        <v>26.838999999999999</v>
      </c>
      <c r="AC29" s="92">
        <v>31.431999999999999</v>
      </c>
      <c r="AD29" s="92">
        <v>23.143999999999998</v>
      </c>
      <c r="AE29" s="92">
        <v>28.538</v>
      </c>
      <c r="AF29" s="92">
        <v>28.045999999999999</v>
      </c>
      <c r="AG29" s="92">
        <v>32.045000000000002</v>
      </c>
      <c r="AH29" s="93">
        <v>32.433</v>
      </c>
      <c r="AI29" s="173">
        <v>21.97</v>
      </c>
      <c r="AJ29" s="173">
        <v>27.696000000000002</v>
      </c>
      <c r="AK29" s="173">
        <v>31.298999999999999</v>
      </c>
      <c r="AL29" s="173">
        <v>24.806999999999999</v>
      </c>
      <c r="AM29" s="173">
        <v>33.872</v>
      </c>
      <c r="AN29" s="173"/>
      <c r="AO29" s="173"/>
      <c r="AP29" s="173"/>
      <c r="AQ29" s="173"/>
      <c r="AR29" s="173"/>
      <c r="AS29" s="173"/>
      <c r="AT29" s="173"/>
      <c r="AU29" s="173"/>
      <c r="AV29" s="173"/>
      <c r="AW29" s="173"/>
      <c r="AX29" s="173"/>
      <c r="AY29" s="173"/>
    </row>
    <row r="30" spans="1:51" ht="15" x14ac:dyDescent="0.25">
      <c r="A30" s="224">
        <v>44927</v>
      </c>
      <c r="B30" s="89"/>
      <c r="C30" s="89"/>
      <c r="D30" s="90">
        <v>26.9</v>
      </c>
      <c r="E30" s="91">
        <v>23.556999999999999</v>
      </c>
      <c r="F30" s="92">
        <v>23.24</v>
      </c>
      <c r="G30" s="92">
        <v>32.957000000000001</v>
      </c>
      <c r="H30" s="92">
        <v>30.690999999999999</v>
      </c>
      <c r="I30" s="92">
        <v>27.405000000000001</v>
      </c>
      <c r="J30" s="92">
        <v>19.14</v>
      </c>
      <c r="K30" s="92">
        <v>19.288</v>
      </c>
      <c r="L30" s="92">
        <v>18.902999999999999</v>
      </c>
      <c r="M30" s="92">
        <v>20.085000000000001</v>
      </c>
      <c r="N30" s="92">
        <v>19.545000000000002</v>
      </c>
      <c r="O30" s="92">
        <v>17.010999999999999</v>
      </c>
      <c r="P30" s="92">
        <v>24.751999999999999</v>
      </c>
      <c r="Q30" s="92">
        <v>22.413</v>
      </c>
      <c r="R30" s="92">
        <v>26.093</v>
      </c>
      <c r="S30" s="92">
        <v>35.002000000000002</v>
      </c>
      <c r="T30" s="92">
        <v>30.93</v>
      </c>
      <c r="U30" s="92">
        <v>27.715</v>
      </c>
      <c r="V30" s="92">
        <v>25.143000000000001</v>
      </c>
      <c r="W30" s="92">
        <v>20.055</v>
      </c>
      <c r="X30" s="92">
        <v>18.529</v>
      </c>
      <c r="Y30" s="92">
        <v>15.314</v>
      </c>
      <c r="Z30" s="92">
        <v>20.832999999999998</v>
      </c>
      <c r="AA30" s="92">
        <v>30.001999999999999</v>
      </c>
      <c r="AB30" s="92">
        <v>24.141999999999999</v>
      </c>
      <c r="AC30" s="92">
        <v>26.489000000000001</v>
      </c>
      <c r="AD30" s="92">
        <v>20.568999999999999</v>
      </c>
      <c r="AE30" s="92">
        <v>24.556999999999999</v>
      </c>
      <c r="AF30" s="92">
        <v>24.497</v>
      </c>
      <c r="AG30" s="92">
        <v>25.071999999999999</v>
      </c>
      <c r="AH30" s="93">
        <v>30.459</v>
      </c>
      <c r="AI30" s="173">
        <v>18.356999999999999</v>
      </c>
      <c r="AJ30" s="173">
        <v>19.414999999999999</v>
      </c>
      <c r="AK30" s="173">
        <v>23.545999999999999</v>
      </c>
      <c r="AL30" s="173">
        <v>25.588999999999999</v>
      </c>
      <c r="AM30" s="173">
        <v>25.61</v>
      </c>
      <c r="AN30" s="173"/>
      <c r="AO30" s="173"/>
      <c r="AP30" s="173"/>
      <c r="AQ30" s="173"/>
      <c r="AR30" s="173"/>
      <c r="AS30" s="173"/>
      <c r="AT30" s="173"/>
      <c r="AU30" s="173"/>
      <c r="AV30" s="173"/>
      <c r="AW30" s="173"/>
      <c r="AX30" s="173"/>
      <c r="AY30" s="173"/>
    </row>
    <row r="31" spans="1:51" ht="15" x14ac:dyDescent="0.25">
      <c r="A31" s="224">
        <v>44958</v>
      </c>
      <c r="B31" s="89"/>
      <c r="C31" s="89"/>
      <c r="D31" s="90">
        <v>24.2</v>
      </c>
      <c r="E31" s="91">
        <v>21.922000000000001</v>
      </c>
      <c r="F31" s="92">
        <v>19.666</v>
      </c>
      <c r="G31" s="92">
        <v>27.875</v>
      </c>
      <c r="H31" s="92">
        <v>65.370999999999995</v>
      </c>
      <c r="I31" s="92">
        <v>41.457000000000001</v>
      </c>
      <c r="J31" s="92">
        <v>15.997</v>
      </c>
      <c r="K31" s="92">
        <v>16.303999999999998</v>
      </c>
      <c r="L31" s="92">
        <v>16.821000000000002</v>
      </c>
      <c r="M31" s="92">
        <v>18.552</v>
      </c>
      <c r="N31" s="92">
        <v>18.151</v>
      </c>
      <c r="O31" s="92">
        <v>15.375999999999999</v>
      </c>
      <c r="P31" s="92">
        <v>21.914000000000001</v>
      </c>
      <c r="Q31" s="92">
        <v>34.543999999999997</v>
      </c>
      <c r="R31" s="92">
        <v>30.73</v>
      </c>
      <c r="S31" s="92">
        <v>33.378</v>
      </c>
      <c r="T31" s="92">
        <v>29.248000000000001</v>
      </c>
      <c r="U31" s="92">
        <v>38.594000000000001</v>
      </c>
      <c r="V31" s="92">
        <v>32.567999999999998</v>
      </c>
      <c r="W31" s="92">
        <v>17.766999999999999</v>
      </c>
      <c r="X31" s="92">
        <v>15.92</v>
      </c>
      <c r="Y31" s="92">
        <v>21.105</v>
      </c>
      <c r="Z31" s="92">
        <v>20.337</v>
      </c>
      <c r="AA31" s="92">
        <v>28.917999999999999</v>
      </c>
      <c r="AB31" s="92">
        <v>19.006</v>
      </c>
      <c r="AC31" s="92">
        <v>29.036000000000001</v>
      </c>
      <c r="AD31" s="92">
        <v>17.395</v>
      </c>
      <c r="AE31" s="92">
        <v>25.568999999999999</v>
      </c>
      <c r="AF31" s="92">
        <v>20.74</v>
      </c>
      <c r="AG31" s="92">
        <v>20.048999999999999</v>
      </c>
      <c r="AH31" s="93">
        <v>26.81</v>
      </c>
      <c r="AI31" s="173">
        <v>15.497</v>
      </c>
      <c r="AJ31" s="173">
        <v>21.17</v>
      </c>
      <c r="AK31" s="173">
        <v>44.313000000000002</v>
      </c>
      <c r="AL31" s="173">
        <v>19.678000000000001</v>
      </c>
      <c r="AM31" s="173">
        <v>22.832000000000001</v>
      </c>
      <c r="AN31" s="173"/>
      <c r="AO31" s="173"/>
      <c r="AP31" s="173"/>
      <c r="AQ31" s="173"/>
      <c r="AR31" s="173"/>
      <c r="AS31" s="173"/>
      <c r="AT31" s="173"/>
      <c r="AU31" s="173"/>
      <c r="AV31" s="173"/>
      <c r="AW31" s="173"/>
      <c r="AX31" s="173"/>
      <c r="AY31" s="173"/>
    </row>
    <row r="32" spans="1:51" ht="15" x14ac:dyDescent="0.25">
      <c r="A32" s="224">
        <v>44986</v>
      </c>
      <c r="B32" s="89"/>
      <c r="C32" s="89"/>
      <c r="D32" s="90">
        <v>79</v>
      </c>
      <c r="E32" s="91">
        <v>69.584999999999994</v>
      </c>
      <c r="F32" s="92">
        <v>34.854999999999997</v>
      </c>
      <c r="G32" s="92">
        <v>61.956000000000003</v>
      </c>
      <c r="H32" s="92">
        <v>231.71299999999999</v>
      </c>
      <c r="I32" s="92">
        <v>57.829000000000001</v>
      </c>
      <c r="J32" s="92">
        <v>30.795000000000002</v>
      </c>
      <c r="K32" s="92">
        <v>87.478999999999999</v>
      </c>
      <c r="L32" s="92">
        <v>58.197000000000003</v>
      </c>
      <c r="M32" s="92">
        <v>48.982999999999997</v>
      </c>
      <c r="N32" s="92">
        <v>58.25</v>
      </c>
      <c r="O32" s="92">
        <v>58.442999999999998</v>
      </c>
      <c r="P32" s="92">
        <v>78.991</v>
      </c>
      <c r="Q32" s="92">
        <v>93.671000000000006</v>
      </c>
      <c r="R32" s="92">
        <v>76.629000000000005</v>
      </c>
      <c r="S32" s="92">
        <v>109.828</v>
      </c>
      <c r="T32" s="92">
        <v>83.593000000000004</v>
      </c>
      <c r="U32" s="92">
        <v>95.95</v>
      </c>
      <c r="V32" s="92">
        <v>55.908999999999999</v>
      </c>
      <c r="W32" s="92">
        <v>54.88</v>
      </c>
      <c r="X32" s="92">
        <v>33.048999999999999</v>
      </c>
      <c r="Y32" s="92">
        <v>60.892000000000003</v>
      </c>
      <c r="Z32" s="92">
        <v>110.651</v>
      </c>
      <c r="AA32" s="92">
        <v>46.295000000000002</v>
      </c>
      <c r="AB32" s="92">
        <v>44.841000000000001</v>
      </c>
      <c r="AC32" s="92">
        <v>141.50399999999999</v>
      </c>
      <c r="AD32" s="92">
        <v>33.676000000000002</v>
      </c>
      <c r="AE32" s="92">
        <v>104.923</v>
      </c>
      <c r="AF32" s="92">
        <v>35.363</v>
      </c>
      <c r="AG32" s="92">
        <v>84.522999999999996</v>
      </c>
      <c r="AH32" s="93">
        <v>85.620999999999995</v>
      </c>
      <c r="AI32" s="173">
        <v>45.137999999999998</v>
      </c>
      <c r="AJ32" s="173">
        <v>59.454999999999998</v>
      </c>
      <c r="AK32" s="173">
        <v>88.284999999999997</v>
      </c>
      <c r="AL32" s="173">
        <v>38.301000000000002</v>
      </c>
      <c r="AM32" s="173">
        <v>68.84</v>
      </c>
      <c r="AN32" s="173"/>
      <c r="AO32" s="173"/>
      <c r="AP32" s="173"/>
      <c r="AQ32" s="173"/>
      <c r="AR32" s="173"/>
      <c r="AS32" s="173"/>
      <c r="AT32" s="173"/>
      <c r="AU32" s="173"/>
      <c r="AV32" s="173"/>
      <c r="AW32" s="173"/>
      <c r="AX32" s="173"/>
      <c r="AY32" s="173"/>
    </row>
    <row r="33" spans="1:51" ht="15" x14ac:dyDescent="0.25">
      <c r="A33" s="224">
        <v>45017</v>
      </c>
      <c r="B33" s="89"/>
      <c r="C33" s="89"/>
      <c r="D33" s="90">
        <v>207.7</v>
      </c>
      <c r="E33" s="91">
        <v>103.36799999999999</v>
      </c>
      <c r="F33" s="92">
        <v>223.67500000000001</v>
      </c>
      <c r="G33" s="92">
        <v>327.82499999999999</v>
      </c>
      <c r="H33" s="92">
        <v>504.505</v>
      </c>
      <c r="I33" s="92">
        <v>167.12899999999999</v>
      </c>
      <c r="J33" s="92">
        <v>172.00700000000001</v>
      </c>
      <c r="K33" s="92">
        <v>245.46700000000001</v>
      </c>
      <c r="L33" s="92">
        <v>169.41900000000001</v>
      </c>
      <c r="M33" s="92">
        <v>126.4</v>
      </c>
      <c r="N33" s="92">
        <v>139.614</v>
      </c>
      <c r="O33" s="92">
        <v>230.07599999999999</v>
      </c>
      <c r="P33" s="92">
        <v>170.4</v>
      </c>
      <c r="Q33" s="92">
        <v>116.113</v>
      </c>
      <c r="R33" s="92">
        <v>328.69400000000002</v>
      </c>
      <c r="S33" s="92">
        <v>292.64400000000001</v>
      </c>
      <c r="T33" s="92">
        <v>235.91300000000001</v>
      </c>
      <c r="U33" s="92">
        <v>215.05099999999999</v>
      </c>
      <c r="V33" s="92">
        <v>184.72200000000001</v>
      </c>
      <c r="W33" s="92">
        <v>154.29300000000001</v>
      </c>
      <c r="X33" s="92">
        <v>117.51600000000001</v>
      </c>
      <c r="Y33" s="92">
        <v>194.68899999999999</v>
      </c>
      <c r="Z33" s="92">
        <v>249.13</v>
      </c>
      <c r="AA33" s="92">
        <v>166.136</v>
      </c>
      <c r="AB33" s="92">
        <v>317.09899999999999</v>
      </c>
      <c r="AC33" s="92">
        <v>188.15100000000001</v>
      </c>
      <c r="AD33" s="92">
        <v>136.33600000000001</v>
      </c>
      <c r="AE33" s="92">
        <v>255.423</v>
      </c>
      <c r="AF33" s="92">
        <v>157.42099999999999</v>
      </c>
      <c r="AG33" s="92">
        <v>400.38200000000001</v>
      </c>
      <c r="AH33" s="93">
        <v>169.726</v>
      </c>
      <c r="AI33" s="173">
        <v>119.17700000000001</v>
      </c>
      <c r="AJ33" s="173">
        <v>208.857</v>
      </c>
      <c r="AK33" s="173">
        <v>116.857</v>
      </c>
      <c r="AL33" s="173">
        <v>85.707999999999998</v>
      </c>
      <c r="AM33" s="173">
        <v>162.012</v>
      </c>
      <c r="AN33" s="173"/>
      <c r="AO33" s="173"/>
      <c r="AP33" s="173"/>
      <c r="AQ33" s="173"/>
      <c r="AR33" s="173"/>
      <c r="AS33" s="173"/>
      <c r="AT33" s="173"/>
      <c r="AU33" s="173"/>
      <c r="AV33" s="173"/>
      <c r="AW33" s="173"/>
      <c r="AX33" s="173"/>
      <c r="AY33" s="173"/>
    </row>
    <row r="34" spans="1:51" ht="15" x14ac:dyDescent="0.25">
      <c r="A34" s="224">
        <v>45047</v>
      </c>
      <c r="B34" s="89"/>
      <c r="C34" s="89"/>
      <c r="D34" s="90">
        <v>514.4</v>
      </c>
      <c r="E34" s="91">
        <v>444.95100000000002</v>
      </c>
      <c r="F34" s="92">
        <v>1156.845</v>
      </c>
      <c r="G34" s="92">
        <v>792.98599999999999</v>
      </c>
      <c r="H34" s="92">
        <v>624.85900000000004</v>
      </c>
      <c r="I34" s="92">
        <v>344.40800000000002</v>
      </c>
      <c r="J34" s="92">
        <v>450.42500000000001</v>
      </c>
      <c r="K34" s="92">
        <v>308.57400000000001</v>
      </c>
      <c r="L34" s="92">
        <v>235.7</v>
      </c>
      <c r="M34" s="92">
        <v>421.36099999999999</v>
      </c>
      <c r="N34" s="92">
        <v>328.22500000000002</v>
      </c>
      <c r="O34" s="92">
        <v>702.84199999999998</v>
      </c>
      <c r="P34" s="92">
        <v>399.29300000000001</v>
      </c>
      <c r="Q34" s="92">
        <v>655.83100000000002</v>
      </c>
      <c r="R34" s="92">
        <v>755.529</v>
      </c>
      <c r="S34" s="92">
        <v>930.43299999999999</v>
      </c>
      <c r="T34" s="92">
        <v>671.73900000000003</v>
      </c>
      <c r="U34" s="92">
        <v>540.56700000000001</v>
      </c>
      <c r="V34" s="92">
        <v>481.07</v>
      </c>
      <c r="W34" s="92">
        <v>417.536</v>
      </c>
      <c r="X34" s="92">
        <v>146.03700000000001</v>
      </c>
      <c r="Y34" s="92">
        <v>516.73299999999995</v>
      </c>
      <c r="Z34" s="92">
        <v>386.71899999999999</v>
      </c>
      <c r="AA34" s="92">
        <v>561.25199999999995</v>
      </c>
      <c r="AB34" s="92">
        <v>645.95399999999995</v>
      </c>
      <c r="AC34" s="92">
        <v>432.70299999999997</v>
      </c>
      <c r="AD34" s="92">
        <v>646.42399999999998</v>
      </c>
      <c r="AE34" s="92">
        <v>707.08900000000006</v>
      </c>
      <c r="AF34" s="92">
        <v>371.61200000000002</v>
      </c>
      <c r="AG34" s="92">
        <v>908.46799999999996</v>
      </c>
      <c r="AH34" s="93">
        <v>221.47800000000001</v>
      </c>
      <c r="AI34" s="173">
        <v>370.50200000000001</v>
      </c>
      <c r="AJ34" s="173">
        <v>582.202</v>
      </c>
      <c r="AK34" s="173">
        <v>328.89800000000002</v>
      </c>
      <c r="AL34" s="173">
        <v>265.05099999999999</v>
      </c>
      <c r="AM34" s="173">
        <v>507.339</v>
      </c>
      <c r="AN34" s="173"/>
      <c r="AO34" s="173"/>
      <c r="AP34" s="173"/>
      <c r="AQ34" s="173"/>
      <c r="AR34" s="173"/>
      <c r="AS34" s="173"/>
      <c r="AT34" s="173"/>
      <c r="AU34" s="173"/>
      <c r="AV34" s="173"/>
      <c r="AW34" s="173"/>
      <c r="AX34" s="173"/>
      <c r="AY34" s="173"/>
    </row>
    <row r="35" spans="1:51" ht="15" x14ac:dyDescent="0.25">
      <c r="A35" s="224">
        <v>45078</v>
      </c>
      <c r="B35" s="89"/>
      <c r="C35" s="89"/>
      <c r="D35" s="90">
        <v>398.9</v>
      </c>
      <c r="E35" s="94">
        <v>834.87400000000002</v>
      </c>
      <c r="F35" s="95">
        <v>1044.8779999999999</v>
      </c>
      <c r="G35" s="95">
        <v>469.351</v>
      </c>
      <c r="H35" s="95">
        <v>535.85500000000002</v>
      </c>
      <c r="I35" s="95">
        <v>109.64400000000001</v>
      </c>
      <c r="J35" s="95">
        <v>458.77100000000002</v>
      </c>
      <c r="K35" s="95">
        <v>204.42099999999999</v>
      </c>
      <c r="L35" s="95">
        <v>366.41500000000002</v>
      </c>
      <c r="M35" s="95">
        <v>416.52800000000002</v>
      </c>
      <c r="N35" s="95">
        <v>189.18100000000001</v>
      </c>
      <c r="O35" s="95">
        <v>721.63300000000004</v>
      </c>
      <c r="P35" s="95">
        <v>232.797</v>
      </c>
      <c r="Q35" s="95">
        <v>887.1</v>
      </c>
      <c r="R35" s="95">
        <v>572.19500000000005</v>
      </c>
      <c r="S35" s="95">
        <v>839.63599999999997</v>
      </c>
      <c r="T35" s="95">
        <v>521.82399999999996</v>
      </c>
      <c r="U35" s="95">
        <v>572.46799999999996</v>
      </c>
      <c r="V35" s="95">
        <v>325.78699999999998</v>
      </c>
      <c r="W35" s="95">
        <v>252.666</v>
      </c>
      <c r="X35" s="95">
        <v>145.62200000000001</v>
      </c>
      <c r="Y35" s="95">
        <v>516.54999999999995</v>
      </c>
      <c r="Z35" s="95">
        <v>205.202</v>
      </c>
      <c r="AA35" s="95">
        <v>549.39700000000005</v>
      </c>
      <c r="AB35" s="95">
        <v>376.59100000000001</v>
      </c>
      <c r="AC35" s="95">
        <v>186.048</v>
      </c>
      <c r="AD35" s="95">
        <v>790.83100000000002</v>
      </c>
      <c r="AE35" s="95">
        <v>555.71799999999996</v>
      </c>
      <c r="AF35" s="95">
        <v>674.15</v>
      </c>
      <c r="AG35" s="95">
        <v>1281.412</v>
      </c>
      <c r="AH35" s="96">
        <v>76.156000000000006</v>
      </c>
      <c r="AI35" s="173">
        <v>219.75700000000001</v>
      </c>
      <c r="AJ35" s="173">
        <v>582.48199999999997</v>
      </c>
      <c r="AK35" s="173">
        <v>318.827</v>
      </c>
      <c r="AL35" s="173">
        <v>182.81200000000001</v>
      </c>
      <c r="AM35" s="173">
        <v>613.25</v>
      </c>
      <c r="AN35" s="173"/>
      <c r="AO35" s="173"/>
      <c r="AP35" s="173"/>
      <c r="AQ35" s="173"/>
      <c r="AR35" s="173"/>
      <c r="AS35" s="173"/>
      <c r="AT35" s="173"/>
      <c r="AU35" s="173"/>
      <c r="AV35" s="173"/>
      <c r="AW35" s="173"/>
      <c r="AX35" s="173"/>
      <c r="AY35" s="173"/>
    </row>
    <row r="36" spans="1:51" ht="15" x14ac:dyDescent="0.25">
      <c r="A36" s="224">
        <v>45108</v>
      </c>
      <c r="B36" s="89"/>
      <c r="C36" s="89"/>
      <c r="D36" s="90">
        <v>73.2</v>
      </c>
      <c r="E36">
        <v>268.49400000000003</v>
      </c>
      <c r="F36">
        <v>237.44900000000001</v>
      </c>
      <c r="G36">
        <v>92.67</v>
      </c>
      <c r="H36">
        <v>114.306</v>
      </c>
      <c r="I36">
        <v>27.26</v>
      </c>
      <c r="J36">
        <v>63.951999999999998</v>
      </c>
      <c r="K36">
        <v>40.357999999999997</v>
      </c>
      <c r="L36">
        <v>72.341999999999999</v>
      </c>
      <c r="M36">
        <v>73.786000000000001</v>
      </c>
      <c r="N36">
        <v>39.148000000000003</v>
      </c>
      <c r="O36">
        <v>183.31899999999999</v>
      </c>
      <c r="P36">
        <v>47.445999999999998</v>
      </c>
      <c r="Q36">
        <v>345.18400000000003</v>
      </c>
      <c r="R36">
        <v>116.548</v>
      </c>
      <c r="S36">
        <v>162.483</v>
      </c>
      <c r="T36">
        <v>174.607</v>
      </c>
      <c r="U36">
        <v>135.75399999999999</v>
      </c>
      <c r="V36">
        <v>41.040999999999997</v>
      </c>
      <c r="W36">
        <v>36.978999999999999</v>
      </c>
      <c r="X36">
        <v>20.634</v>
      </c>
      <c r="Y36">
        <v>78.281000000000006</v>
      </c>
      <c r="Z36">
        <v>40.76</v>
      </c>
      <c r="AA36">
        <v>122.438</v>
      </c>
      <c r="AB36">
        <v>55.161999999999999</v>
      </c>
      <c r="AC36">
        <v>34.972000000000001</v>
      </c>
      <c r="AD36">
        <v>200.64500000000001</v>
      </c>
      <c r="AE36">
        <v>124.57299999999999</v>
      </c>
      <c r="AF36">
        <v>115.904</v>
      </c>
      <c r="AG36">
        <v>479.726</v>
      </c>
      <c r="AH36">
        <v>19.305</v>
      </c>
      <c r="AI36" s="173">
        <v>31.202000000000002</v>
      </c>
      <c r="AJ36" s="173">
        <v>81.397999999999996</v>
      </c>
      <c r="AK36" s="173">
        <v>49.351999999999997</v>
      </c>
      <c r="AL36" s="173">
        <v>27.381</v>
      </c>
      <c r="AM36" s="173">
        <v>210.655</v>
      </c>
      <c r="AN36" s="173"/>
      <c r="AO36" s="173"/>
      <c r="AP36" s="173"/>
      <c r="AQ36" s="173"/>
      <c r="AR36" s="173"/>
      <c r="AS36" s="173"/>
      <c r="AT36" s="173"/>
      <c r="AU36" s="173"/>
      <c r="AV36" s="173"/>
      <c r="AW36" s="173"/>
      <c r="AX36" s="173"/>
      <c r="AY36" s="173"/>
    </row>
    <row r="37" spans="1:51" ht="15" x14ac:dyDescent="0.25">
      <c r="A37" s="224">
        <v>45139</v>
      </c>
      <c r="B37" s="89"/>
      <c r="C37" s="89"/>
      <c r="D37" s="90">
        <v>24.2</v>
      </c>
      <c r="E37">
        <v>40.17</v>
      </c>
      <c r="F37">
        <v>47.463000000000001</v>
      </c>
      <c r="G37">
        <v>34.43</v>
      </c>
      <c r="H37">
        <v>31.483000000000001</v>
      </c>
      <c r="I37">
        <v>17.248999999999999</v>
      </c>
      <c r="J37">
        <v>18.132999999999999</v>
      </c>
      <c r="K37">
        <v>19.291</v>
      </c>
      <c r="L37">
        <v>17.635000000000002</v>
      </c>
      <c r="M37">
        <v>19.297999999999998</v>
      </c>
      <c r="N37">
        <v>14.673999999999999</v>
      </c>
      <c r="O37">
        <v>32.685000000000002</v>
      </c>
      <c r="P37">
        <v>17.431999999999999</v>
      </c>
      <c r="Q37">
        <v>44.286000000000001</v>
      </c>
      <c r="R37">
        <v>27.847000000000001</v>
      </c>
      <c r="S37">
        <v>41.594000000000001</v>
      </c>
      <c r="T37">
        <v>37.267000000000003</v>
      </c>
      <c r="U37">
        <v>28.949000000000002</v>
      </c>
      <c r="V37">
        <v>16.431000000000001</v>
      </c>
      <c r="W37">
        <v>16.245000000000001</v>
      </c>
      <c r="X37">
        <v>11.196999999999999</v>
      </c>
      <c r="Y37">
        <v>18.863</v>
      </c>
      <c r="Z37">
        <v>15.792</v>
      </c>
      <c r="AA37">
        <v>23.913</v>
      </c>
      <c r="AB37">
        <v>20.405999999999999</v>
      </c>
      <c r="AC37">
        <v>16.481000000000002</v>
      </c>
      <c r="AD37">
        <v>32.072000000000003</v>
      </c>
      <c r="AE37">
        <v>28.288</v>
      </c>
      <c r="AF37">
        <v>25.094999999999999</v>
      </c>
      <c r="AG37">
        <v>56.703000000000003</v>
      </c>
      <c r="AH37">
        <v>14.99</v>
      </c>
      <c r="AI37" s="173">
        <v>15.891999999999999</v>
      </c>
      <c r="AJ37" s="173">
        <v>29.643999999999998</v>
      </c>
      <c r="AK37" s="173">
        <v>15.956</v>
      </c>
      <c r="AL37" s="173">
        <v>10.656000000000001</v>
      </c>
      <c r="AM37" s="173">
        <v>31.323</v>
      </c>
      <c r="AN37" s="173"/>
      <c r="AO37" s="173"/>
      <c r="AP37" s="173"/>
      <c r="AQ37" s="173"/>
      <c r="AR37" s="173"/>
      <c r="AS37" s="173"/>
      <c r="AT37" s="173"/>
      <c r="AU37" s="173"/>
      <c r="AV37" s="173"/>
      <c r="AW37" s="173"/>
      <c r="AX37" s="173"/>
      <c r="AY37" s="173"/>
    </row>
    <row r="38" spans="1:51" ht="15" x14ac:dyDescent="0.25">
      <c r="A38" s="224">
        <v>45170</v>
      </c>
      <c r="B38" s="89"/>
      <c r="C38" s="89"/>
      <c r="D38" s="90">
        <v>13.8</v>
      </c>
      <c r="E38">
        <v>14.244999999999999</v>
      </c>
      <c r="F38">
        <v>27.640999999999998</v>
      </c>
      <c r="G38">
        <v>20.495000000000001</v>
      </c>
      <c r="H38">
        <v>22.035</v>
      </c>
      <c r="I38">
        <v>10.058999999999999</v>
      </c>
      <c r="J38">
        <v>16.742999999999999</v>
      </c>
      <c r="K38">
        <v>9.86</v>
      </c>
      <c r="L38">
        <v>8.3529999999999998</v>
      </c>
      <c r="M38">
        <v>12.247</v>
      </c>
      <c r="N38">
        <v>7.2759999999999998</v>
      </c>
      <c r="O38">
        <v>17.288</v>
      </c>
      <c r="P38">
        <v>9.4870000000000001</v>
      </c>
      <c r="Q38">
        <v>16.452999999999999</v>
      </c>
      <c r="R38">
        <v>15.523999999999999</v>
      </c>
      <c r="S38">
        <v>101.129</v>
      </c>
      <c r="T38">
        <v>17.38</v>
      </c>
      <c r="U38">
        <v>15.595000000000001</v>
      </c>
      <c r="V38">
        <v>20.911000000000001</v>
      </c>
      <c r="W38">
        <v>9.1989999999999998</v>
      </c>
      <c r="X38">
        <v>5.548</v>
      </c>
      <c r="Y38">
        <v>14.436</v>
      </c>
      <c r="Z38">
        <v>15.019</v>
      </c>
      <c r="AA38">
        <v>14.052</v>
      </c>
      <c r="AB38">
        <v>30.146999999999998</v>
      </c>
      <c r="AC38">
        <v>18.719000000000001</v>
      </c>
      <c r="AD38">
        <v>18.123000000000001</v>
      </c>
      <c r="AE38">
        <v>15.286</v>
      </c>
      <c r="AF38">
        <v>12.302</v>
      </c>
      <c r="AG38">
        <v>29.402999999999999</v>
      </c>
      <c r="AH38">
        <v>8.2810000000000006</v>
      </c>
      <c r="AI38" s="173">
        <v>18.928000000000001</v>
      </c>
      <c r="AJ38" s="173">
        <v>29.763999999999999</v>
      </c>
      <c r="AK38" s="173">
        <v>8.5269999999999992</v>
      </c>
      <c r="AL38" s="173">
        <v>5.4710000000000001</v>
      </c>
      <c r="AM38" s="173">
        <v>19.088000000000001</v>
      </c>
      <c r="AN38" s="173"/>
      <c r="AO38" s="173"/>
      <c r="AP38" s="173"/>
      <c r="AQ38" s="173"/>
      <c r="AR38" s="173"/>
      <c r="AS38" s="173"/>
      <c r="AT38" s="173"/>
      <c r="AU38" s="173"/>
      <c r="AV38" s="173"/>
      <c r="AW38" s="173"/>
      <c r="AX38" s="173"/>
      <c r="AY38" s="173"/>
    </row>
    <row r="39" spans="1:51" ht="15" x14ac:dyDescent="0.25">
      <c r="A39" s="224">
        <v>45200</v>
      </c>
      <c r="B39" s="89"/>
      <c r="C39" s="89"/>
      <c r="D39" s="90">
        <v>32.4</v>
      </c>
      <c r="E39">
        <v>33.14</v>
      </c>
      <c r="F39">
        <v>34.823</v>
      </c>
      <c r="G39">
        <v>48.264000000000003</v>
      </c>
      <c r="H39">
        <v>56.527000000000001</v>
      </c>
      <c r="I39">
        <v>12.818</v>
      </c>
      <c r="J39">
        <v>15.976000000000001</v>
      </c>
      <c r="K39">
        <v>11.705</v>
      </c>
      <c r="L39">
        <v>23.664000000000001</v>
      </c>
      <c r="M39">
        <v>12.984</v>
      </c>
      <c r="N39">
        <v>9.7880000000000003</v>
      </c>
      <c r="O39">
        <v>35.101999999999997</v>
      </c>
      <c r="P39">
        <v>25.143999999999998</v>
      </c>
      <c r="Q39">
        <v>38.143999999999998</v>
      </c>
      <c r="R39">
        <v>23.408000000000001</v>
      </c>
      <c r="S39">
        <v>86.915000000000006</v>
      </c>
      <c r="T39">
        <v>41.325000000000003</v>
      </c>
      <c r="U39">
        <v>18.738</v>
      </c>
      <c r="V39">
        <v>34.457000000000001</v>
      </c>
      <c r="W39">
        <v>13.673999999999999</v>
      </c>
      <c r="X39">
        <v>14.226000000000001</v>
      </c>
      <c r="Y39">
        <v>14.228999999999999</v>
      </c>
      <c r="Z39">
        <v>29.835999999999999</v>
      </c>
      <c r="AA39">
        <v>30.138000000000002</v>
      </c>
      <c r="AB39">
        <v>53.41</v>
      </c>
      <c r="AC39">
        <v>41.264000000000003</v>
      </c>
      <c r="AD39">
        <v>19.663</v>
      </c>
      <c r="AE39">
        <v>26.710999999999999</v>
      </c>
      <c r="AF39">
        <v>19.37</v>
      </c>
      <c r="AG39">
        <v>32.988</v>
      </c>
      <c r="AH39">
        <v>12.016</v>
      </c>
      <c r="AI39" s="173">
        <v>49.186</v>
      </c>
      <c r="AJ39" s="173">
        <v>30.202000000000002</v>
      </c>
      <c r="AK39" s="173">
        <v>11.611000000000001</v>
      </c>
      <c r="AL39" s="173">
        <v>37.213999999999999</v>
      </c>
      <c r="AM39" s="173">
        <v>27.562999999999999</v>
      </c>
      <c r="AN39" s="173"/>
      <c r="AO39" s="173"/>
      <c r="AP39" s="173"/>
      <c r="AQ39" s="173"/>
      <c r="AR39" s="173"/>
      <c r="AS39" s="173"/>
      <c r="AT39" s="173"/>
      <c r="AU39" s="173"/>
      <c r="AV39" s="173"/>
      <c r="AW39" s="173"/>
      <c r="AX39" s="173"/>
      <c r="AY39" s="173"/>
    </row>
    <row r="40" spans="1:51" ht="15" x14ac:dyDescent="0.25">
      <c r="A40" s="224">
        <v>45231</v>
      </c>
      <c r="B40" s="89"/>
      <c r="C40" s="89"/>
      <c r="D40" s="90">
        <v>33.4</v>
      </c>
      <c r="E40">
        <v>34.600999999999999</v>
      </c>
      <c r="F40">
        <v>51.792999999999999</v>
      </c>
      <c r="G40">
        <v>46.948</v>
      </c>
      <c r="H40">
        <v>53.838999999999999</v>
      </c>
      <c r="I40">
        <v>23.056000000000001</v>
      </c>
      <c r="J40">
        <v>21.195</v>
      </c>
      <c r="K40">
        <v>19.884</v>
      </c>
      <c r="L40">
        <v>38.225000000000001</v>
      </c>
      <c r="M40">
        <v>23.286999999999999</v>
      </c>
      <c r="N40">
        <v>20.838000000000001</v>
      </c>
      <c r="O40">
        <v>33.590000000000003</v>
      </c>
      <c r="P40">
        <v>27.045000000000002</v>
      </c>
      <c r="Q40">
        <v>40.512999999999998</v>
      </c>
      <c r="R40">
        <v>54.043999999999997</v>
      </c>
      <c r="S40">
        <v>41.259</v>
      </c>
      <c r="T40">
        <v>41.786000000000001</v>
      </c>
      <c r="U40">
        <v>24.138999999999999</v>
      </c>
      <c r="V40">
        <v>22.312000000000001</v>
      </c>
      <c r="W40">
        <v>20.600999999999999</v>
      </c>
      <c r="X40">
        <v>17.75</v>
      </c>
      <c r="Y40">
        <v>23.344999999999999</v>
      </c>
      <c r="Z40">
        <v>39.933</v>
      </c>
      <c r="AA40">
        <v>31.917000000000002</v>
      </c>
      <c r="AB40">
        <v>53.606000000000002</v>
      </c>
      <c r="AC40">
        <v>35.241</v>
      </c>
      <c r="AD40">
        <v>27.635000000000002</v>
      </c>
      <c r="AE40">
        <v>37.439</v>
      </c>
      <c r="AF40">
        <v>53.079000000000001</v>
      </c>
      <c r="AG40">
        <v>33.633000000000003</v>
      </c>
      <c r="AH40">
        <v>20.849</v>
      </c>
      <c r="AI40" s="173">
        <v>50.545999999999999</v>
      </c>
      <c r="AJ40" s="173">
        <v>28.344000000000001</v>
      </c>
      <c r="AK40" s="173">
        <v>22.582999999999998</v>
      </c>
      <c r="AL40" s="173">
        <v>36.707999999999998</v>
      </c>
      <c r="AM40" s="173">
        <v>33.054000000000002</v>
      </c>
      <c r="AN40" s="173"/>
      <c r="AO40" s="173"/>
      <c r="AP40" s="173"/>
      <c r="AQ40" s="173"/>
      <c r="AR40" s="173"/>
      <c r="AS40" s="173"/>
      <c r="AT40" s="173"/>
      <c r="AU40" s="173"/>
      <c r="AV40" s="173"/>
      <c r="AW40" s="173"/>
      <c r="AX40" s="173"/>
      <c r="AY40" s="173"/>
    </row>
    <row r="41" spans="1:51" ht="15" x14ac:dyDescent="0.25">
      <c r="A41" s="224">
        <v>45261</v>
      </c>
      <c r="B41" s="89"/>
      <c r="C41" s="89"/>
      <c r="D41" s="90">
        <v>27</v>
      </c>
      <c r="E41">
        <v>27.347000000000001</v>
      </c>
      <c r="F41">
        <v>39.594000000000001</v>
      </c>
      <c r="G41">
        <v>36.875999999999998</v>
      </c>
      <c r="H41">
        <v>39.165999999999997</v>
      </c>
      <c r="I41">
        <v>23.701000000000001</v>
      </c>
      <c r="J41">
        <v>22.934999999999999</v>
      </c>
      <c r="K41">
        <v>20.420999999999999</v>
      </c>
      <c r="L41">
        <v>26.542000000000002</v>
      </c>
      <c r="M41">
        <v>21.774999999999999</v>
      </c>
      <c r="N41">
        <v>19.196999999999999</v>
      </c>
      <c r="O41">
        <v>26.908999999999999</v>
      </c>
      <c r="P41">
        <v>23.648</v>
      </c>
      <c r="Q41">
        <v>42.081000000000003</v>
      </c>
      <c r="R41">
        <v>53.515999999999998</v>
      </c>
      <c r="S41">
        <v>32.28</v>
      </c>
      <c r="T41">
        <v>45.213999999999999</v>
      </c>
      <c r="U41">
        <v>25.413</v>
      </c>
      <c r="V41">
        <v>22.007000000000001</v>
      </c>
      <c r="W41">
        <v>20.216999999999999</v>
      </c>
      <c r="X41">
        <v>19.654</v>
      </c>
      <c r="Y41">
        <v>26.140999999999998</v>
      </c>
      <c r="Z41">
        <v>23.395</v>
      </c>
      <c r="AA41">
        <v>26.864000000000001</v>
      </c>
      <c r="AB41">
        <v>32.253999999999998</v>
      </c>
      <c r="AC41">
        <v>23.280999999999999</v>
      </c>
      <c r="AD41">
        <v>29.125</v>
      </c>
      <c r="AE41">
        <v>28.096</v>
      </c>
      <c r="AF41">
        <v>32.774999999999999</v>
      </c>
      <c r="AG41">
        <v>32.798000000000002</v>
      </c>
      <c r="AH41">
        <v>22.366</v>
      </c>
      <c r="AI41" s="173">
        <v>29.55</v>
      </c>
      <c r="AJ41" s="173">
        <v>30.827999999999999</v>
      </c>
      <c r="AK41" s="173">
        <v>25.591999999999999</v>
      </c>
      <c r="AL41" s="173">
        <v>33.959000000000003</v>
      </c>
      <c r="AM41" s="173">
        <v>26.603000000000002</v>
      </c>
      <c r="AN41" s="173"/>
      <c r="AO41" s="173"/>
      <c r="AP41" s="173"/>
      <c r="AQ41" s="173"/>
      <c r="AR41" s="173"/>
      <c r="AS41" s="173"/>
      <c r="AT41" s="173"/>
      <c r="AU41" s="173"/>
      <c r="AV41" s="173"/>
      <c r="AW41" s="173"/>
      <c r="AX41" s="173"/>
      <c r="AY41" s="173"/>
    </row>
    <row r="42" spans="1:51" ht="15" x14ac:dyDescent="0.25">
      <c r="A42" s="224">
        <v>45292</v>
      </c>
      <c r="B42" s="89"/>
      <c r="C42" s="89"/>
      <c r="D42" s="90">
        <v>26.9</v>
      </c>
      <c r="E42">
        <v>23.408999999999999</v>
      </c>
      <c r="F42">
        <v>33.207999999999998</v>
      </c>
      <c r="G42">
        <v>30.800999999999998</v>
      </c>
      <c r="H42">
        <v>29.529</v>
      </c>
      <c r="I42">
        <v>20.006</v>
      </c>
      <c r="J42">
        <v>20.303999999999998</v>
      </c>
      <c r="K42">
        <v>18.439</v>
      </c>
      <c r="L42">
        <v>20.116</v>
      </c>
      <c r="M42">
        <v>19.504000000000001</v>
      </c>
      <c r="N42">
        <v>17.149999999999999</v>
      </c>
      <c r="O42">
        <v>24.712</v>
      </c>
      <c r="P42">
        <v>22.5</v>
      </c>
      <c r="Q42">
        <v>26.693999999999999</v>
      </c>
      <c r="R42">
        <v>34.837000000000003</v>
      </c>
      <c r="S42">
        <v>31.343</v>
      </c>
      <c r="T42">
        <v>28.628</v>
      </c>
      <c r="U42">
        <v>26.664000000000001</v>
      </c>
      <c r="V42">
        <v>20.556000000000001</v>
      </c>
      <c r="W42">
        <v>18.745999999999999</v>
      </c>
      <c r="X42">
        <v>15.384</v>
      </c>
      <c r="Y42">
        <v>20.651</v>
      </c>
      <c r="Z42">
        <v>29.771000000000001</v>
      </c>
      <c r="AA42">
        <v>24.167000000000002</v>
      </c>
      <c r="AB42">
        <v>26.722999999999999</v>
      </c>
      <c r="AC42">
        <v>20.699000000000002</v>
      </c>
      <c r="AD42">
        <v>25.106999999999999</v>
      </c>
      <c r="AE42">
        <v>24.545999999999999</v>
      </c>
      <c r="AF42">
        <v>25.797999999999998</v>
      </c>
      <c r="AG42">
        <v>30.806999999999999</v>
      </c>
      <c r="AH42">
        <v>18.731000000000002</v>
      </c>
      <c r="AI42" s="173">
        <v>21.09</v>
      </c>
      <c r="AJ42" s="173">
        <v>23.113</v>
      </c>
      <c r="AK42" s="173">
        <v>26.341000000000001</v>
      </c>
      <c r="AL42" s="173">
        <v>25.673999999999999</v>
      </c>
      <c r="AM42" s="173">
        <v>23.177</v>
      </c>
      <c r="AN42" s="173"/>
      <c r="AO42" s="173"/>
      <c r="AP42" s="173"/>
      <c r="AQ42" s="173"/>
      <c r="AR42" s="173"/>
      <c r="AS42" s="173"/>
      <c r="AT42" s="173"/>
      <c r="AU42" s="173"/>
      <c r="AV42" s="173"/>
      <c r="AW42" s="173"/>
      <c r="AX42" s="173"/>
      <c r="AY42" s="173"/>
    </row>
    <row r="43" spans="1:51" ht="15" x14ac:dyDescent="0.25">
      <c r="A43" s="224">
        <v>45323</v>
      </c>
      <c r="B43" s="89"/>
      <c r="C43" s="89"/>
      <c r="D43" s="90">
        <v>24.2</v>
      </c>
      <c r="E43">
        <v>20.495999999999999</v>
      </c>
      <c r="F43">
        <v>29.065000000000001</v>
      </c>
      <c r="G43">
        <v>71.503</v>
      </c>
      <c r="H43">
        <v>44.917999999999999</v>
      </c>
      <c r="I43">
        <v>17.312000000000001</v>
      </c>
      <c r="J43">
        <v>17.806000000000001</v>
      </c>
      <c r="K43">
        <v>17.001000000000001</v>
      </c>
      <c r="L43">
        <v>19.149000000000001</v>
      </c>
      <c r="M43">
        <v>18.920999999999999</v>
      </c>
      <c r="N43">
        <v>16.18</v>
      </c>
      <c r="O43">
        <v>22.893000000000001</v>
      </c>
      <c r="P43">
        <v>35.548000000000002</v>
      </c>
      <c r="Q43">
        <v>33.505000000000003</v>
      </c>
      <c r="R43">
        <v>34.33</v>
      </c>
      <c r="S43">
        <v>31.329000000000001</v>
      </c>
      <c r="T43">
        <v>40.643000000000001</v>
      </c>
      <c r="U43">
        <v>35.616</v>
      </c>
      <c r="V43">
        <v>19.204000000000001</v>
      </c>
      <c r="W43">
        <v>16.773</v>
      </c>
      <c r="X43">
        <v>21.774000000000001</v>
      </c>
      <c r="Y43">
        <v>21.283000000000001</v>
      </c>
      <c r="Z43">
        <v>30.225000000000001</v>
      </c>
      <c r="AA43">
        <v>19.683</v>
      </c>
      <c r="AB43">
        <v>30.152000000000001</v>
      </c>
      <c r="AC43">
        <v>18.114000000000001</v>
      </c>
      <c r="AD43">
        <v>27.71</v>
      </c>
      <c r="AE43">
        <v>21.501999999999999</v>
      </c>
      <c r="AF43">
        <v>21.157</v>
      </c>
      <c r="AG43">
        <v>28.12</v>
      </c>
      <c r="AH43">
        <v>16.361999999999998</v>
      </c>
      <c r="AI43" s="173">
        <v>23.972000000000001</v>
      </c>
      <c r="AJ43" s="173">
        <v>44.9</v>
      </c>
      <c r="AK43" s="173">
        <v>21.449000000000002</v>
      </c>
      <c r="AL43" s="173">
        <v>24.36</v>
      </c>
      <c r="AM43" s="173">
        <v>22.28</v>
      </c>
      <c r="AN43" s="173"/>
      <c r="AO43" s="173"/>
      <c r="AP43" s="173"/>
      <c r="AQ43" s="173"/>
      <c r="AR43" s="173"/>
      <c r="AS43" s="173"/>
      <c r="AT43" s="173"/>
      <c r="AU43" s="173"/>
      <c r="AV43" s="173"/>
      <c r="AW43" s="173"/>
      <c r="AX43" s="173"/>
      <c r="AY43" s="173"/>
    </row>
    <row r="44" spans="1:51" ht="15" x14ac:dyDescent="0.25">
      <c r="A44" s="224">
        <v>45352</v>
      </c>
      <c r="B44" s="89"/>
      <c r="C44" s="89"/>
      <c r="D44" s="90">
        <v>79</v>
      </c>
      <c r="E44">
        <v>36.027999999999999</v>
      </c>
      <c r="F44">
        <v>64.793999999999997</v>
      </c>
      <c r="G44">
        <v>241.79</v>
      </c>
      <c r="H44">
        <v>60.173000000000002</v>
      </c>
      <c r="I44">
        <v>33.832999999999998</v>
      </c>
      <c r="J44">
        <v>92.988</v>
      </c>
      <c r="K44">
        <v>60.347999999999999</v>
      </c>
      <c r="L44">
        <v>48.323999999999998</v>
      </c>
      <c r="M44">
        <v>59.887</v>
      </c>
      <c r="N44">
        <v>65.590999999999994</v>
      </c>
      <c r="O44">
        <v>79.887</v>
      </c>
      <c r="P44">
        <v>94.043999999999997</v>
      </c>
      <c r="Q44">
        <v>78.769000000000005</v>
      </c>
      <c r="R44">
        <v>114.709</v>
      </c>
      <c r="S44">
        <v>90.152000000000001</v>
      </c>
      <c r="T44">
        <v>97.715000000000003</v>
      </c>
      <c r="U44">
        <v>59.981999999999999</v>
      </c>
      <c r="V44">
        <v>57.826999999999998</v>
      </c>
      <c r="W44">
        <v>34.548000000000002</v>
      </c>
      <c r="X44">
        <v>60.872</v>
      </c>
      <c r="Y44">
        <v>114.35</v>
      </c>
      <c r="Z44">
        <v>46.347999999999999</v>
      </c>
      <c r="AA44">
        <v>46.244999999999997</v>
      </c>
      <c r="AB44">
        <v>143.03</v>
      </c>
      <c r="AC44">
        <v>36.095999999999997</v>
      </c>
      <c r="AD44">
        <v>108.047</v>
      </c>
      <c r="AE44">
        <v>36.531999999999996</v>
      </c>
      <c r="AF44">
        <v>85.218999999999994</v>
      </c>
      <c r="AG44">
        <v>89.628</v>
      </c>
      <c r="AH44">
        <v>47.045000000000002</v>
      </c>
      <c r="AI44" s="173">
        <v>63.210999999999999</v>
      </c>
      <c r="AJ44" s="173">
        <v>87.816000000000003</v>
      </c>
      <c r="AK44" s="173">
        <v>40.527999999999999</v>
      </c>
      <c r="AL44" s="173">
        <v>70.962999999999994</v>
      </c>
      <c r="AM44" s="173">
        <v>69.024000000000001</v>
      </c>
      <c r="AN44" s="173"/>
      <c r="AO44" s="173"/>
      <c r="AP44" s="173"/>
      <c r="AQ44" s="173"/>
      <c r="AR44" s="173"/>
      <c r="AS44" s="173"/>
      <c r="AT44" s="173"/>
      <c r="AU44" s="173"/>
      <c r="AV44" s="173"/>
      <c r="AW44" s="173"/>
      <c r="AX44" s="173"/>
      <c r="AY44" s="173"/>
    </row>
    <row r="45" spans="1:51" ht="15" x14ac:dyDescent="0.25">
      <c r="A45" s="224">
        <v>45383</v>
      </c>
      <c r="B45" s="89"/>
      <c r="C45" s="89"/>
      <c r="D45" s="90">
        <v>207.7</v>
      </c>
      <c r="E45">
        <v>233.04300000000001</v>
      </c>
      <c r="F45">
        <v>343.27300000000002</v>
      </c>
      <c r="G45">
        <v>504.12700000000001</v>
      </c>
      <c r="H45">
        <v>170.48500000000001</v>
      </c>
      <c r="I45">
        <v>177.30600000000001</v>
      </c>
      <c r="J45">
        <v>252.745</v>
      </c>
      <c r="K45">
        <v>171.28100000000001</v>
      </c>
      <c r="L45">
        <v>126.578</v>
      </c>
      <c r="M45">
        <v>144.74100000000001</v>
      </c>
      <c r="N45">
        <v>239.34800000000001</v>
      </c>
      <c r="O45">
        <v>174.685</v>
      </c>
      <c r="P45">
        <v>116.51600000000001</v>
      </c>
      <c r="Q45">
        <v>341.14699999999999</v>
      </c>
      <c r="R45">
        <v>301.70499999999998</v>
      </c>
      <c r="S45">
        <v>243.81800000000001</v>
      </c>
      <c r="T45">
        <v>217.71799999999999</v>
      </c>
      <c r="U45">
        <v>197.4</v>
      </c>
      <c r="V45">
        <v>165.8</v>
      </c>
      <c r="W45">
        <v>120.631</v>
      </c>
      <c r="X45">
        <v>194.91900000000001</v>
      </c>
      <c r="Y45">
        <v>251.864</v>
      </c>
      <c r="Z45">
        <v>171.91399999999999</v>
      </c>
      <c r="AA45">
        <v>330.721</v>
      </c>
      <c r="AB45">
        <v>189.49</v>
      </c>
      <c r="AC45">
        <v>139.59</v>
      </c>
      <c r="AD45">
        <v>269.02300000000002</v>
      </c>
      <c r="AE45">
        <v>161.81700000000001</v>
      </c>
      <c r="AF45">
        <v>403.471</v>
      </c>
      <c r="AG45">
        <v>175.21299999999999</v>
      </c>
      <c r="AH45">
        <v>124.99299999999999</v>
      </c>
      <c r="AI45" s="173">
        <v>221.476</v>
      </c>
      <c r="AJ45" s="173">
        <v>117.051</v>
      </c>
      <c r="AK45" s="173">
        <v>89.367000000000004</v>
      </c>
      <c r="AL45" s="173">
        <v>168.214</v>
      </c>
      <c r="AM45" s="173">
        <v>102.863</v>
      </c>
      <c r="AN45" s="173"/>
      <c r="AO45" s="173"/>
      <c r="AP45" s="173"/>
      <c r="AQ45" s="173"/>
      <c r="AR45" s="173"/>
      <c r="AS45" s="173"/>
      <c r="AT45" s="173"/>
      <c r="AU45" s="173"/>
      <c r="AV45" s="173"/>
      <c r="AW45" s="173"/>
      <c r="AX45" s="173"/>
      <c r="AY45" s="173"/>
    </row>
    <row r="46" spans="1:51" ht="15" x14ac:dyDescent="0.25">
      <c r="A46" s="224">
        <v>45413</v>
      </c>
      <c r="B46" s="89"/>
      <c r="C46" s="89"/>
      <c r="D46" s="90">
        <v>514.4</v>
      </c>
      <c r="E46">
        <v>1194.682</v>
      </c>
      <c r="F46">
        <v>806.952</v>
      </c>
      <c r="G46">
        <v>633.32500000000005</v>
      </c>
      <c r="H46">
        <v>347.642</v>
      </c>
      <c r="I46">
        <v>471.464</v>
      </c>
      <c r="J46">
        <v>312.38900000000001</v>
      </c>
      <c r="K46">
        <v>242.946</v>
      </c>
      <c r="L46">
        <v>422.61</v>
      </c>
      <c r="M46">
        <v>337.9</v>
      </c>
      <c r="N46">
        <v>724.32799999999997</v>
      </c>
      <c r="O46">
        <v>404.80599999999998</v>
      </c>
      <c r="P46">
        <v>657.428</v>
      </c>
      <c r="Q46">
        <v>768.36</v>
      </c>
      <c r="R46">
        <v>942.17200000000003</v>
      </c>
      <c r="S46">
        <v>684.31500000000005</v>
      </c>
      <c r="T46">
        <v>544.09299999999996</v>
      </c>
      <c r="U46">
        <v>491.14600000000002</v>
      </c>
      <c r="V46">
        <v>421.43700000000001</v>
      </c>
      <c r="W46">
        <v>148.64400000000001</v>
      </c>
      <c r="X46">
        <v>518.57600000000002</v>
      </c>
      <c r="Y46">
        <v>390.81599999999997</v>
      </c>
      <c r="Z46">
        <v>576.54100000000005</v>
      </c>
      <c r="AA46">
        <v>656.56700000000001</v>
      </c>
      <c r="AB46">
        <v>434.34800000000001</v>
      </c>
      <c r="AC46">
        <v>674.21600000000001</v>
      </c>
      <c r="AD46">
        <v>719.94500000000005</v>
      </c>
      <c r="AE46">
        <v>399.01400000000001</v>
      </c>
      <c r="AF46">
        <v>911.13</v>
      </c>
      <c r="AG46">
        <v>218.66</v>
      </c>
      <c r="AH46">
        <v>379.59100000000001</v>
      </c>
      <c r="AI46" s="173">
        <v>611.38699999999994</v>
      </c>
      <c r="AJ46" s="173">
        <v>329.85599999999999</v>
      </c>
      <c r="AK46" s="173">
        <v>277.29599999999999</v>
      </c>
      <c r="AL46" s="173">
        <v>527.35799999999995</v>
      </c>
      <c r="AM46" s="173">
        <v>445.37900000000002</v>
      </c>
      <c r="AN46" s="173"/>
      <c r="AO46" s="173"/>
      <c r="AP46" s="173"/>
      <c r="AQ46" s="173"/>
      <c r="AR46" s="173"/>
      <c r="AS46" s="173"/>
      <c r="AT46" s="173"/>
      <c r="AU46" s="173"/>
      <c r="AV46" s="173"/>
      <c r="AW46" s="173"/>
      <c r="AX46" s="173"/>
      <c r="AY46" s="173"/>
    </row>
    <row r="47" spans="1:51" ht="15" x14ac:dyDescent="0.25">
      <c r="A47" s="224">
        <v>45444</v>
      </c>
      <c r="B47" s="89"/>
      <c r="C47" s="89"/>
      <c r="D47" s="90">
        <v>398.9</v>
      </c>
      <c r="E47">
        <v>1025.44</v>
      </c>
      <c r="F47">
        <v>454.41800000000001</v>
      </c>
      <c r="G47">
        <v>530.70799999999997</v>
      </c>
      <c r="H47">
        <v>111.309</v>
      </c>
      <c r="I47">
        <v>444.185</v>
      </c>
      <c r="J47">
        <v>200.845</v>
      </c>
      <c r="K47">
        <v>362.73399999999998</v>
      </c>
      <c r="L47">
        <v>417.96600000000001</v>
      </c>
      <c r="M47">
        <v>178.85900000000001</v>
      </c>
      <c r="N47">
        <v>705.87300000000005</v>
      </c>
      <c r="O47">
        <v>226.816</v>
      </c>
      <c r="P47">
        <v>888.50199999999995</v>
      </c>
      <c r="Q47">
        <v>563.65800000000002</v>
      </c>
      <c r="R47">
        <v>833.88900000000001</v>
      </c>
      <c r="S47">
        <v>516.24199999999996</v>
      </c>
      <c r="T47">
        <v>574.39200000000005</v>
      </c>
      <c r="U47">
        <v>312.30799999999999</v>
      </c>
      <c r="V47">
        <v>243.41399999999999</v>
      </c>
      <c r="W47">
        <v>143.32300000000001</v>
      </c>
      <c r="X47">
        <v>517.47900000000004</v>
      </c>
      <c r="Y47">
        <v>200.595</v>
      </c>
      <c r="Z47">
        <v>542.06399999999996</v>
      </c>
      <c r="AA47">
        <v>360.99599999999998</v>
      </c>
      <c r="AB47">
        <v>186.869</v>
      </c>
      <c r="AC47">
        <v>782.65</v>
      </c>
      <c r="AD47">
        <v>546.73400000000004</v>
      </c>
      <c r="AE47">
        <v>657.34</v>
      </c>
      <c r="AF47">
        <v>1283.682</v>
      </c>
      <c r="AG47">
        <v>74.158000000000001</v>
      </c>
      <c r="AH47">
        <v>211.256</v>
      </c>
      <c r="AI47" s="173">
        <v>558.87099999999998</v>
      </c>
      <c r="AJ47" s="173">
        <v>318.83699999999999</v>
      </c>
      <c r="AK47" s="173">
        <v>172.36600000000001</v>
      </c>
      <c r="AL47" s="173">
        <v>605.69000000000005</v>
      </c>
      <c r="AM47" s="173">
        <v>836.69299999999998</v>
      </c>
      <c r="AN47" s="173"/>
      <c r="AO47" s="173"/>
      <c r="AP47" s="173"/>
      <c r="AQ47" s="173"/>
      <c r="AR47" s="173"/>
      <c r="AS47" s="173"/>
      <c r="AT47" s="173"/>
      <c r="AU47" s="173"/>
      <c r="AV47" s="173"/>
      <c r="AW47" s="173"/>
      <c r="AX47" s="173"/>
      <c r="AY47" s="173"/>
    </row>
    <row r="48" spans="1:51" ht="15" x14ac:dyDescent="0.25">
      <c r="A48" s="224">
        <v>45474</v>
      </c>
      <c r="B48" s="89"/>
      <c r="C48" s="89"/>
      <c r="D48" s="90">
        <v>73.2</v>
      </c>
      <c r="E48">
        <v>224.95599999999999</v>
      </c>
      <c r="F48">
        <v>89.072999999999993</v>
      </c>
      <c r="G48">
        <v>109.246</v>
      </c>
      <c r="H48">
        <v>28.870999999999999</v>
      </c>
      <c r="I48">
        <v>60.527999999999999</v>
      </c>
      <c r="J48">
        <v>39.874000000000002</v>
      </c>
      <c r="K48">
        <v>68.007000000000005</v>
      </c>
      <c r="L48">
        <v>74.634</v>
      </c>
      <c r="M48">
        <v>37.947000000000003</v>
      </c>
      <c r="N48">
        <v>174.40100000000001</v>
      </c>
      <c r="O48">
        <v>45.085999999999999</v>
      </c>
      <c r="P48">
        <v>346.32</v>
      </c>
      <c r="Q48">
        <v>110.429</v>
      </c>
      <c r="R48">
        <v>153.494</v>
      </c>
      <c r="S48">
        <v>167.357</v>
      </c>
      <c r="T48">
        <v>137.471</v>
      </c>
      <c r="U48">
        <v>40.142000000000003</v>
      </c>
      <c r="V48">
        <v>35.805</v>
      </c>
      <c r="W48">
        <v>20.196000000000002</v>
      </c>
      <c r="X48">
        <v>78.635000000000005</v>
      </c>
      <c r="Y48">
        <v>39.018000000000001</v>
      </c>
      <c r="Z48">
        <v>115.363</v>
      </c>
      <c r="AA48">
        <v>52.774999999999999</v>
      </c>
      <c r="AB48">
        <v>35.406999999999996</v>
      </c>
      <c r="AC48">
        <v>186.95599999999999</v>
      </c>
      <c r="AD48">
        <v>117.768</v>
      </c>
      <c r="AE48">
        <v>108.497</v>
      </c>
      <c r="AF48">
        <v>481.58699999999999</v>
      </c>
      <c r="AG48">
        <v>19.553999999999998</v>
      </c>
      <c r="AH48">
        <v>30.417999999999999</v>
      </c>
      <c r="AI48" s="173">
        <v>77.635999999999996</v>
      </c>
      <c r="AJ48" s="173">
        <v>49.286999999999999</v>
      </c>
      <c r="AK48" s="173">
        <v>27.228999999999999</v>
      </c>
      <c r="AL48" s="173">
        <v>199.37700000000001</v>
      </c>
      <c r="AM48" s="173">
        <v>269.38200000000001</v>
      </c>
      <c r="AN48" s="173"/>
      <c r="AO48" s="173"/>
      <c r="AP48" s="173"/>
      <c r="AQ48" s="173"/>
      <c r="AR48" s="173"/>
      <c r="AS48" s="173"/>
      <c r="AT48" s="173"/>
      <c r="AU48" s="173"/>
      <c r="AV48" s="173"/>
      <c r="AW48" s="173"/>
      <c r="AX48" s="173"/>
      <c r="AY48" s="173"/>
    </row>
    <row r="49" spans="1:1005" ht="15" x14ac:dyDescent="0.25">
      <c r="A49" s="224">
        <v>45505</v>
      </c>
      <c r="B49" s="89"/>
      <c r="C49" s="89"/>
      <c r="D49" s="90">
        <v>24.2</v>
      </c>
      <c r="E49">
        <v>46.435000000000002</v>
      </c>
      <c r="F49">
        <v>33.905999999999999</v>
      </c>
      <c r="G49">
        <v>31.222000000000001</v>
      </c>
      <c r="H49">
        <v>18.588999999999999</v>
      </c>
      <c r="I49">
        <v>18.423999999999999</v>
      </c>
      <c r="J49">
        <v>19.593</v>
      </c>
      <c r="K49">
        <v>17.231999999999999</v>
      </c>
      <c r="L49">
        <v>19.315000000000001</v>
      </c>
      <c r="M49">
        <v>14.61</v>
      </c>
      <c r="N49">
        <v>31.957999999999998</v>
      </c>
      <c r="O49">
        <v>17.341999999999999</v>
      </c>
      <c r="P49">
        <v>44.283000000000001</v>
      </c>
      <c r="Q49">
        <v>27.818000000000001</v>
      </c>
      <c r="R49">
        <v>40.99</v>
      </c>
      <c r="S49">
        <v>36.698999999999998</v>
      </c>
      <c r="T49">
        <v>29.41</v>
      </c>
      <c r="U49">
        <v>17.163</v>
      </c>
      <c r="V49">
        <v>16.449000000000002</v>
      </c>
      <c r="W49">
        <v>11.295999999999999</v>
      </c>
      <c r="X49">
        <v>18.934999999999999</v>
      </c>
      <c r="Y49">
        <v>15.717000000000001</v>
      </c>
      <c r="Z49">
        <v>23.321000000000002</v>
      </c>
      <c r="AA49">
        <v>20.399000000000001</v>
      </c>
      <c r="AB49">
        <v>16.562999999999999</v>
      </c>
      <c r="AC49">
        <v>31.414999999999999</v>
      </c>
      <c r="AD49">
        <v>28.158000000000001</v>
      </c>
      <c r="AE49">
        <v>24.774999999999999</v>
      </c>
      <c r="AF49">
        <v>56.963000000000001</v>
      </c>
      <c r="AG49">
        <v>15.099</v>
      </c>
      <c r="AH49">
        <v>15.98</v>
      </c>
      <c r="AI49" s="173">
        <v>31.152999999999999</v>
      </c>
      <c r="AJ49" s="173">
        <v>15.69</v>
      </c>
      <c r="AK49" s="173">
        <v>10.871</v>
      </c>
      <c r="AL49" s="173">
        <v>30.033999999999999</v>
      </c>
      <c r="AM49" s="173">
        <v>39.973999999999997</v>
      </c>
      <c r="AN49" s="173"/>
      <c r="AO49" s="173"/>
      <c r="AP49" s="173"/>
      <c r="AQ49" s="173"/>
      <c r="AR49" s="173"/>
      <c r="AS49" s="173"/>
      <c r="AT49" s="173"/>
      <c r="AU49" s="173"/>
      <c r="AV49" s="173"/>
      <c r="AW49" s="173"/>
      <c r="AX49" s="173"/>
      <c r="AY49" s="173"/>
    </row>
    <row r="50" spans="1:1005" ht="15" x14ac:dyDescent="0.25">
      <c r="A50" s="224">
        <v>45536</v>
      </c>
      <c r="B50" s="89"/>
      <c r="C50" s="89"/>
      <c r="D50" s="90">
        <v>13.8</v>
      </c>
      <c r="E50">
        <v>27.995000000000001</v>
      </c>
      <c r="F50">
        <v>20.849</v>
      </c>
      <c r="G50">
        <v>22.648</v>
      </c>
      <c r="H50">
        <v>11.035</v>
      </c>
      <c r="I50">
        <v>17.477</v>
      </c>
      <c r="J50">
        <v>10.371</v>
      </c>
      <c r="K50">
        <v>8.2309999999999999</v>
      </c>
      <c r="L50">
        <v>12.271000000000001</v>
      </c>
      <c r="M50">
        <v>7.3579999999999997</v>
      </c>
      <c r="N50">
        <v>17.547999999999998</v>
      </c>
      <c r="O50">
        <v>9.5380000000000003</v>
      </c>
      <c r="P50">
        <v>16.478999999999999</v>
      </c>
      <c r="Q50">
        <v>16.204000000000001</v>
      </c>
      <c r="R50">
        <v>105.126</v>
      </c>
      <c r="S50">
        <v>17.675000000000001</v>
      </c>
      <c r="T50">
        <v>16.05</v>
      </c>
      <c r="U50">
        <v>23.523</v>
      </c>
      <c r="V50">
        <v>9.4390000000000001</v>
      </c>
      <c r="W50">
        <v>5.734</v>
      </c>
      <c r="X50">
        <v>14.512</v>
      </c>
      <c r="Y50">
        <v>15.962999999999999</v>
      </c>
      <c r="Z50">
        <v>14.061999999999999</v>
      </c>
      <c r="AA50">
        <v>31.763000000000002</v>
      </c>
      <c r="AB50">
        <v>18.821999999999999</v>
      </c>
      <c r="AC50">
        <v>18.241</v>
      </c>
      <c r="AD50">
        <v>15.632</v>
      </c>
      <c r="AE50">
        <v>12.396000000000001</v>
      </c>
      <c r="AF50">
        <v>29.675000000000001</v>
      </c>
      <c r="AG50">
        <v>8.5169999999999995</v>
      </c>
      <c r="AH50">
        <v>19.638000000000002</v>
      </c>
      <c r="AI50" s="173">
        <v>29.498000000000001</v>
      </c>
      <c r="AJ50" s="173">
        <v>8.2959999999999994</v>
      </c>
      <c r="AK50" s="173">
        <v>5.83</v>
      </c>
      <c r="AL50" s="173">
        <v>19.561</v>
      </c>
      <c r="AM50" s="173">
        <v>14.111000000000001</v>
      </c>
      <c r="AN50" s="173"/>
      <c r="AO50" s="173"/>
      <c r="AP50" s="173"/>
      <c r="AQ50" s="173"/>
      <c r="AR50" s="173"/>
      <c r="AS50" s="173"/>
      <c r="AT50" s="173"/>
      <c r="AU50" s="173"/>
      <c r="AV50" s="173"/>
      <c r="AW50" s="173"/>
      <c r="AX50" s="173"/>
      <c r="AY50" s="173"/>
    </row>
    <row r="51" spans="1:1005" ht="15" x14ac:dyDescent="0.25">
      <c r="A51" s="224">
        <v>45566</v>
      </c>
      <c r="B51" s="89"/>
      <c r="C51" s="89"/>
      <c r="D51" s="90">
        <v>32.4</v>
      </c>
      <c r="E51">
        <v>35.128</v>
      </c>
      <c r="F51">
        <v>49.325000000000003</v>
      </c>
      <c r="G51">
        <v>56.185000000000002</v>
      </c>
      <c r="H51">
        <v>13.863</v>
      </c>
      <c r="I51">
        <v>16.25</v>
      </c>
      <c r="J51">
        <v>12.327999999999999</v>
      </c>
      <c r="K51">
        <v>24.395</v>
      </c>
      <c r="L51">
        <v>13.066000000000001</v>
      </c>
      <c r="M51">
        <v>9.8450000000000006</v>
      </c>
      <c r="N51">
        <v>35.594000000000001</v>
      </c>
      <c r="O51">
        <v>25.443999999999999</v>
      </c>
      <c r="P51">
        <v>38.207999999999998</v>
      </c>
      <c r="Q51">
        <v>23.640999999999998</v>
      </c>
      <c r="R51">
        <v>81.843000000000004</v>
      </c>
      <c r="S51">
        <v>41.902000000000001</v>
      </c>
      <c r="T51">
        <v>19.228999999999999</v>
      </c>
      <c r="U51">
        <v>33.630000000000003</v>
      </c>
      <c r="V51">
        <v>14.177</v>
      </c>
      <c r="W51">
        <v>14.417999999999999</v>
      </c>
      <c r="X51">
        <v>14.355</v>
      </c>
      <c r="Y51">
        <v>29.344000000000001</v>
      </c>
      <c r="Z51">
        <v>30.225999999999999</v>
      </c>
      <c r="AA51">
        <v>52.616</v>
      </c>
      <c r="AB51">
        <v>41.454000000000001</v>
      </c>
      <c r="AC51">
        <v>19.850000000000001</v>
      </c>
      <c r="AD51">
        <v>27.390999999999998</v>
      </c>
      <c r="AE51">
        <v>20.465</v>
      </c>
      <c r="AF51">
        <v>33.298000000000002</v>
      </c>
      <c r="AG51">
        <v>12.388999999999999</v>
      </c>
      <c r="AH51">
        <v>49.328000000000003</v>
      </c>
      <c r="AI51" s="173">
        <v>30.888000000000002</v>
      </c>
      <c r="AJ51" s="173">
        <v>11.401999999999999</v>
      </c>
      <c r="AK51" s="173">
        <v>38.027000000000001</v>
      </c>
      <c r="AL51" s="173">
        <v>26.957999999999998</v>
      </c>
      <c r="AM51" s="173">
        <v>33.055999999999997</v>
      </c>
      <c r="AN51" s="173"/>
      <c r="AO51" s="173"/>
      <c r="AP51" s="173"/>
      <c r="AQ51" s="173"/>
      <c r="AR51" s="173"/>
      <c r="AS51" s="173"/>
      <c r="AT51" s="173"/>
      <c r="AU51" s="173"/>
      <c r="AV51" s="173"/>
      <c r="AW51" s="173"/>
      <c r="AX51" s="173"/>
      <c r="AY51" s="173"/>
    </row>
    <row r="52" spans="1:1005" ht="15" x14ac:dyDescent="0.25">
      <c r="A52" s="224">
        <v>45597</v>
      </c>
      <c r="B52" s="89"/>
      <c r="C52" s="89"/>
      <c r="D52" s="90">
        <v>33.4</v>
      </c>
      <c r="E52">
        <v>51.488</v>
      </c>
      <c r="F52">
        <v>46.171999999999997</v>
      </c>
      <c r="G52">
        <v>53.59</v>
      </c>
      <c r="H52">
        <v>24.221</v>
      </c>
      <c r="I52">
        <v>21.765000000000001</v>
      </c>
      <c r="J52">
        <v>20.527000000000001</v>
      </c>
      <c r="K52">
        <v>37.421999999999997</v>
      </c>
      <c r="L52">
        <v>23.308</v>
      </c>
      <c r="M52">
        <v>20.952999999999999</v>
      </c>
      <c r="N52">
        <v>32.808999999999997</v>
      </c>
      <c r="O52">
        <v>26.658999999999999</v>
      </c>
      <c r="P52">
        <v>40.54</v>
      </c>
      <c r="Q52">
        <v>56.332000000000001</v>
      </c>
      <c r="R52">
        <v>40.424999999999997</v>
      </c>
      <c r="S52">
        <v>41.997</v>
      </c>
      <c r="T52">
        <v>24.561</v>
      </c>
      <c r="U52">
        <v>22.957999999999998</v>
      </c>
      <c r="V52">
        <v>20.780999999999999</v>
      </c>
      <c r="W52">
        <v>18.074000000000002</v>
      </c>
      <c r="X52">
        <v>23.408000000000001</v>
      </c>
      <c r="Y52">
        <v>39.320999999999998</v>
      </c>
      <c r="Z52">
        <v>31.457000000000001</v>
      </c>
      <c r="AA52">
        <v>52.426000000000002</v>
      </c>
      <c r="AB52">
        <v>35.372</v>
      </c>
      <c r="AC52">
        <v>27.856999999999999</v>
      </c>
      <c r="AD52">
        <v>37.430999999999997</v>
      </c>
      <c r="AE52">
        <v>52.44</v>
      </c>
      <c r="AF52">
        <v>33.866</v>
      </c>
      <c r="AG52">
        <v>21.114999999999998</v>
      </c>
      <c r="AH52">
        <v>49.667999999999999</v>
      </c>
      <c r="AI52" s="173">
        <v>28.725999999999999</v>
      </c>
      <c r="AJ52" s="173">
        <v>22.361999999999998</v>
      </c>
      <c r="AK52" s="173">
        <v>36.384999999999998</v>
      </c>
      <c r="AL52" s="173">
        <v>32.899000000000001</v>
      </c>
      <c r="AM52" s="173">
        <v>34.479999999999997</v>
      </c>
      <c r="AN52" s="173"/>
      <c r="AO52" s="173"/>
      <c r="AP52" s="173"/>
      <c r="AQ52" s="173"/>
      <c r="AR52" s="173"/>
      <c r="AS52" s="173"/>
      <c r="AT52" s="173"/>
      <c r="AU52" s="173"/>
      <c r="AV52" s="173"/>
      <c r="AW52" s="173"/>
      <c r="AX52" s="173"/>
      <c r="AY52" s="173"/>
    </row>
    <row r="53" spans="1:1005" ht="15" x14ac:dyDescent="0.25">
      <c r="A53" s="224">
        <v>45627</v>
      </c>
      <c r="B53" s="89"/>
      <c r="C53" s="89"/>
      <c r="D53" s="90">
        <v>27</v>
      </c>
      <c r="E53">
        <v>39.125999999999998</v>
      </c>
      <c r="F53">
        <v>36.658000000000001</v>
      </c>
      <c r="G53">
        <v>38.478999999999999</v>
      </c>
      <c r="H53">
        <v>24.789000000000001</v>
      </c>
      <c r="I53">
        <v>23.251999999999999</v>
      </c>
      <c r="J53">
        <v>20.841000000000001</v>
      </c>
      <c r="K53">
        <v>25.774000000000001</v>
      </c>
      <c r="L53">
        <v>21.765999999999998</v>
      </c>
      <c r="M53">
        <v>19.088999999999999</v>
      </c>
      <c r="N53">
        <v>26.888000000000002</v>
      </c>
      <c r="O53">
        <v>23.475999999999999</v>
      </c>
      <c r="P53">
        <v>42.058</v>
      </c>
      <c r="Q53">
        <v>51.856000000000002</v>
      </c>
      <c r="R53">
        <v>32.112000000000002</v>
      </c>
      <c r="S53">
        <v>44.767000000000003</v>
      </c>
      <c r="T53">
        <v>25.771000000000001</v>
      </c>
      <c r="U53">
        <v>22.693999999999999</v>
      </c>
      <c r="V53">
        <v>20.463999999999999</v>
      </c>
      <c r="W53">
        <v>19.497</v>
      </c>
      <c r="X53">
        <v>26.155999999999999</v>
      </c>
      <c r="Y53">
        <v>23.084</v>
      </c>
      <c r="Z53">
        <v>26.495999999999999</v>
      </c>
      <c r="AA53">
        <v>31.568999999999999</v>
      </c>
      <c r="AB53">
        <v>23.349</v>
      </c>
      <c r="AC53">
        <v>28.971</v>
      </c>
      <c r="AD53">
        <v>28.16</v>
      </c>
      <c r="AE53">
        <v>32.564</v>
      </c>
      <c r="AF53">
        <v>32.981999999999999</v>
      </c>
      <c r="AG53">
        <v>22.422999999999998</v>
      </c>
      <c r="AH53">
        <v>29.189</v>
      </c>
      <c r="AI53" s="173">
        <v>31.375</v>
      </c>
      <c r="AJ53" s="173">
        <v>25.32</v>
      </c>
      <c r="AK53" s="173">
        <v>34.421999999999997</v>
      </c>
      <c r="AL53" s="173">
        <v>26.26</v>
      </c>
      <c r="AM53" s="173">
        <v>27.181000000000001</v>
      </c>
      <c r="AN53" s="173"/>
      <c r="AO53" s="173"/>
      <c r="AP53" s="173"/>
      <c r="AQ53" s="173"/>
      <c r="AR53" s="173"/>
      <c r="AS53" s="173"/>
      <c r="AT53" s="173"/>
      <c r="AU53" s="173"/>
      <c r="AV53" s="173"/>
      <c r="AW53" s="173"/>
      <c r="AX53" s="173"/>
      <c r="AY53" s="173"/>
    </row>
    <row r="54" spans="1:1005" ht="15" x14ac:dyDescent="0.25">
      <c r="A54" s="224">
        <v>45658</v>
      </c>
      <c r="B54" s="89"/>
      <c r="C54" s="89"/>
      <c r="D54" s="90">
        <v>26.9</v>
      </c>
      <c r="E54">
        <v>33.243000000000002</v>
      </c>
      <c r="F54">
        <v>30.988</v>
      </c>
      <c r="G54">
        <v>29.545000000000002</v>
      </c>
      <c r="H54">
        <v>21.02</v>
      </c>
      <c r="I54">
        <v>20.698</v>
      </c>
      <c r="J54">
        <v>18.896000000000001</v>
      </c>
      <c r="K54">
        <v>19.817</v>
      </c>
      <c r="L54">
        <v>19.498999999999999</v>
      </c>
      <c r="M54">
        <v>17.146999999999998</v>
      </c>
      <c r="N54">
        <v>24.738</v>
      </c>
      <c r="O54">
        <v>22.428999999999998</v>
      </c>
      <c r="P54">
        <v>26.672000000000001</v>
      </c>
      <c r="Q54">
        <v>34.796999999999997</v>
      </c>
      <c r="R54">
        <v>31.257000000000001</v>
      </c>
      <c r="S54">
        <v>28.751999999999999</v>
      </c>
      <c r="T54">
        <v>27.02</v>
      </c>
      <c r="U54">
        <v>21.216000000000001</v>
      </c>
      <c r="V54">
        <v>19.004999999999999</v>
      </c>
      <c r="W54">
        <v>15.502000000000001</v>
      </c>
      <c r="X54">
        <v>20.672000000000001</v>
      </c>
      <c r="Y54">
        <v>30.001000000000001</v>
      </c>
      <c r="Z54">
        <v>23.962</v>
      </c>
      <c r="AA54">
        <v>26.613</v>
      </c>
      <c r="AB54">
        <v>20.763999999999999</v>
      </c>
      <c r="AC54">
        <v>25.22</v>
      </c>
      <c r="AD54">
        <v>24.779</v>
      </c>
      <c r="AE54">
        <v>25.539000000000001</v>
      </c>
      <c r="AF54">
        <v>30.984000000000002</v>
      </c>
      <c r="AG54">
        <v>18.91</v>
      </c>
      <c r="AH54">
        <v>21.184000000000001</v>
      </c>
      <c r="AI54" s="173">
        <v>23.617000000000001</v>
      </c>
      <c r="AJ54" s="173">
        <v>26.085000000000001</v>
      </c>
      <c r="AK54" s="173">
        <v>25.375</v>
      </c>
      <c r="AL54" s="173">
        <v>23.123000000000001</v>
      </c>
      <c r="AM54" s="173">
        <v>23.256</v>
      </c>
      <c r="AN54" s="173"/>
      <c r="AO54" s="173"/>
      <c r="AP54" s="173"/>
      <c r="AQ54" s="173"/>
      <c r="AR54" s="173"/>
      <c r="AS54" s="173"/>
      <c r="AT54" s="173"/>
      <c r="AU54" s="173"/>
      <c r="AV54" s="173"/>
      <c r="AW54" s="173"/>
      <c r="AX54" s="173"/>
      <c r="AY54" s="173"/>
    </row>
    <row r="55" spans="1:1005" ht="15" x14ac:dyDescent="0.25">
      <c r="A55" s="224">
        <v>45689</v>
      </c>
      <c r="B55" s="89"/>
      <c r="C55" s="89"/>
      <c r="D55" s="90">
        <v>24.2</v>
      </c>
      <c r="E55">
        <v>28.143999999999998</v>
      </c>
      <c r="F55">
        <v>70.024000000000001</v>
      </c>
      <c r="G55">
        <v>43.634</v>
      </c>
      <c r="H55">
        <v>17.600999999999999</v>
      </c>
      <c r="I55">
        <v>17.552</v>
      </c>
      <c r="J55">
        <v>16.837</v>
      </c>
      <c r="K55">
        <v>18.315000000000001</v>
      </c>
      <c r="L55">
        <v>18.11</v>
      </c>
      <c r="M55">
        <v>15.625</v>
      </c>
      <c r="N55">
        <v>22.042000000000002</v>
      </c>
      <c r="O55">
        <v>34.537999999999997</v>
      </c>
      <c r="P55">
        <v>31.32</v>
      </c>
      <c r="Q55">
        <v>33.546999999999997</v>
      </c>
      <c r="R55">
        <v>30.228999999999999</v>
      </c>
      <c r="S55">
        <v>39.651000000000003</v>
      </c>
      <c r="T55">
        <v>34.454000000000001</v>
      </c>
      <c r="U55">
        <v>19.132999999999999</v>
      </c>
      <c r="V55">
        <v>16.439</v>
      </c>
      <c r="W55">
        <v>21.242999999999999</v>
      </c>
      <c r="X55">
        <v>20.199000000000002</v>
      </c>
      <c r="Y55">
        <v>28.844000000000001</v>
      </c>
      <c r="Z55">
        <v>18.925999999999998</v>
      </c>
      <c r="AA55">
        <v>29.146999999999998</v>
      </c>
      <c r="AB55">
        <v>17.565000000000001</v>
      </c>
      <c r="AC55">
        <v>26.849</v>
      </c>
      <c r="AD55">
        <v>20.99</v>
      </c>
      <c r="AE55">
        <v>20.451000000000001</v>
      </c>
      <c r="AF55">
        <v>27.262</v>
      </c>
      <c r="AG55">
        <v>15.964</v>
      </c>
      <c r="AH55">
        <v>23.317</v>
      </c>
      <c r="AI55" s="173">
        <v>44.405999999999999</v>
      </c>
      <c r="AJ55" s="173">
        <v>20.097000000000001</v>
      </c>
      <c r="AK55" s="173">
        <v>23.725999999999999</v>
      </c>
      <c r="AL55" s="173">
        <v>21.542999999999999</v>
      </c>
      <c r="AM55" s="173">
        <v>19.68</v>
      </c>
      <c r="AN55" s="173"/>
      <c r="AO55" s="173"/>
      <c r="AP55" s="173"/>
      <c r="AQ55" s="173"/>
      <c r="AR55" s="173"/>
      <c r="AS55" s="173"/>
      <c r="AT55" s="173"/>
      <c r="AU55" s="173"/>
      <c r="AV55" s="173"/>
      <c r="AW55" s="173"/>
      <c r="AX55" s="173"/>
      <c r="AY55" s="173"/>
    </row>
    <row r="56" spans="1:1005" ht="15" x14ac:dyDescent="0.25">
      <c r="A56" s="224">
        <v>45717</v>
      </c>
      <c r="B56" s="89"/>
      <c r="C56" s="89"/>
      <c r="D56" s="90">
        <v>79</v>
      </c>
      <c r="E56">
        <v>64.745000000000005</v>
      </c>
      <c r="F56">
        <v>240.53200000000001</v>
      </c>
      <c r="G56">
        <v>60.353999999999999</v>
      </c>
      <c r="H56">
        <v>32.875999999999998</v>
      </c>
      <c r="I56">
        <v>93.456999999999994</v>
      </c>
      <c r="J56">
        <v>61.082999999999998</v>
      </c>
      <c r="K56">
        <v>48.48</v>
      </c>
      <c r="L56">
        <v>58.015000000000001</v>
      </c>
      <c r="M56">
        <v>65.430000000000007</v>
      </c>
      <c r="N56">
        <v>79.744</v>
      </c>
      <c r="O56">
        <v>93.765000000000001</v>
      </c>
      <c r="P56">
        <v>77.587999999999994</v>
      </c>
      <c r="Q56">
        <v>114.947</v>
      </c>
      <c r="R56">
        <v>89.587000000000003</v>
      </c>
      <c r="S56">
        <v>97.95</v>
      </c>
      <c r="T56">
        <v>58.667999999999999</v>
      </c>
      <c r="U56">
        <v>58.7</v>
      </c>
      <c r="V56">
        <v>34.918999999999997</v>
      </c>
      <c r="W56">
        <v>60.933999999999997</v>
      </c>
      <c r="X56">
        <v>109.80500000000001</v>
      </c>
      <c r="Y56">
        <v>46.37</v>
      </c>
      <c r="Z56">
        <v>45.976999999999997</v>
      </c>
      <c r="AA56">
        <v>141.886</v>
      </c>
      <c r="AB56">
        <v>33.869999999999997</v>
      </c>
      <c r="AC56">
        <v>108.021</v>
      </c>
      <c r="AD56">
        <v>36.783000000000001</v>
      </c>
      <c r="AE56">
        <v>85.206000000000003</v>
      </c>
      <c r="AF56">
        <v>86.432000000000002</v>
      </c>
      <c r="AG56">
        <v>47.238999999999997</v>
      </c>
      <c r="AH56">
        <v>63.238999999999997</v>
      </c>
      <c r="AI56" s="173">
        <v>88.349000000000004</v>
      </c>
      <c r="AJ56" s="173">
        <v>38.829000000000001</v>
      </c>
      <c r="AK56" s="173">
        <v>71.221999999999994</v>
      </c>
      <c r="AL56" s="173">
        <v>68.825999999999993</v>
      </c>
      <c r="AM56" s="173">
        <v>34.825000000000003</v>
      </c>
      <c r="AN56" s="173"/>
      <c r="AO56" s="173"/>
      <c r="AP56" s="173"/>
      <c r="AQ56" s="173"/>
      <c r="AR56" s="173"/>
      <c r="AS56" s="173"/>
      <c r="AT56" s="173"/>
      <c r="AU56" s="173"/>
      <c r="AV56" s="173"/>
      <c r="AW56" s="173"/>
      <c r="AX56" s="173"/>
      <c r="AY56" s="173"/>
    </row>
    <row r="57" spans="1:1005" ht="15" x14ac:dyDescent="0.25">
      <c r="A57" s="224">
        <v>45748</v>
      </c>
      <c r="B57" s="89"/>
      <c r="C57" s="89"/>
      <c r="D57" s="90">
        <v>207.7</v>
      </c>
      <c r="E57">
        <v>341.43099999999998</v>
      </c>
      <c r="F57">
        <v>502.55799999999999</v>
      </c>
      <c r="G57">
        <v>169.619</v>
      </c>
      <c r="H57">
        <v>174.749</v>
      </c>
      <c r="I57">
        <v>253.25399999999999</v>
      </c>
      <c r="J57">
        <v>172.137</v>
      </c>
      <c r="K57">
        <v>125.678</v>
      </c>
      <c r="L57">
        <v>139.42500000000001</v>
      </c>
      <c r="M57">
        <v>238.84399999999999</v>
      </c>
      <c r="N57">
        <v>174.268</v>
      </c>
      <c r="O57">
        <v>116.17700000000001</v>
      </c>
      <c r="P57">
        <v>330.267</v>
      </c>
      <c r="Q57">
        <v>301.863</v>
      </c>
      <c r="R57">
        <v>241.28700000000001</v>
      </c>
      <c r="S57">
        <v>217.059</v>
      </c>
      <c r="T57">
        <v>187.583</v>
      </c>
      <c r="U57">
        <v>166.96299999999999</v>
      </c>
      <c r="V57">
        <v>121.123</v>
      </c>
      <c r="W57">
        <v>194.756</v>
      </c>
      <c r="X57">
        <v>248.45</v>
      </c>
      <c r="Y57">
        <v>170.82300000000001</v>
      </c>
      <c r="Z57">
        <v>328.66800000000001</v>
      </c>
      <c r="AA57">
        <v>188.64699999999999</v>
      </c>
      <c r="AB57">
        <v>136.523</v>
      </c>
      <c r="AC57">
        <v>268.51499999999999</v>
      </c>
      <c r="AD57">
        <v>161.88399999999999</v>
      </c>
      <c r="AE57">
        <v>401.88200000000001</v>
      </c>
      <c r="AF57">
        <v>170.16300000000001</v>
      </c>
      <c r="AG57">
        <v>125.54</v>
      </c>
      <c r="AH57">
        <v>219.48500000000001</v>
      </c>
      <c r="AI57" s="173">
        <v>116.86799999999999</v>
      </c>
      <c r="AJ57" s="173">
        <v>86.274000000000001</v>
      </c>
      <c r="AK57" s="173">
        <v>167.20699999999999</v>
      </c>
      <c r="AL57" s="173">
        <v>102.39</v>
      </c>
      <c r="AM57" s="173">
        <v>223.095</v>
      </c>
      <c r="AN57" s="173"/>
      <c r="AO57" s="173"/>
      <c r="AP57" s="173"/>
      <c r="AQ57" s="173"/>
      <c r="AR57" s="173"/>
      <c r="AS57" s="173"/>
      <c r="AT57" s="173"/>
      <c r="AU57" s="173"/>
      <c r="AV57" s="173"/>
      <c r="AW57" s="173"/>
      <c r="AX57" s="173"/>
      <c r="AY57" s="173"/>
    </row>
    <row r="58" spans="1:1005" ht="15" x14ac:dyDescent="0.25">
      <c r="A58" s="224">
        <v>45778</v>
      </c>
      <c r="B58" s="89"/>
      <c r="C58" s="89"/>
      <c r="D58" s="90">
        <v>514.4</v>
      </c>
      <c r="E58">
        <v>803.62400000000002</v>
      </c>
      <c r="F58">
        <v>633.16899999999998</v>
      </c>
      <c r="G58">
        <v>346.08300000000003</v>
      </c>
      <c r="H58">
        <v>452.41</v>
      </c>
      <c r="I58">
        <v>312.20499999999998</v>
      </c>
      <c r="J58">
        <v>243.00700000000001</v>
      </c>
      <c r="K58">
        <v>421.06400000000002</v>
      </c>
      <c r="L58">
        <v>328.298</v>
      </c>
      <c r="M58">
        <v>723.49599999999998</v>
      </c>
      <c r="N58">
        <v>403.46600000000001</v>
      </c>
      <c r="O58">
        <v>656.25400000000002</v>
      </c>
      <c r="P58">
        <v>756.42700000000002</v>
      </c>
      <c r="Q58">
        <v>941.40499999999997</v>
      </c>
      <c r="R58">
        <v>681.24099999999999</v>
      </c>
      <c r="S58">
        <v>542.43700000000001</v>
      </c>
      <c r="T58">
        <v>483.16300000000001</v>
      </c>
      <c r="U58">
        <v>421.52</v>
      </c>
      <c r="V58">
        <v>148.45599999999999</v>
      </c>
      <c r="W58">
        <v>517.53300000000002</v>
      </c>
      <c r="X58">
        <v>386.50400000000002</v>
      </c>
      <c r="Y58">
        <v>574.50099999999998</v>
      </c>
      <c r="Z58">
        <v>654.78399999999999</v>
      </c>
      <c r="AA58">
        <v>433.00099999999998</v>
      </c>
      <c r="AB58">
        <v>647.41800000000001</v>
      </c>
      <c r="AC58">
        <v>718.37199999999996</v>
      </c>
      <c r="AD58">
        <v>397.82400000000001</v>
      </c>
      <c r="AE58">
        <v>909.73900000000003</v>
      </c>
      <c r="AF58">
        <v>221.74299999999999</v>
      </c>
      <c r="AG58">
        <v>379.31799999999998</v>
      </c>
      <c r="AH58">
        <v>609.78599999999994</v>
      </c>
      <c r="AI58" s="173">
        <v>328.89100000000002</v>
      </c>
      <c r="AJ58" s="173">
        <v>265.69299999999998</v>
      </c>
      <c r="AK58" s="173">
        <v>526.09500000000003</v>
      </c>
      <c r="AL58" s="173">
        <v>443.53300000000002</v>
      </c>
      <c r="AM58" s="173">
        <v>1156.383</v>
      </c>
      <c r="AN58" s="173"/>
      <c r="AO58" s="173"/>
      <c r="AP58" s="173"/>
      <c r="AQ58" s="173"/>
      <c r="AR58" s="173"/>
      <c r="AS58" s="173"/>
      <c r="AT58" s="173"/>
      <c r="AU58" s="173"/>
      <c r="AV58" s="173"/>
      <c r="AW58" s="173"/>
      <c r="AX58" s="173"/>
      <c r="AY58" s="173"/>
    </row>
    <row r="59" spans="1:1005" ht="15" x14ac:dyDescent="0.25">
      <c r="A59" s="224">
        <v>45809</v>
      </c>
      <c r="B59" s="89"/>
      <c r="C59" s="89"/>
      <c r="D59" s="90">
        <v>398.9</v>
      </c>
      <c r="E59">
        <v>453.73500000000001</v>
      </c>
      <c r="F59">
        <v>530.94799999999998</v>
      </c>
      <c r="G59">
        <v>110.884</v>
      </c>
      <c r="H59">
        <v>460.13200000000001</v>
      </c>
      <c r="I59">
        <v>200.749</v>
      </c>
      <c r="J59">
        <v>362.38499999999999</v>
      </c>
      <c r="K59">
        <v>416.37700000000001</v>
      </c>
      <c r="L59">
        <v>189.05</v>
      </c>
      <c r="M59">
        <v>704.904</v>
      </c>
      <c r="N59">
        <v>226.14699999999999</v>
      </c>
      <c r="O59">
        <v>887.303</v>
      </c>
      <c r="P59">
        <v>572.61</v>
      </c>
      <c r="Q59">
        <v>832.55899999999997</v>
      </c>
      <c r="R59">
        <v>515.35900000000004</v>
      </c>
      <c r="S59">
        <v>573.11199999999997</v>
      </c>
      <c r="T59">
        <v>326.81599999999997</v>
      </c>
      <c r="U59">
        <v>243.32900000000001</v>
      </c>
      <c r="V59">
        <v>142.81299999999999</v>
      </c>
      <c r="W59">
        <v>517.05600000000004</v>
      </c>
      <c r="X59">
        <v>205.042</v>
      </c>
      <c r="Y59">
        <v>541.06299999999999</v>
      </c>
      <c r="Z59">
        <v>360.767</v>
      </c>
      <c r="AA59">
        <v>186.06399999999999</v>
      </c>
      <c r="AB59">
        <v>791.28399999999999</v>
      </c>
      <c r="AC59">
        <v>546.322</v>
      </c>
      <c r="AD59">
        <v>656.149</v>
      </c>
      <c r="AE59">
        <v>1281.8720000000001</v>
      </c>
      <c r="AF59">
        <v>76.436000000000007</v>
      </c>
      <c r="AG59">
        <v>210.79400000000001</v>
      </c>
      <c r="AH59">
        <v>557.87599999999998</v>
      </c>
      <c r="AI59" s="173">
        <v>318.81900000000002</v>
      </c>
      <c r="AJ59" s="173">
        <v>183.18700000000001</v>
      </c>
      <c r="AK59" s="173">
        <v>604.70500000000004</v>
      </c>
      <c r="AL59" s="173">
        <v>834.42</v>
      </c>
      <c r="AM59" s="173">
        <v>1044.9179999999999</v>
      </c>
      <c r="AN59" s="173"/>
      <c r="AO59" s="173"/>
      <c r="AP59" s="173"/>
      <c r="AQ59" s="173"/>
      <c r="AR59" s="173"/>
      <c r="AS59" s="173"/>
      <c r="AT59" s="173"/>
      <c r="AU59" s="173"/>
      <c r="AV59" s="173"/>
      <c r="AW59" s="173"/>
      <c r="AX59" s="173"/>
      <c r="AY59" s="173"/>
    </row>
    <row r="60" spans="1:1005" ht="15" x14ac:dyDescent="0.25">
      <c r="A60" s="224">
        <v>45839</v>
      </c>
      <c r="B60" s="89"/>
      <c r="C60" s="89"/>
      <c r="D60" s="90">
        <v>73.2</v>
      </c>
      <c r="E60">
        <v>88.471999999999994</v>
      </c>
      <c r="F60">
        <v>108.616</v>
      </c>
      <c r="G60">
        <v>28.613</v>
      </c>
      <c r="H60">
        <v>65.063999999999993</v>
      </c>
      <c r="I60">
        <v>39.834000000000003</v>
      </c>
      <c r="J60">
        <v>67.974999999999994</v>
      </c>
      <c r="K60">
        <v>73.673000000000002</v>
      </c>
      <c r="L60">
        <v>39.076999999999998</v>
      </c>
      <c r="M60">
        <v>173.35499999999999</v>
      </c>
      <c r="N60">
        <v>44.802</v>
      </c>
      <c r="O60">
        <v>345.209</v>
      </c>
      <c r="P60">
        <v>116.872</v>
      </c>
      <c r="Q60">
        <v>152.49199999999999</v>
      </c>
      <c r="R60">
        <v>166.12299999999999</v>
      </c>
      <c r="S60">
        <v>136.387</v>
      </c>
      <c r="T60">
        <v>42.002000000000002</v>
      </c>
      <c r="U60">
        <v>35.860999999999997</v>
      </c>
      <c r="V60">
        <v>20.033999999999999</v>
      </c>
      <c r="W60">
        <v>78.325000000000003</v>
      </c>
      <c r="X60">
        <v>40.732999999999997</v>
      </c>
      <c r="Y60">
        <v>114.90300000000001</v>
      </c>
      <c r="Z60">
        <v>52.436</v>
      </c>
      <c r="AA60">
        <v>35.072000000000003</v>
      </c>
      <c r="AB60">
        <v>200.78800000000001</v>
      </c>
      <c r="AC60">
        <v>117.319</v>
      </c>
      <c r="AD60">
        <v>108.295</v>
      </c>
      <c r="AE60">
        <v>479.95400000000001</v>
      </c>
      <c r="AF60">
        <v>19.672999999999998</v>
      </c>
      <c r="AG60">
        <v>30.244</v>
      </c>
      <c r="AH60">
        <v>77.347999999999999</v>
      </c>
      <c r="AI60" s="173">
        <v>49.424999999999997</v>
      </c>
      <c r="AJ60" s="173">
        <v>27.646999999999998</v>
      </c>
      <c r="AK60" s="173">
        <v>198.375</v>
      </c>
      <c r="AL60" s="173">
        <v>268.26600000000002</v>
      </c>
      <c r="AM60" s="173">
        <v>237.477</v>
      </c>
      <c r="AN60" s="173"/>
      <c r="AO60" s="173"/>
      <c r="AP60" s="173"/>
      <c r="AQ60" s="173"/>
      <c r="AR60" s="173"/>
      <c r="AS60" s="173"/>
      <c r="AT60" s="173"/>
      <c r="AU60" s="173"/>
      <c r="AV60" s="173"/>
      <c r="AW60" s="173"/>
      <c r="AX60" s="173"/>
      <c r="AY60" s="173"/>
    </row>
    <row r="61" spans="1:1005" ht="15" x14ac:dyDescent="0.25">
      <c r="A61" s="224">
        <v>45870</v>
      </c>
      <c r="B61" s="89"/>
      <c r="C61" s="89"/>
      <c r="D61" s="90">
        <v>24.2</v>
      </c>
      <c r="E61">
        <v>33.884</v>
      </c>
      <c r="F61">
        <v>31.324000000000002</v>
      </c>
      <c r="G61">
        <v>18.597999999999999</v>
      </c>
      <c r="H61">
        <v>19.178000000000001</v>
      </c>
      <c r="I61">
        <v>19.821000000000002</v>
      </c>
      <c r="J61">
        <v>17.460999999999999</v>
      </c>
      <c r="K61">
        <v>19.207000000000001</v>
      </c>
      <c r="L61">
        <v>14.71</v>
      </c>
      <c r="M61">
        <v>31.962</v>
      </c>
      <c r="N61">
        <v>17.363</v>
      </c>
      <c r="O61">
        <v>44.296999999999997</v>
      </c>
      <c r="P61">
        <v>28.207000000000001</v>
      </c>
      <c r="Q61">
        <v>41.125</v>
      </c>
      <c r="R61">
        <v>36.604999999999997</v>
      </c>
      <c r="S61">
        <v>29.539000000000001</v>
      </c>
      <c r="T61">
        <v>17.463999999999999</v>
      </c>
      <c r="U61">
        <v>16.829999999999998</v>
      </c>
      <c r="V61">
        <v>11.411</v>
      </c>
      <c r="W61">
        <v>18.981999999999999</v>
      </c>
      <c r="X61">
        <v>15.789</v>
      </c>
      <c r="Y61">
        <v>23.303000000000001</v>
      </c>
      <c r="Z61">
        <v>20.323</v>
      </c>
      <c r="AA61">
        <v>16.568000000000001</v>
      </c>
      <c r="AB61">
        <v>32.171999999999997</v>
      </c>
      <c r="AC61">
        <v>28.192</v>
      </c>
      <c r="AD61">
        <v>24.916</v>
      </c>
      <c r="AE61">
        <v>56.890999999999998</v>
      </c>
      <c r="AF61">
        <v>15.315</v>
      </c>
      <c r="AG61">
        <v>16.077999999999999</v>
      </c>
      <c r="AH61">
        <v>31.161999999999999</v>
      </c>
      <c r="AI61" s="173">
        <v>16.027000000000001</v>
      </c>
      <c r="AJ61" s="173">
        <v>10.827999999999999</v>
      </c>
      <c r="AK61" s="173">
        <v>30.126999999999999</v>
      </c>
      <c r="AL61" s="173">
        <v>39.957999999999998</v>
      </c>
      <c r="AM61" s="173">
        <v>47.505000000000003</v>
      </c>
      <c r="AN61" s="173"/>
      <c r="AO61" s="173"/>
      <c r="AP61" s="173"/>
      <c r="AQ61" s="173"/>
      <c r="AR61" s="173"/>
      <c r="AS61" s="173"/>
      <c r="AT61" s="173"/>
      <c r="AU61" s="173"/>
      <c r="AV61" s="173"/>
      <c r="AW61" s="173"/>
      <c r="AX61" s="173"/>
      <c r="AY61" s="173"/>
    </row>
    <row r="62" spans="1:1005" ht="15" x14ac:dyDescent="0.25">
      <c r="A62" s="224">
        <v>45901</v>
      </c>
      <c r="B62" s="89"/>
      <c r="C62" s="89"/>
      <c r="D62" s="90">
        <v>13.8</v>
      </c>
      <c r="E62">
        <v>20.795999999999999</v>
      </c>
      <c r="F62">
        <v>22.706</v>
      </c>
      <c r="G62">
        <v>11.032</v>
      </c>
      <c r="H62">
        <v>17.763000000000002</v>
      </c>
      <c r="I62">
        <v>10.582000000000001</v>
      </c>
      <c r="J62">
        <v>8.4329999999999998</v>
      </c>
      <c r="K62">
        <v>12.157</v>
      </c>
      <c r="L62">
        <v>7.3109999999999999</v>
      </c>
      <c r="M62">
        <v>17.523</v>
      </c>
      <c r="N62">
        <v>9.5269999999999992</v>
      </c>
      <c r="O62">
        <v>16.472000000000001</v>
      </c>
      <c r="P62">
        <v>15.853999999999999</v>
      </c>
      <c r="Q62">
        <v>105.23099999999999</v>
      </c>
      <c r="R62">
        <v>17.582000000000001</v>
      </c>
      <c r="S62">
        <v>16.143999999999998</v>
      </c>
      <c r="T62">
        <v>22.030999999999999</v>
      </c>
      <c r="U62">
        <v>9.7959999999999994</v>
      </c>
      <c r="V62">
        <v>5.8380000000000001</v>
      </c>
      <c r="W62">
        <v>14.523</v>
      </c>
      <c r="X62">
        <v>15.004</v>
      </c>
      <c r="Y62">
        <v>14.009</v>
      </c>
      <c r="Z62">
        <v>31.643999999999998</v>
      </c>
      <c r="AA62">
        <v>18.786999999999999</v>
      </c>
      <c r="AB62">
        <v>18.216000000000001</v>
      </c>
      <c r="AC62">
        <v>15.632</v>
      </c>
      <c r="AD62">
        <v>12.505000000000001</v>
      </c>
      <c r="AE62">
        <v>29.585000000000001</v>
      </c>
      <c r="AF62">
        <v>8.5779999999999994</v>
      </c>
      <c r="AG62">
        <v>19.701000000000001</v>
      </c>
      <c r="AH62">
        <v>29.472000000000001</v>
      </c>
      <c r="AI62" s="173">
        <v>8.5909999999999993</v>
      </c>
      <c r="AJ62" s="173">
        <v>5.6230000000000002</v>
      </c>
      <c r="AK62" s="173">
        <v>19.623000000000001</v>
      </c>
      <c r="AL62" s="173">
        <v>14.082000000000001</v>
      </c>
      <c r="AM62" s="173">
        <v>27.693000000000001</v>
      </c>
      <c r="AN62" s="173"/>
      <c r="AO62" s="173"/>
      <c r="AP62" s="173"/>
      <c r="AQ62" s="173"/>
      <c r="AR62" s="173"/>
      <c r="AS62" s="173"/>
      <c r="AT62" s="173"/>
      <c r="AU62" s="173"/>
      <c r="AV62" s="173"/>
      <c r="AW62" s="173"/>
      <c r="AX62" s="173"/>
      <c r="AY62" s="173"/>
    </row>
    <row r="63" spans="1:1005" ht="15" x14ac:dyDescent="0.25">
      <c r="A63" s="224">
        <v>45931</v>
      </c>
      <c r="B63" s="89"/>
      <c r="C63" s="89"/>
      <c r="D63" s="90">
        <v>32.4</v>
      </c>
      <c r="E63">
        <v>49.210999999999999</v>
      </c>
      <c r="F63">
        <v>56.204999999999998</v>
      </c>
      <c r="G63">
        <v>13.808</v>
      </c>
      <c r="H63">
        <v>16.861000000000001</v>
      </c>
      <c r="I63">
        <v>12.48</v>
      </c>
      <c r="J63">
        <v>24.61</v>
      </c>
      <c r="K63">
        <v>12.867000000000001</v>
      </c>
      <c r="L63">
        <v>9.7970000000000006</v>
      </c>
      <c r="M63">
        <v>35.512999999999998</v>
      </c>
      <c r="N63">
        <v>25.385000000000002</v>
      </c>
      <c r="O63">
        <v>38.15</v>
      </c>
      <c r="P63">
        <v>23.728999999999999</v>
      </c>
      <c r="Q63">
        <v>81.888000000000005</v>
      </c>
      <c r="R63">
        <v>41.728000000000002</v>
      </c>
      <c r="S63">
        <v>19.286000000000001</v>
      </c>
      <c r="T63">
        <v>35.517000000000003</v>
      </c>
      <c r="U63">
        <v>14.49</v>
      </c>
      <c r="V63">
        <v>14.504</v>
      </c>
      <c r="W63">
        <v>14.311999999999999</v>
      </c>
      <c r="X63">
        <v>29.79</v>
      </c>
      <c r="Y63">
        <v>30.111000000000001</v>
      </c>
      <c r="Z63">
        <v>52.447000000000003</v>
      </c>
      <c r="AA63">
        <v>41.345999999999997</v>
      </c>
      <c r="AB63">
        <v>19.757000000000001</v>
      </c>
      <c r="AC63">
        <v>27.349</v>
      </c>
      <c r="AD63">
        <v>20.530999999999999</v>
      </c>
      <c r="AE63">
        <v>33.164000000000001</v>
      </c>
      <c r="AF63">
        <v>12.364000000000001</v>
      </c>
      <c r="AG63">
        <v>49.371000000000002</v>
      </c>
      <c r="AH63">
        <v>30.83</v>
      </c>
      <c r="AI63" s="173">
        <v>11.680999999999999</v>
      </c>
      <c r="AJ63" s="173">
        <v>37.481000000000002</v>
      </c>
      <c r="AK63" s="173">
        <v>26.981000000000002</v>
      </c>
      <c r="AL63" s="173">
        <v>32.968000000000004</v>
      </c>
      <c r="AM63" s="173">
        <v>34.881</v>
      </c>
      <c r="AN63" s="173"/>
      <c r="AO63" s="173"/>
      <c r="AP63" s="173"/>
      <c r="AQ63" s="173"/>
      <c r="AR63" s="173"/>
      <c r="AS63" s="173"/>
      <c r="AT63" s="173"/>
      <c r="AU63" s="173"/>
      <c r="AV63" s="173"/>
      <c r="AW63" s="173"/>
      <c r="AX63" s="173"/>
      <c r="AY63" s="173"/>
    </row>
    <row r="64" spans="1:1005" ht="15" x14ac:dyDescent="0.25">
      <c r="A64" s="224"/>
      <c r="B64" s="89"/>
      <c r="C64" s="89"/>
      <c r="D64" s="164"/>
      <c r="AI64" s="173"/>
      <c r="AJ64" s="173"/>
      <c r="AK64" s="173"/>
      <c r="AL64" s="173"/>
      <c r="AM64" s="173"/>
      <c r="AN64" s="173"/>
      <c r="AO64" s="173"/>
      <c r="AP64" s="173"/>
      <c r="AQ64" s="173"/>
      <c r="AR64" s="173"/>
      <c r="AS64" s="173"/>
      <c r="AT64" s="173"/>
      <c r="AU64" s="173"/>
      <c r="AV64" s="173"/>
      <c r="AW64" s="173"/>
      <c r="AX64" s="173"/>
      <c r="AY64" s="173"/>
      <c r="ALQ64" t="e">
        <v>#N/A</v>
      </c>
    </row>
    <row r="65" spans="1:1005" ht="15" x14ac:dyDescent="0.25">
      <c r="A65" s="224"/>
      <c r="B65" s="89"/>
      <c r="C65" s="89"/>
      <c r="D65" s="164"/>
      <c r="AI65" s="173"/>
      <c r="AJ65" s="173"/>
      <c r="AK65" s="173"/>
      <c r="AL65" s="173"/>
      <c r="AM65" s="173"/>
      <c r="AN65" s="173"/>
      <c r="AO65" s="173"/>
      <c r="AP65" s="173"/>
      <c r="AQ65" s="173"/>
      <c r="AR65" s="173"/>
      <c r="AS65" s="173"/>
      <c r="AT65" s="173"/>
      <c r="AU65" s="173"/>
      <c r="AV65" s="173"/>
      <c r="AW65" s="173"/>
      <c r="AX65" s="173"/>
      <c r="AY65" s="173"/>
      <c r="ALQ65" t="e">
        <v>#N/A</v>
      </c>
    </row>
    <row r="66" spans="1:1005" ht="15" x14ac:dyDescent="0.25">
      <c r="A66" s="224"/>
      <c r="B66" s="89"/>
      <c r="C66" s="89"/>
      <c r="D66" s="164"/>
      <c r="AI66" s="173"/>
      <c r="AJ66" s="173"/>
      <c r="AK66" s="173"/>
      <c r="AL66" s="173"/>
      <c r="AM66" s="173"/>
      <c r="AN66" s="173"/>
      <c r="AO66" s="173"/>
      <c r="AP66" s="173"/>
      <c r="AQ66" s="173"/>
      <c r="AR66" s="173"/>
      <c r="AS66" s="173"/>
      <c r="AT66" s="173"/>
      <c r="AU66" s="173"/>
      <c r="AV66" s="173"/>
      <c r="AW66" s="173"/>
      <c r="AX66" s="173"/>
      <c r="AY66" s="173"/>
      <c r="ALQ66" t="e">
        <v>#N/A</v>
      </c>
    </row>
    <row r="67" spans="1:1005" ht="15" x14ac:dyDescent="0.25">
      <c r="A67" s="224"/>
      <c r="B67" s="89"/>
      <c r="C67" s="89"/>
      <c r="D67" s="164"/>
      <c r="AI67" s="173"/>
      <c r="AJ67" s="173"/>
      <c r="AK67" s="173"/>
      <c r="AL67" s="173"/>
      <c r="AM67" s="173"/>
      <c r="AN67" s="173"/>
      <c r="AO67" s="173"/>
      <c r="AP67" s="173"/>
      <c r="AQ67" s="173"/>
      <c r="AR67" s="173"/>
      <c r="AS67" s="173"/>
      <c r="AT67" s="173"/>
      <c r="AU67" s="173"/>
      <c r="AV67" s="173"/>
      <c r="AW67" s="173"/>
      <c r="AX67" s="173"/>
      <c r="AY67" s="173"/>
      <c r="ALQ67" t="e">
        <v>#N/A</v>
      </c>
    </row>
    <row r="68" spans="1:1005" ht="15" x14ac:dyDescent="0.25">
      <c r="A68" s="224"/>
      <c r="B68" s="89"/>
      <c r="C68" s="89"/>
      <c r="D68" s="164"/>
      <c r="AI68" s="173"/>
      <c r="AJ68" s="173"/>
      <c r="AK68" s="173"/>
      <c r="AL68" s="173"/>
      <c r="AM68" s="173"/>
      <c r="AN68" s="173"/>
      <c r="AO68" s="173"/>
      <c r="AP68" s="173"/>
      <c r="AQ68" s="173"/>
      <c r="AR68" s="173"/>
      <c r="AS68" s="173"/>
      <c r="AT68" s="173"/>
      <c r="AU68" s="173"/>
      <c r="AV68" s="173"/>
      <c r="AW68" s="173"/>
      <c r="AX68" s="173"/>
      <c r="AY68" s="173"/>
      <c r="ALQ68" t="e">
        <v>#N/A</v>
      </c>
    </row>
    <row r="69" spans="1:1005" ht="15" x14ac:dyDescent="0.25">
      <c r="A69" s="224"/>
      <c r="B69" s="89"/>
      <c r="C69" s="89"/>
      <c r="D69" s="164"/>
      <c r="AI69" s="173"/>
      <c r="AJ69" s="173"/>
      <c r="AK69" s="173"/>
      <c r="AL69" s="173"/>
      <c r="AM69" s="173"/>
      <c r="AN69" s="173"/>
      <c r="AO69" s="173"/>
      <c r="AP69" s="173"/>
      <c r="AQ69" s="173"/>
      <c r="AR69" s="173"/>
      <c r="AS69" s="173"/>
      <c r="AT69" s="173"/>
      <c r="AU69" s="173"/>
      <c r="AV69" s="173"/>
      <c r="AW69" s="173"/>
      <c r="AX69" s="173"/>
      <c r="AY69" s="173"/>
      <c r="ALQ69" t="e">
        <v>#N/A</v>
      </c>
    </row>
    <row r="70" spans="1:1005" ht="15" x14ac:dyDescent="0.25">
      <c r="A70" s="224"/>
      <c r="B70" s="89"/>
      <c r="C70" s="89"/>
      <c r="D70" s="16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224"/>
      <c r="B71" s="89"/>
      <c r="C71" s="89"/>
      <c r="D71" s="16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224"/>
      <c r="B72" s="89"/>
      <c r="C72" s="89"/>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224"/>
      <c r="B73" s="89"/>
      <c r="C73" s="89"/>
      <c r="D73" s="89"/>
      <c r="AI73" s="169"/>
      <c r="AJ73" s="169"/>
      <c r="AK73" s="169"/>
      <c r="AL73" s="169"/>
      <c r="AM73" s="169"/>
      <c r="AN73" s="169"/>
      <c r="AO73" s="169"/>
      <c r="AP73" s="169"/>
      <c r="AQ73" s="169"/>
      <c r="AR73" s="169"/>
      <c r="AS73" s="169"/>
      <c r="AT73" s="169"/>
      <c r="AU73" s="169"/>
      <c r="AV73" s="169"/>
      <c r="AW73" s="169"/>
      <c r="AX73" s="169"/>
      <c r="AY73" s="169"/>
    </row>
    <row r="74" spans="1:1005" ht="15" x14ac:dyDescent="0.25">
      <c r="A74" s="224"/>
      <c r="B74" s="89"/>
      <c r="C74" s="89"/>
      <c r="D74" s="89"/>
      <c r="AI74" s="169"/>
      <c r="AJ74" s="169"/>
      <c r="AK74" s="169"/>
      <c r="AL74" s="169"/>
      <c r="AM74" s="169"/>
      <c r="AN74" s="169"/>
      <c r="AO74" s="169"/>
      <c r="AP74" s="169"/>
      <c r="AQ74" s="169"/>
      <c r="AR74" s="169"/>
      <c r="AS74" s="169"/>
      <c r="AT74" s="169"/>
      <c r="AU74" s="169"/>
      <c r="AV74" s="169"/>
      <c r="AW74" s="169"/>
      <c r="AX74" s="169"/>
      <c r="AY74" s="169"/>
    </row>
    <row r="75" spans="1:1005" ht="15" x14ac:dyDescent="0.25">
      <c r="A75" s="224"/>
      <c r="B75" s="89"/>
      <c r="C75" s="89"/>
      <c r="D75" s="89"/>
      <c r="AI75" s="169"/>
      <c r="AJ75" s="169"/>
      <c r="AK75" s="169"/>
      <c r="AL75" s="169"/>
      <c r="AM75" s="169"/>
      <c r="AN75" s="169"/>
      <c r="AO75" s="169"/>
      <c r="AP75" s="169"/>
      <c r="AQ75" s="169"/>
      <c r="AR75" s="169"/>
      <c r="AS75" s="169"/>
      <c r="AT75" s="169"/>
      <c r="AU75" s="169"/>
      <c r="AV75" s="169"/>
      <c r="AW75" s="169"/>
      <c r="AX75" s="169"/>
      <c r="AY75" s="169"/>
    </row>
    <row r="76" spans="1:1005" ht="15" x14ac:dyDescent="0.25">
      <c r="A76" s="224"/>
      <c r="B76" s="89"/>
      <c r="C76" s="89"/>
      <c r="D76" s="89"/>
      <c r="AI76" s="169"/>
      <c r="AJ76" s="169"/>
      <c r="AK76" s="169"/>
      <c r="AL76" s="169"/>
      <c r="AM76" s="169"/>
      <c r="AN76" s="169"/>
      <c r="AO76" s="169"/>
      <c r="AP76" s="169"/>
      <c r="AQ76" s="169"/>
      <c r="AR76" s="169"/>
      <c r="AS76" s="169"/>
      <c r="AT76" s="169"/>
      <c r="AU76" s="169"/>
      <c r="AV76" s="169"/>
      <c r="AW76" s="169"/>
      <c r="AX76" s="169"/>
      <c r="AY76" s="169"/>
    </row>
    <row r="77" spans="1:1005" ht="15" x14ac:dyDescent="0.25">
      <c r="A77" s="224"/>
      <c r="B77" s="89"/>
      <c r="C77" s="89"/>
      <c r="D77" s="89"/>
      <c r="AI77" s="169"/>
      <c r="AJ77" s="169"/>
      <c r="AK77" s="169"/>
      <c r="AL77" s="169"/>
      <c r="AM77" s="169"/>
      <c r="AN77" s="169"/>
      <c r="AO77" s="169"/>
      <c r="AP77" s="169"/>
      <c r="AQ77" s="169"/>
      <c r="AR77" s="169"/>
      <c r="AS77" s="169"/>
      <c r="AT77" s="169"/>
      <c r="AU77" s="169"/>
      <c r="AV77" s="169"/>
      <c r="AW77" s="169"/>
      <c r="AX77" s="169"/>
      <c r="AY77" s="169"/>
    </row>
    <row r="78" spans="1:1005" ht="15" x14ac:dyDescent="0.25">
      <c r="A78" s="224"/>
      <c r="B78" s="89"/>
      <c r="C78" s="89"/>
      <c r="D78" s="89"/>
      <c r="AI78" s="169"/>
      <c r="AJ78" s="169"/>
      <c r="AK78" s="169"/>
      <c r="AL78" s="169"/>
      <c r="AM78" s="169"/>
      <c r="AN78" s="169"/>
      <c r="AO78" s="169"/>
      <c r="AP78" s="169"/>
      <c r="AQ78" s="169"/>
      <c r="AR78" s="169"/>
      <c r="AS78" s="169"/>
      <c r="AT78" s="169"/>
      <c r="AU78" s="169"/>
      <c r="AV78" s="169"/>
      <c r="AW78" s="169"/>
      <c r="AX78" s="169"/>
      <c r="AY78" s="169"/>
    </row>
    <row r="79" spans="1:1005" ht="15" x14ac:dyDescent="0.25">
      <c r="A79" s="224"/>
      <c r="B79" s="89"/>
      <c r="C79" s="89"/>
      <c r="D79" s="89"/>
      <c r="AI79" s="169"/>
      <c r="AJ79" s="169"/>
      <c r="AK79" s="169"/>
      <c r="AL79" s="169"/>
      <c r="AM79" s="169"/>
      <c r="AN79" s="169"/>
      <c r="AO79" s="169"/>
      <c r="AP79" s="169"/>
      <c r="AQ79" s="169"/>
      <c r="AR79" s="169"/>
      <c r="AS79" s="169"/>
      <c r="AT79" s="169"/>
      <c r="AU79" s="169"/>
      <c r="AV79" s="169"/>
      <c r="AW79" s="169"/>
      <c r="AX79" s="169"/>
      <c r="AY79" s="169"/>
    </row>
    <row r="80" spans="1:1005" ht="15" x14ac:dyDescent="0.25">
      <c r="A80" s="224"/>
      <c r="B80" s="89"/>
      <c r="C80" s="89"/>
      <c r="D80" s="8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0"/>
  <sheetViews>
    <sheetView zoomScaleNormal="100" workbookViewId="0">
      <selection activeCell="D4" sqref="D4"/>
    </sheetView>
  </sheetViews>
  <sheetFormatPr defaultColWidth="18.7109375" defaultRowHeight="12.75" customHeight="1" x14ac:dyDescent="0.25"/>
  <cols>
    <col min="1" max="1" width="9.140625" style="216" customWidth="1"/>
    <col min="2" max="54" width="9.140625" style="111" customWidth="1"/>
    <col min="55" max="16384" width="18.7109375" style="111"/>
  </cols>
  <sheetData>
    <row r="1" spans="1:54" s="216" customFormat="1" ht="15" x14ac:dyDescent="0.25">
      <c r="A1" s="227"/>
      <c r="B1" s="332">
        <v>10.892799999999999</v>
      </c>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263"/>
      <c r="AJ1" s="263"/>
      <c r="AK1" s="263"/>
      <c r="AL1" s="263"/>
      <c r="AM1" s="263"/>
    </row>
    <row r="2" spans="1:54" s="216" customFormat="1" ht="15" x14ac:dyDescent="0.25">
      <c r="A2" s="227"/>
      <c r="B2" s="226" t="s">
        <v>53</v>
      </c>
      <c r="C2" s="226" t="s">
        <v>54</v>
      </c>
      <c r="D2" s="226" t="s">
        <v>55</v>
      </c>
      <c r="E2" s="226">
        <v>1981</v>
      </c>
      <c r="F2" s="226">
        <v>1982</v>
      </c>
      <c r="G2" s="226">
        <v>1983</v>
      </c>
      <c r="H2" s="226">
        <v>1984</v>
      </c>
      <c r="I2" s="226">
        <v>1985</v>
      </c>
      <c r="J2" s="226">
        <v>1986</v>
      </c>
      <c r="K2" s="226">
        <v>1987</v>
      </c>
      <c r="L2" s="226">
        <v>1988</v>
      </c>
      <c r="M2" s="226">
        <v>1989</v>
      </c>
      <c r="N2" s="226">
        <v>1990</v>
      </c>
      <c r="O2" s="226">
        <v>1991</v>
      </c>
      <c r="P2" s="226">
        <v>1992</v>
      </c>
      <c r="Q2" s="226">
        <v>1993</v>
      </c>
      <c r="R2" s="226">
        <v>1994</v>
      </c>
      <c r="S2" s="226">
        <v>1995</v>
      </c>
      <c r="T2" s="226">
        <v>1996</v>
      </c>
      <c r="U2" s="226">
        <v>1997</v>
      </c>
      <c r="V2" s="226">
        <v>1998</v>
      </c>
      <c r="W2" s="226">
        <v>1999</v>
      </c>
      <c r="X2" s="226">
        <v>2000</v>
      </c>
      <c r="Y2" s="226">
        <v>2001</v>
      </c>
      <c r="Z2" s="226">
        <v>2002</v>
      </c>
      <c r="AA2" s="226">
        <v>2003</v>
      </c>
      <c r="AB2" s="226">
        <v>2004</v>
      </c>
      <c r="AC2" s="226">
        <v>2005</v>
      </c>
      <c r="AD2" s="226">
        <v>2006</v>
      </c>
      <c r="AE2" s="226">
        <v>2007</v>
      </c>
      <c r="AF2" s="226">
        <v>2008</v>
      </c>
      <c r="AG2" s="226">
        <v>2009</v>
      </c>
      <c r="AH2" s="226">
        <v>2010</v>
      </c>
      <c r="AI2" s="263">
        <v>2011</v>
      </c>
      <c r="AJ2" s="263">
        <v>2012</v>
      </c>
      <c r="AK2" s="263">
        <v>2013</v>
      </c>
      <c r="AL2" s="263">
        <v>2014</v>
      </c>
      <c r="AM2" s="263">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9"/>
      <c r="B3" s="230" t="s">
        <v>71</v>
      </c>
      <c r="C3" s="230" t="s">
        <v>72</v>
      </c>
      <c r="D3" s="230" t="s">
        <v>73</v>
      </c>
      <c r="E3" s="230" t="s">
        <v>74</v>
      </c>
      <c r="F3" s="230" t="s">
        <v>75</v>
      </c>
      <c r="G3" s="230" t="s">
        <v>76</v>
      </c>
      <c r="H3" s="230" t="s">
        <v>77</v>
      </c>
      <c r="I3" s="230" t="s">
        <v>78</v>
      </c>
      <c r="J3" s="230" t="s">
        <v>79</v>
      </c>
      <c r="K3" s="230" t="s">
        <v>80</v>
      </c>
      <c r="L3" s="230" t="s">
        <v>81</v>
      </c>
      <c r="M3" s="230" t="s">
        <v>82</v>
      </c>
      <c r="N3" s="230" t="s">
        <v>83</v>
      </c>
      <c r="O3" s="230" t="s">
        <v>84</v>
      </c>
      <c r="P3" s="230" t="s">
        <v>85</v>
      </c>
      <c r="Q3" s="230" t="s">
        <v>86</v>
      </c>
      <c r="R3" s="230" t="s">
        <v>87</v>
      </c>
      <c r="S3" s="230" t="s">
        <v>88</v>
      </c>
      <c r="T3" s="230" t="s">
        <v>89</v>
      </c>
      <c r="U3" s="230" t="s">
        <v>90</v>
      </c>
      <c r="V3" s="230" t="s">
        <v>91</v>
      </c>
      <c r="W3" s="230" t="s">
        <v>92</v>
      </c>
      <c r="X3" s="230" t="s">
        <v>93</v>
      </c>
      <c r="Y3" s="230" t="s">
        <v>94</v>
      </c>
      <c r="Z3" s="230" t="s">
        <v>95</v>
      </c>
      <c r="AA3" s="230" t="s">
        <v>96</v>
      </c>
      <c r="AB3" s="230" t="s">
        <v>97</v>
      </c>
      <c r="AC3" s="230" t="s">
        <v>98</v>
      </c>
      <c r="AD3" s="230" t="s">
        <v>99</v>
      </c>
      <c r="AE3" s="230" t="s">
        <v>100</v>
      </c>
      <c r="AF3" s="230" t="s">
        <v>101</v>
      </c>
      <c r="AG3" s="230" t="s">
        <v>102</v>
      </c>
      <c r="AH3" s="230" t="s">
        <v>103</v>
      </c>
      <c r="AI3" s="230" t="s">
        <v>163</v>
      </c>
      <c r="AJ3" s="230" t="s">
        <v>168</v>
      </c>
      <c r="AK3" s="230" t="s">
        <v>169</v>
      </c>
      <c r="AL3" s="230" t="s">
        <v>170</v>
      </c>
      <c r="AM3" s="230"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228">
        <v>44136</v>
      </c>
      <c r="B4" s="115"/>
      <c r="C4" s="115"/>
      <c r="D4" s="116">
        <v>8</v>
      </c>
      <c r="E4" s="11">
        <v>8</v>
      </c>
      <c r="F4" s="11">
        <v>8</v>
      </c>
      <c r="G4" s="11">
        <v>9.1620000000000008</v>
      </c>
      <c r="H4" s="11">
        <v>8</v>
      </c>
      <c r="I4" s="11">
        <v>8</v>
      </c>
      <c r="J4" s="11">
        <v>8.1509999999999998</v>
      </c>
      <c r="K4" s="11">
        <v>9.6539999999999999</v>
      </c>
      <c r="L4" s="11">
        <v>10.403</v>
      </c>
      <c r="M4" s="11">
        <v>8.0329999999999995</v>
      </c>
      <c r="N4" s="11">
        <v>8</v>
      </c>
      <c r="O4" s="11">
        <v>8.609</v>
      </c>
      <c r="P4" s="11">
        <v>8.6769999999999996</v>
      </c>
      <c r="Q4" s="11">
        <v>8.2629999999999999</v>
      </c>
      <c r="R4" s="11">
        <v>8</v>
      </c>
      <c r="S4" s="11">
        <v>8.5190000000000001</v>
      </c>
      <c r="T4" s="11">
        <v>8</v>
      </c>
      <c r="U4" s="11">
        <v>8.2620000000000005</v>
      </c>
      <c r="V4" s="11">
        <v>8</v>
      </c>
      <c r="W4" s="11">
        <v>8.1820000000000004</v>
      </c>
      <c r="X4" s="11">
        <v>8</v>
      </c>
      <c r="Y4" s="11">
        <v>8</v>
      </c>
      <c r="Z4" s="11">
        <v>8</v>
      </c>
      <c r="AA4" s="11">
        <v>8.0410000000000004</v>
      </c>
      <c r="AB4" s="11">
        <v>9.3230000000000004</v>
      </c>
      <c r="AC4" s="11">
        <v>8</v>
      </c>
      <c r="AD4" s="11">
        <v>8</v>
      </c>
      <c r="AE4" s="11">
        <v>8</v>
      </c>
      <c r="AF4" s="11">
        <v>8</v>
      </c>
      <c r="AG4" s="11">
        <v>8</v>
      </c>
      <c r="AH4" s="11">
        <v>8</v>
      </c>
      <c r="AI4" s="173">
        <v>8</v>
      </c>
      <c r="AJ4" s="173">
        <v>8.3960000000000008</v>
      </c>
      <c r="AK4" s="173">
        <v>8</v>
      </c>
      <c r="AL4" s="173">
        <v>8.3650000000000002</v>
      </c>
      <c r="AM4" s="173">
        <v>8</v>
      </c>
      <c r="AN4" s="173"/>
      <c r="AO4" s="173"/>
      <c r="AP4" s="173"/>
      <c r="AQ4" s="173"/>
      <c r="AR4" s="173"/>
      <c r="AS4" s="173"/>
      <c r="AT4" s="173"/>
      <c r="AU4" s="173"/>
      <c r="AV4" s="173"/>
      <c r="AW4" s="173"/>
      <c r="AX4" s="173"/>
      <c r="AY4" s="173"/>
    </row>
    <row r="5" spans="1:54" ht="15" x14ac:dyDescent="0.25">
      <c r="A5" s="228">
        <v>44166</v>
      </c>
      <c r="B5" s="115"/>
      <c r="C5" s="115"/>
      <c r="D5" s="116">
        <v>8</v>
      </c>
      <c r="E5" s="11">
        <v>8.0440000000000005</v>
      </c>
      <c r="F5" s="11">
        <v>7.7789999999999999</v>
      </c>
      <c r="G5" s="11">
        <v>9.2270000000000003</v>
      </c>
      <c r="H5" s="11">
        <v>7.8250000000000002</v>
      </c>
      <c r="I5" s="11">
        <v>8</v>
      </c>
      <c r="J5" s="11">
        <v>8.8219999999999992</v>
      </c>
      <c r="K5" s="11">
        <v>9.4429999999999996</v>
      </c>
      <c r="L5" s="11">
        <v>8.7289999999999992</v>
      </c>
      <c r="M5" s="11">
        <v>8.1950000000000003</v>
      </c>
      <c r="N5" s="11">
        <v>7.7789999999999999</v>
      </c>
      <c r="O5" s="11">
        <v>8.3420000000000005</v>
      </c>
      <c r="P5" s="11">
        <v>8.4879999999999995</v>
      </c>
      <c r="Q5" s="11">
        <v>7.85</v>
      </c>
      <c r="R5" s="11">
        <v>7.7789999999999999</v>
      </c>
      <c r="S5" s="11">
        <v>8.9689999999999994</v>
      </c>
      <c r="T5" s="11">
        <v>7.7789999999999999</v>
      </c>
      <c r="U5" s="11">
        <v>8.8729999999999993</v>
      </c>
      <c r="V5" s="11">
        <v>7.7789999999999999</v>
      </c>
      <c r="W5" s="11">
        <v>10.132999999999999</v>
      </c>
      <c r="X5" s="11">
        <v>7.7789999999999999</v>
      </c>
      <c r="Y5" s="11">
        <v>7.7789999999999999</v>
      </c>
      <c r="Z5" s="11">
        <v>7.7789999999999999</v>
      </c>
      <c r="AA5" s="11">
        <v>8.0129999999999999</v>
      </c>
      <c r="AB5" s="11">
        <v>9.3539999999999992</v>
      </c>
      <c r="AC5" s="11">
        <v>7.9690000000000003</v>
      </c>
      <c r="AD5" s="11">
        <v>7.7789999999999999</v>
      </c>
      <c r="AE5" s="11">
        <v>7.7789999999999999</v>
      </c>
      <c r="AF5" s="11">
        <v>9.6750000000000007</v>
      </c>
      <c r="AG5" s="11">
        <v>7.8819999999999997</v>
      </c>
      <c r="AH5" s="11">
        <v>7.7789999999999999</v>
      </c>
      <c r="AI5" s="173">
        <v>8.4600000000000009</v>
      </c>
      <c r="AJ5" s="173">
        <v>8.0540000000000003</v>
      </c>
      <c r="AK5" s="173">
        <v>7.7789999999999999</v>
      </c>
      <c r="AL5" s="173">
        <v>8.7210000000000001</v>
      </c>
      <c r="AM5" s="173">
        <v>7.7789999999999999</v>
      </c>
      <c r="AN5" s="173"/>
      <c r="AO5" s="173"/>
      <c r="AP5" s="173"/>
      <c r="AQ5" s="173"/>
      <c r="AR5" s="173"/>
      <c r="AS5" s="173"/>
      <c r="AT5" s="173"/>
      <c r="AU5" s="173"/>
      <c r="AV5" s="173"/>
      <c r="AW5" s="173"/>
      <c r="AX5" s="173"/>
      <c r="AY5" s="173"/>
    </row>
    <row r="6" spans="1:54" ht="15" x14ac:dyDescent="0.25">
      <c r="A6" s="228">
        <v>44197</v>
      </c>
      <c r="B6" s="115"/>
      <c r="C6" s="115"/>
      <c r="D6" s="116">
        <v>7.5</v>
      </c>
      <c r="E6" s="11">
        <v>7.5389999999999997</v>
      </c>
      <c r="F6" s="11">
        <v>7.2149999999999999</v>
      </c>
      <c r="G6" s="11">
        <v>7.9009999999999998</v>
      </c>
      <c r="H6" s="11">
        <v>7.5069999999999997</v>
      </c>
      <c r="I6" s="11">
        <v>8.5139999999999993</v>
      </c>
      <c r="J6" s="11">
        <v>8.266</v>
      </c>
      <c r="K6" s="11">
        <v>7.92</v>
      </c>
      <c r="L6" s="11">
        <v>7.6630000000000003</v>
      </c>
      <c r="M6" s="11">
        <v>7.4420000000000002</v>
      </c>
      <c r="N6" s="11">
        <v>7.2149999999999999</v>
      </c>
      <c r="O6" s="11">
        <v>7.46</v>
      </c>
      <c r="P6" s="11">
        <v>7.5</v>
      </c>
      <c r="Q6" s="11">
        <v>7.2450000000000001</v>
      </c>
      <c r="R6" s="11">
        <v>7.3339999999999996</v>
      </c>
      <c r="S6" s="11">
        <v>8.1549999999999994</v>
      </c>
      <c r="T6" s="11">
        <v>7.4379999999999997</v>
      </c>
      <c r="U6" s="11">
        <v>8.0820000000000007</v>
      </c>
      <c r="V6" s="11">
        <v>7.2309999999999999</v>
      </c>
      <c r="W6" s="11">
        <v>8.4109999999999996</v>
      </c>
      <c r="X6" s="11">
        <v>7.2149999999999999</v>
      </c>
      <c r="Y6" s="11">
        <v>7.2190000000000003</v>
      </c>
      <c r="Z6" s="11">
        <v>7.2149999999999999</v>
      </c>
      <c r="AA6" s="11">
        <v>7.6840000000000002</v>
      </c>
      <c r="AB6" s="11">
        <v>7.9240000000000004</v>
      </c>
      <c r="AC6" s="11">
        <v>9.5380000000000003</v>
      </c>
      <c r="AD6" s="11">
        <v>7.2149999999999999</v>
      </c>
      <c r="AE6" s="11">
        <v>7.2149999999999999</v>
      </c>
      <c r="AF6" s="11">
        <v>8.6620000000000008</v>
      </c>
      <c r="AG6" s="11">
        <v>7.3840000000000003</v>
      </c>
      <c r="AH6" s="11">
        <v>7.2149999999999999</v>
      </c>
      <c r="AI6" s="173">
        <v>8.1460000000000008</v>
      </c>
      <c r="AJ6" s="173">
        <v>8.0950000000000006</v>
      </c>
      <c r="AK6" s="173">
        <v>7.2149999999999999</v>
      </c>
      <c r="AL6" s="173">
        <v>7.65</v>
      </c>
      <c r="AM6" s="173">
        <v>7.4560000000000004</v>
      </c>
      <c r="AN6" s="173"/>
      <c r="AO6" s="173"/>
      <c r="AP6" s="173"/>
      <c r="AQ6" s="173"/>
      <c r="AR6" s="173"/>
      <c r="AS6" s="173"/>
      <c r="AT6" s="173"/>
      <c r="AU6" s="173"/>
      <c r="AV6" s="173"/>
      <c r="AW6" s="173"/>
      <c r="AX6" s="173"/>
      <c r="AY6" s="173"/>
    </row>
    <row r="7" spans="1:54" ht="15" x14ac:dyDescent="0.25">
      <c r="A7" s="228">
        <v>44228</v>
      </c>
      <c r="B7" s="115"/>
      <c r="C7" s="115"/>
      <c r="D7" s="116">
        <v>6.8</v>
      </c>
      <c r="E7" s="11">
        <v>6.6529999999999996</v>
      </c>
      <c r="F7" s="11">
        <v>5.9880000000000004</v>
      </c>
      <c r="G7" s="11">
        <v>6.452</v>
      </c>
      <c r="H7" s="11">
        <v>6.0780000000000003</v>
      </c>
      <c r="I7" s="11">
        <v>6.5529999999999999</v>
      </c>
      <c r="J7" s="11">
        <v>8.1460000000000008</v>
      </c>
      <c r="K7" s="11">
        <v>7.9379999999999997</v>
      </c>
      <c r="L7" s="11">
        <v>6.306</v>
      </c>
      <c r="M7" s="11">
        <v>6.1349999999999998</v>
      </c>
      <c r="N7" s="11">
        <v>5.9880000000000004</v>
      </c>
      <c r="O7" s="11">
        <v>6.6630000000000003</v>
      </c>
      <c r="P7" s="11">
        <v>6.3040000000000003</v>
      </c>
      <c r="Q7" s="11">
        <v>6.0110000000000001</v>
      </c>
      <c r="R7" s="11">
        <v>6.2530000000000001</v>
      </c>
      <c r="S7" s="11">
        <v>8.4459999999999997</v>
      </c>
      <c r="T7" s="11">
        <v>8.4870000000000001</v>
      </c>
      <c r="U7" s="11">
        <v>6.3949999999999996</v>
      </c>
      <c r="V7" s="11">
        <v>6.1260000000000003</v>
      </c>
      <c r="W7" s="11">
        <v>7.68</v>
      </c>
      <c r="X7" s="11">
        <v>6.5650000000000004</v>
      </c>
      <c r="Y7" s="11">
        <v>6.0229999999999997</v>
      </c>
      <c r="Z7" s="11">
        <v>6.03</v>
      </c>
      <c r="AA7" s="11">
        <v>7.4329999999999998</v>
      </c>
      <c r="AB7" s="11">
        <v>6.36</v>
      </c>
      <c r="AC7" s="11">
        <v>8.1959999999999997</v>
      </c>
      <c r="AD7" s="11">
        <v>6.2050000000000001</v>
      </c>
      <c r="AE7" s="11">
        <v>7.01</v>
      </c>
      <c r="AF7" s="11">
        <v>6.609</v>
      </c>
      <c r="AG7" s="11">
        <v>6.944</v>
      </c>
      <c r="AH7" s="11">
        <v>5.9880000000000004</v>
      </c>
      <c r="AI7" s="173">
        <v>6.5</v>
      </c>
      <c r="AJ7" s="173">
        <v>6.6079999999999997</v>
      </c>
      <c r="AK7" s="173">
        <v>5.9880000000000004</v>
      </c>
      <c r="AL7" s="173">
        <v>7.1859999999999999</v>
      </c>
      <c r="AM7" s="173">
        <v>9.7520000000000007</v>
      </c>
      <c r="AN7" s="173"/>
      <c r="AO7" s="173"/>
      <c r="AP7" s="173"/>
      <c r="AQ7" s="173"/>
      <c r="AR7" s="173"/>
      <c r="AS7" s="173"/>
      <c r="AT7" s="173"/>
      <c r="AU7" s="173"/>
      <c r="AV7" s="173"/>
      <c r="AW7" s="173"/>
      <c r="AX7" s="173"/>
      <c r="AY7" s="173"/>
    </row>
    <row r="8" spans="1:54" ht="15" x14ac:dyDescent="0.25">
      <c r="A8" s="228">
        <v>44256</v>
      </c>
      <c r="B8" s="115"/>
      <c r="C8" s="115"/>
      <c r="D8" s="116">
        <v>11</v>
      </c>
      <c r="E8" s="11">
        <v>8.9239999999999995</v>
      </c>
      <c r="F8" s="11">
        <v>7.7690000000000001</v>
      </c>
      <c r="G8" s="11">
        <v>9.34</v>
      </c>
      <c r="H8" s="11">
        <v>8.7140000000000004</v>
      </c>
      <c r="I8" s="11">
        <v>11</v>
      </c>
      <c r="J8" s="11">
        <v>16.411999999999999</v>
      </c>
      <c r="K8" s="11">
        <v>10.329000000000001</v>
      </c>
      <c r="L8" s="11">
        <v>10.119999999999999</v>
      </c>
      <c r="M8" s="11">
        <v>15.253</v>
      </c>
      <c r="N8" s="11">
        <v>10.265000000000001</v>
      </c>
      <c r="O8" s="11">
        <v>8.1980000000000004</v>
      </c>
      <c r="P8" s="11">
        <v>11.029</v>
      </c>
      <c r="Q8" s="11">
        <v>11.291</v>
      </c>
      <c r="R8" s="11">
        <v>12.29</v>
      </c>
      <c r="S8" s="11">
        <v>20.448</v>
      </c>
      <c r="T8" s="11">
        <v>11.917999999999999</v>
      </c>
      <c r="U8" s="11">
        <v>15.851000000000001</v>
      </c>
      <c r="V8" s="11">
        <v>9.5660000000000007</v>
      </c>
      <c r="W8" s="11">
        <v>11.563000000000001</v>
      </c>
      <c r="X8" s="11">
        <v>9.5419999999999998</v>
      </c>
      <c r="Y8" s="11">
        <v>9.9550000000000001</v>
      </c>
      <c r="Z8" s="11">
        <v>7.93</v>
      </c>
      <c r="AA8" s="11">
        <v>11.228999999999999</v>
      </c>
      <c r="AB8" s="11">
        <v>17.803000000000001</v>
      </c>
      <c r="AC8" s="11">
        <v>12.358000000000001</v>
      </c>
      <c r="AD8" s="11">
        <v>9.2309999999999999</v>
      </c>
      <c r="AE8" s="11">
        <v>15.757</v>
      </c>
      <c r="AF8" s="11">
        <v>8.9390000000000001</v>
      </c>
      <c r="AG8" s="11">
        <v>14.667</v>
      </c>
      <c r="AH8" s="11">
        <v>6.3</v>
      </c>
      <c r="AI8" s="173">
        <v>11.188000000000001</v>
      </c>
      <c r="AJ8" s="173">
        <v>13.673999999999999</v>
      </c>
      <c r="AK8" s="173">
        <v>9.3130000000000006</v>
      </c>
      <c r="AL8" s="173">
        <v>10.938000000000001</v>
      </c>
      <c r="AM8" s="173">
        <v>14.912000000000001</v>
      </c>
      <c r="AN8" s="173"/>
      <c r="AO8" s="173"/>
      <c r="AP8" s="173"/>
      <c r="AQ8" s="173"/>
      <c r="AR8" s="173"/>
      <c r="AS8" s="173"/>
      <c r="AT8" s="173"/>
      <c r="AU8" s="173"/>
      <c r="AV8" s="173"/>
      <c r="AW8" s="173"/>
      <c r="AX8" s="173"/>
      <c r="AY8" s="173"/>
    </row>
    <row r="9" spans="1:54" ht="15" x14ac:dyDescent="0.25">
      <c r="A9" s="228">
        <v>44287</v>
      </c>
      <c r="B9" s="115"/>
      <c r="C9" s="115"/>
      <c r="D9" s="116">
        <v>26</v>
      </c>
      <c r="E9" s="11">
        <v>20.161999999999999</v>
      </c>
      <c r="F9" s="11">
        <v>16.841999999999999</v>
      </c>
      <c r="G9" s="11">
        <v>16.640999999999998</v>
      </c>
      <c r="H9" s="11">
        <v>23.667000000000002</v>
      </c>
      <c r="I9" s="11">
        <v>47.737000000000002</v>
      </c>
      <c r="J9" s="11">
        <v>49.273000000000003</v>
      </c>
      <c r="K9" s="11">
        <v>37.103999999999999</v>
      </c>
      <c r="L9" s="11">
        <v>21.907</v>
      </c>
      <c r="M9" s="11">
        <v>49.816000000000003</v>
      </c>
      <c r="N9" s="11">
        <v>26</v>
      </c>
      <c r="O9" s="11">
        <v>19.251000000000001</v>
      </c>
      <c r="P9" s="11">
        <v>41.249000000000002</v>
      </c>
      <c r="Q9" s="11">
        <v>51.25</v>
      </c>
      <c r="R9" s="11">
        <v>27.241</v>
      </c>
      <c r="S9" s="11">
        <v>36.792999999999999</v>
      </c>
      <c r="T9" s="11">
        <v>22.088000000000001</v>
      </c>
      <c r="U9" s="11">
        <v>39.484000000000002</v>
      </c>
      <c r="V9" s="11">
        <v>18.678000000000001</v>
      </c>
      <c r="W9" s="11">
        <v>17.231000000000002</v>
      </c>
      <c r="X9" s="11">
        <v>29.233000000000001</v>
      </c>
      <c r="Y9" s="11">
        <v>31.306999999999999</v>
      </c>
      <c r="Z9" s="11">
        <v>17.789000000000001</v>
      </c>
      <c r="AA9" s="11">
        <v>19.402000000000001</v>
      </c>
      <c r="AB9" s="11">
        <v>56.661999999999999</v>
      </c>
      <c r="AC9" s="11">
        <v>48.29</v>
      </c>
      <c r="AD9" s="11">
        <v>27.280999999999999</v>
      </c>
      <c r="AE9" s="11">
        <v>25.942</v>
      </c>
      <c r="AF9" s="11">
        <v>32.911999999999999</v>
      </c>
      <c r="AG9" s="11">
        <v>24.300999999999998</v>
      </c>
      <c r="AH9" s="11">
        <v>26.513000000000002</v>
      </c>
      <c r="AI9" s="173">
        <v>24.789000000000001</v>
      </c>
      <c r="AJ9" s="173">
        <v>28.335000000000001</v>
      </c>
      <c r="AK9" s="173">
        <v>24.463999999999999</v>
      </c>
      <c r="AL9" s="173">
        <v>19.614000000000001</v>
      </c>
      <c r="AM9" s="173">
        <v>16.821999999999999</v>
      </c>
      <c r="AN9" s="173"/>
      <c r="AO9" s="173"/>
      <c r="AP9" s="173"/>
      <c r="AQ9" s="173"/>
      <c r="AR9" s="173"/>
      <c r="AS9" s="173"/>
      <c r="AT9" s="173"/>
      <c r="AU9" s="173"/>
      <c r="AV9" s="173"/>
      <c r="AW9" s="173"/>
      <c r="AX9" s="173"/>
      <c r="AY9" s="173"/>
    </row>
    <row r="10" spans="1:54" ht="15" x14ac:dyDescent="0.25">
      <c r="A10" s="228">
        <v>44317</v>
      </c>
      <c r="B10" s="115"/>
      <c r="C10" s="115"/>
      <c r="D10" s="116">
        <v>85</v>
      </c>
      <c r="E10" s="11">
        <v>47.371000000000002</v>
      </c>
      <c r="F10" s="11">
        <v>85</v>
      </c>
      <c r="G10" s="11">
        <v>75.653999999999996</v>
      </c>
      <c r="H10" s="11">
        <v>163.65299999999999</v>
      </c>
      <c r="I10" s="11">
        <v>137.66</v>
      </c>
      <c r="J10" s="11">
        <v>120.074</v>
      </c>
      <c r="K10" s="11">
        <v>94.765000000000001</v>
      </c>
      <c r="L10" s="11">
        <v>46.146000000000001</v>
      </c>
      <c r="M10" s="11">
        <v>83.947000000000003</v>
      </c>
      <c r="N10" s="11">
        <v>54.859000000000002</v>
      </c>
      <c r="O10" s="11">
        <v>48.493000000000002</v>
      </c>
      <c r="P10" s="11">
        <v>92.381</v>
      </c>
      <c r="Q10" s="11">
        <v>178.423</v>
      </c>
      <c r="R10" s="11">
        <v>99.040999999999997</v>
      </c>
      <c r="S10" s="11">
        <v>110.066</v>
      </c>
      <c r="T10" s="11">
        <v>86.311999999999998</v>
      </c>
      <c r="U10" s="11">
        <v>138.553</v>
      </c>
      <c r="V10" s="11">
        <v>63.386000000000003</v>
      </c>
      <c r="W10" s="11">
        <v>83.754000000000005</v>
      </c>
      <c r="X10" s="11">
        <v>76.772999999999996</v>
      </c>
      <c r="Y10" s="11">
        <v>125.47799999999999</v>
      </c>
      <c r="Z10" s="11">
        <v>28.995999999999999</v>
      </c>
      <c r="AA10" s="11">
        <v>52.481000000000002</v>
      </c>
      <c r="AB10" s="11">
        <v>119.678</v>
      </c>
      <c r="AC10" s="11">
        <v>149.298</v>
      </c>
      <c r="AD10" s="11">
        <v>68.433999999999997</v>
      </c>
      <c r="AE10" s="11">
        <v>86.936999999999998</v>
      </c>
      <c r="AF10" s="11">
        <v>119.371</v>
      </c>
      <c r="AG10" s="11">
        <v>135.92400000000001</v>
      </c>
      <c r="AH10" s="11">
        <v>58.454999999999998</v>
      </c>
      <c r="AI10" s="173">
        <v>88.555000000000007</v>
      </c>
      <c r="AJ10" s="173">
        <v>52.652999999999999</v>
      </c>
      <c r="AK10" s="173">
        <v>47.445999999999998</v>
      </c>
      <c r="AL10" s="173">
        <v>68.989000000000004</v>
      </c>
      <c r="AM10" s="173">
        <v>53.52</v>
      </c>
      <c r="AN10" s="173"/>
      <c r="AO10" s="173"/>
      <c r="AP10" s="173"/>
      <c r="AQ10" s="173"/>
      <c r="AR10" s="173"/>
      <c r="AS10" s="173"/>
      <c r="AT10" s="173"/>
      <c r="AU10" s="173"/>
      <c r="AV10" s="173"/>
      <c r="AW10" s="173"/>
      <c r="AX10" s="173"/>
      <c r="AY10" s="173"/>
    </row>
    <row r="11" spans="1:54" ht="15" x14ac:dyDescent="0.25">
      <c r="A11" s="228">
        <v>44348</v>
      </c>
      <c r="B11" s="115"/>
      <c r="C11" s="115"/>
      <c r="D11" s="116">
        <v>95</v>
      </c>
      <c r="E11" s="11">
        <v>67.381</v>
      </c>
      <c r="F11" s="11">
        <v>139.18600000000001</v>
      </c>
      <c r="G11" s="11">
        <v>172.98099999999999</v>
      </c>
      <c r="H11" s="11">
        <v>216.66800000000001</v>
      </c>
      <c r="I11" s="11">
        <v>174.41800000000001</v>
      </c>
      <c r="J11" s="11">
        <v>168.642</v>
      </c>
      <c r="K11" s="11">
        <v>105.54900000000001</v>
      </c>
      <c r="L11" s="11">
        <v>94.679000000000002</v>
      </c>
      <c r="M11" s="11">
        <v>71.198999999999998</v>
      </c>
      <c r="N11" s="11">
        <v>79.540000000000006</v>
      </c>
      <c r="O11" s="11">
        <v>104.229</v>
      </c>
      <c r="P11" s="11">
        <v>86.742000000000004</v>
      </c>
      <c r="Q11" s="11">
        <v>185.42400000000001</v>
      </c>
      <c r="R11" s="11">
        <v>95</v>
      </c>
      <c r="S11" s="11">
        <v>211.245</v>
      </c>
      <c r="T11" s="11">
        <v>75.31</v>
      </c>
      <c r="U11" s="11">
        <v>182.797</v>
      </c>
      <c r="V11" s="11">
        <v>74.027000000000001</v>
      </c>
      <c r="W11" s="11">
        <v>134.07599999999999</v>
      </c>
      <c r="X11" s="11">
        <v>58.12</v>
      </c>
      <c r="Y11" s="11">
        <v>79.058000000000007</v>
      </c>
      <c r="Z11" s="11">
        <v>16.481000000000002</v>
      </c>
      <c r="AA11" s="11">
        <v>50.567999999999998</v>
      </c>
      <c r="AB11" s="11">
        <v>85.576999999999998</v>
      </c>
      <c r="AC11" s="11">
        <v>137.63300000000001</v>
      </c>
      <c r="AD11" s="11">
        <v>59.534999999999997</v>
      </c>
      <c r="AE11" s="11">
        <v>84.114000000000004</v>
      </c>
      <c r="AF11" s="11">
        <v>187.80199999999999</v>
      </c>
      <c r="AG11" s="11">
        <v>110.238</v>
      </c>
      <c r="AH11" s="11">
        <v>90.302000000000007</v>
      </c>
      <c r="AI11" s="173">
        <v>189.34399999999999</v>
      </c>
      <c r="AJ11" s="173">
        <v>31.713000000000001</v>
      </c>
      <c r="AK11" s="173">
        <v>44.807000000000002</v>
      </c>
      <c r="AL11" s="173">
        <v>109.21599999999999</v>
      </c>
      <c r="AM11" s="173">
        <v>159.56899999999999</v>
      </c>
      <c r="AN11" s="173"/>
      <c r="AO11" s="173"/>
      <c r="AP11" s="173"/>
      <c r="AQ11" s="173"/>
      <c r="AR11" s="173"/>
      <c r="AS11" s="173"/>
      <c r="AT11" s="173"/>
      <c r="AU11" s="173"/>
      <c r="AV11" s="173"/>
      <c r="AW11" s="173"/>
      <c r="AX11" s="173"/>
      <c r="AY11" s="173"/>
    </row>
    <row r="12" spans="1:54" ht="15" x14ac:dyDescent="0.25">
      <c r="A12" s="228">
        <v>44378</v>
      </c>
      <c r="B12" s="115"/>
      <c r="C12" s="115"/>
      <c r="D12" s="116">
        <v>42</v>
      </c>
      <c r="E12" s="11">
        <v>38.892000000000003</v>
      </c>
      <c r="F12" s="11">
        <v>91.825999999999993</v>
      </c>
      <c r="G12" s="11">
        <v>124.16800000000001</v>
      </c>
      <c r="H12" s="11">
        <v>110.19199999999999</v>
      </c>
      <c r="I12" s="11">
        <v>68.150000000000006</v>
      </c>
      <c r="J12" s="11">
        <v>113.211</v>
      </c>
      <c r="K12" s="11">
        <v>48.389000000000003</v>
      </c>
      <c r="L12" s="11">
        <v>41.296999999999997</v>
      </c>
      <c r="M12" s="11">
        <v>33.548000000000002</v>
      </c>
      <c r="N12" s="11">
        <v>41.93</v>
      </c>
      <c r="O12" s="11">
        <v>66.756</v>
      </c>
      <c r="P12" s="11">
        <v>42</v>
      </c>
      <c r="Q12" s="11">
        <v>75.718000000000004</v>
      </c>
      <c r="R12" s="11">
        <v>31.393000000000001</v>
      </c>
      <c r="S12" s="11">
        <v>166.851</v>
      </c>
      <c r="T12" s="11">
        <v>33.566000000000003</v>
      </c>
      <c r="U12" s="11">
        <v>58.088000000000001</v>
      </c>
      <c r="V12" s="11">
        <v>44.499000000000002</v>
      </c>
      <c r="W12" s="11">
        <v>100.511</v>
      </c>
      <c r="X12" s="11">
        <v>19.943000000000001</v>
      </c>
      <c r="Y12" s="11">
        <v>28.646000000000001</v>
      </c>
      <c r="Z12" s="11">
        <v>8.7370000000000001</v>
      </c>
      <c r="AA12" s="11">
        <v>18.434000000000001</v>
      </c>
      <c r="AB12" s="11">
        <v>34.850999999999999</v>
      </c>
      <c r="AC12" s="11">
        <v>58.432000000000002</v>
      </c>
      <c r="AD12" s="11">
        <v>29.471</v>
      </c>
      <c r="AE12" s="11">
        <v>37.822000000000003</v>
      </c>
      <c r="AF12" s="11">
        <v>65.350999999999999</v>
      </c>
      <c r="AG12" s="11">
        <v>45.084000000000003</v>
      </c>
      <c r="AH12" s="11">
        <v>35.393999999999998</v>
      </c>
      <c r="AI12" s="173">
        <v>92.808000000000007</v>
      </c>
      <c r="AJ12" s="173">
        <v>14.07</v>
      </c>
      <c r="AK12" s="173">
        <v>21.571999999999999</v>
      </c>
      <c r="AL12" s="173">
        <v>36.610999999999997</v>
      </c>
      <c r="AM12" s="173">
        <v>64.975999999999999</v>
      </c>
      <c r="AN12" s="173"/>
      <c r="AO12" s="173"/>
      <c r="AP12" s="173"/>
      <c r="AQ12" s="173"/>
      <c r="AR12" s="173"/>
      <c r="AS12" s="173"/>
      <c r="AT12" s="173"/>
      <c r="AU12" s="173"/>
      <c r="AV12" s="173"/>
      <c r="AW12" s="173"/>
      <c r="AX12" s="173"/>
      <c r="AY12" s="173"/>
    </row>
    <row r="13" spans="1:54" ht="15" x14ac:dyDescent="0.25">
      <c r="A13" s="228">
        <v>44409</v>
      </c>
      <c r="B13" s="115"/>
      <c r="C13" s="115"/>
      <c r="D13" s="116">
        <v>26</v>
      </c>
      <c r="E13" s="11">
        <v>21.323</v>
      </c>
      <c r="F13" s="11">
        <v>71.424000000000007</v>
      </c>
      <c r="G13" s="11">
        <v>40.988</v>
      </c>
      <c r="H13" s="11">
        <v>65.817999999999998</v>
      </c>
      <c r="I13" s="11">
        <v>30.704999999999998</v>
      </c>
      <c r="J13" s="11">
        <v>40.761000000000003</v>
      </c>
      <c r="K13" s="11">
        <v>34.381</v>
      </c>
      <c r="L13" s="11">
        <v>26.917000000000002</v>
      </c>
      <c r="M13" s="11">
        <v>26.097999999999999</v>
      </c>
      <c r="N13" s="11">
        <v>28</v>
      </c>
      <c r="O13" s="11">
        <v>23.666</v>
      </c>
      <c r="P13" s="11">
        <v>30.704000000000001</v>
      </c>
      <c r="Q13" s="11">
        <v>39.119999999999997</v>
      </c>
      <c r="R13" s="11">
        <v>16.443999999999999</v>
      </c>
      <c r="S13" s="11">
        <v>54.543999999999997</v>
      </c>
      <c r="T13" s="11">
        <v>16.739999999999998</v>
      </c>
      <c r="U13" s="11">
        <v>57.722999999999999</v>
      </c>
      <c r="V13" s="11">
        <v>19.390999999999998</v>
      </c>
      <c r="W13" s="11">
        <v>81.869</v>
      </c>
      <c r="X13" s="11">
        <v>15.82</v>
      </c>
      <c r="Y13" s="11">
        <v>28.094999999999999</v>
      </c>
      <c r="Z13" s="11">
        <v>6.851</v>
      </c>
      <c r="AA13" s="11">
        <v>14.404</v>
      </c>
      <c r="AB13" s="11">
        <v>19.567</v>
      </c>
      <c r="AC13" s="11">
        <v>33.558</v>
      </c>
      <c r="AD13" s="11">
        <v>22.925999999999998</v>
      </c>
      <c r="AE13" s="11">
        <v>32.316000000000003</v>
      </c>
      <c r="AF13" s="11">
        <v>29.952000000000002</v>
      </c>
      <c r="AG13" s="11">
        <v>19.91</v>
      </c>
      <c r="AH13" s="11">
        <v>28.640999999999998</v>
      </c>
      <c r="AI13" s="173">
        <v>30.285</v>
      </c>
      <c r="AJ13" s="173">
        <v>10.438000000000001</v>
      </c>
      <c r="AK13" s="173">
        <v>24.242000000000001</v>
      </c>
      <c r="AL13" s="173">
        <v>21.878</v>
      </c>
      <c r="AM13" s="173">
        <v>26.016999999999999</v>
      </c>
      <c r="AN13" s="173"/>
      <c r="AO13" s="173"/>
      <c r="AP13" s="173"/>
      <c r="AQ13" s="173"/>
      <c r="AR13" s="173"/>
      <c r="AS13" s="173"/>
      <c r="AT13" s="173"/>
      <c r="AU13" s="173"/>
      <c r="AV13" s="173"/>
      <c r="AW13" s="173"/>
      <c r="AX13" s="173"/>
      <c r="AY13" s="173"/>
    </row>
    <row r="14" spans="1:54" ht="15" x14ac:dyDescent="0.25">
      <c r="A14" s="228">
        <v>44440</v>
      </c>
      <c r="B14" s="115"/>
      <c r="C14" s="115"/>
      <c r="D14" s="116">
        <v>23</v>
      </c>
      <c r="E14" s="11">
        <v>12.71</v>
      </c>
      <c r="F14" s="11">
        <v>70.846000000000004</v>
      </c>
      <c r="G14" s="11">
        <v>22.071000000000002</v>
      </c>
      <c r="H14" s="11">
        <v>38.777999999999999</v>
      </c>
      <c r="I14" s="11">
        <v>43.356000000000002</v>
      </c>
      <c r="J14" s="11">
        <v>48.494</v>
      </c>
      <c r="K14" s="11">
        <v>24.152999999999999</v>
      </c>
      <c r="L14" s="11">
        <v>21.38</v>
      </c>
      <c r="M14" s="11">
        <v>16.855</v>
      </c>
      <c r="N14" s="11">
        <v>19.213999999999999</v>
      </c>
      <c r="O14" s="11">
        <v>39.118000000000002</v>
      </c>
      <c r="P14" s="11">
        <v>23</v>
      </c>
      <c r="Q14" s="11">
        <v>38.661999999999999</v>
      </c>
      <c r="R14" s="11">
        <v>25.928000000000001</v>
      </c>
      <c r="S14" s="11">
        <v>31.64</v>
      </c>
      <c r="T14" s="11">
        <v>15.968</v>
      </c>
      <c r="U14" s="11">
        <v>57.128</v>
      </c>
      <c r="V14" s="11">
        <v>16.390999999999998</v>
      </c>
      <c r="W14" s="11">
        <v>56.853999999999999</v>
      </c>
      <c r="X14" s="11">
        <v>15.98</v>
      </c>
      <c r="Y14" s="11">
        <v>15.356999999999999</v>
      </c>
      <c r="Z14" s="11">
        <v>17.893999999999998</v>
      </c>
      <c r="AA14" s="11">
        <v>24.847999999999999</v>
      </c>
      <c r="AB14" s="11">
        <v>30.573</v>
      </c>
      <c r="AC14" s="11">
        <v>20.222999999999999</v>
      </c>
      <c r="AD14" s="11">
        <v>19.864999999999998</v>
      </c>
      <c r="AE14" s="11">
        <v>33.634</v>
      </c>
      <c r="AF14" s="11">
        <v>34.252000000000002</v>
      </c>
      <c r="AG14" s="11">
        <v>15.138</v>
      </c>
      <c r="AH14" s="11">
        <v>15.459</v>
      </c>
      <c r="AI14" s="173">
        <v>21.832999999999998</v>
      </c>
      <c r="AJ14" s="173">
        <v>8.4369999999999994</v>
      </c>
      <c r="AK14" s="173">
        <v>40.128</v>
      </c>
      <c r="AL14" s="173">
        <v>29.617000000000001</v>
      </c>
      <c r="AM14" s="173">
        <v>17.497</v>
      </c>
      <c r="AN14" s="173"/>
      <c r="AO14" s="173"/>
      <c r="AP14" s="173"/>
      <c r="AQ14" s="173"/>
      <c r="AR14" s="173"/>
      <c r="AS14" s="173"/>
      <c r="AT14" s="173"/>
      <c r="AU14" s="173"/>
      <c r="AV14" s="173"/>
      <c r="AW14" s="173"/>
      <c r="AX14" s="173"/>
      <c r="AY14" s="173"/>
    </row>
    <row r="15" spans="1:54" ht="15" x14ac:dyDescent="0.25">
      <c r="A15" s="228">
        <v>44470</v>
      </c>
      <c r="B15" s="115"/>
      <c r="C15" s="115"/>
      <c r="D15" s="116">
        <v>19.82</v>
      </c>
      <c r="E15" s="11">
        <v>20.626999999999999</v>
      </c>
      <c r="F15" s="11">
        <v>32.813000000000002</v>
      </c>
      <c r="G15" s="11">
        <v>22.463000000000001</v>
      </c>
      <c r="H15" s="11">
        <v>28.302</v>
      </c>
      <c r="I15" s="11">
        <v>41.381</v>
      </c>
      <c r="J15" s="11">
        <v>45.579000000000001</v>
      </c>
      <c r="K15" s="11">
        <v>14.426</v>
      </c>
      <c r="L15" s="11">
        <v>18.245000000000001</v>
      </c>
      <c r="M15" s="11">
        <v>17.632999999999999</v>
      </c>
      <c r="N15" s="11">
        <v>24.803000000000001</v>
      </c>
      <c r="O15" s="11">
        <v>16.440999999999999</v>
      </c>
      <c r="P15" s="11">
        <v>13.625999999999999</v>
      </c>
      <c r="Q15" s="11">
        <v>21.7</v>
      </c>
      <c r="R15" s="11">
        <v>17.195</v>
      </c>
      <c r="S15" s="11">
        <v>26.209</v>
      </c>
      <c r="T15" s="11">
        <v>21.655999999999999</v>
      </c>
      <c r="U15" s="11">
        <v>44.276000000000003</v>
      </c>
      <c r="V15" s="11">
        <v>13.763</v>
      </c>
      <c r="W15" s="11">
        <v>20.797999999999998</v>
      </c>
      <c r="X15" s="11">
        <v>15.222</v>
      </c>
      <c r="Y15" s="11">
        <v>11.645</v>
      </c>
      <c r="Z15" s="11">
        <v>13.334</v>
      </c>
      <c r="AA15" s="11">
        <v>12.872999999999999</v>
      </c>
      <c r="AB15" s="11">
        <v>26.966000000000001</v>
      </c>
      <c r="AC15" s="11">
        <v>28.515000000000001</v>
      </c>
      <c r="AD15" s="11">
        <v>60.238</v>
      </c>
      <c r="AE15" s="11">
        <v>34.860999999999997</v>
      </c>
      <c r="AF15" s="11">
        <v>19.332000000000001</v>
      </c>
      <c r="AG15" s="11">
        <v>13.423</v>
      </c>
      <c r="AH15" s="11">
        <v>16.890999999999998</v>
      </c>
      <c r="AI15" s="173">
        <v>24.553000000000001</v>
      </c>
      <c r="AJ15" s="173">
        <v>7.0679999999999996</v>
      </c>
      <c r="AK15" s="173">
        <v>27.001000000000001</v>
      </c>
      <c r="AL15" s="173">
        <v>36.170999999999999</v>
      </c>
      <c r="AM15" s="173">
        <v>11.406000000000001</v>
      </c>
      <c r="AN15" s="173"/>
      <c r="AO15" s="173"/>
      <c r="AP15" s="173"/>
      <c r="AQ15" s="173"/>
      <c r="AR15" s="173"/>
      <c r="AS15" s="173"/>
      <c r="AT15" s="173"/>
      <c r="AU15" s="173"/>
      <c r="AV15" s="173"/>
      <c r="AW15" s="173"/>
      <c r="AX15" s="173"/>
      <c r="AY15" s="173"/>
    </row>
    <row r="16" spans="1:54" ht="15" x14ac:dyDescent="0.25">
      <c r="A16" s="228">
        <v>44501</v>
      </c>
      <c r="B16" s="115"/>
      <c r="C16" s="115"/>
      <c r="D16" s="116">
        <v>16.5</v>
      </c>
      <c r="E16" s="11">
        <v>11.945</v>
      </c>
      <c r="F16" s="11">
        <v>19.824999999999999</v>
      </c>
      <c r="G16" s="11">
        <v>14.537000000000001</v>
      </c>
      <c r="H16" s="11">
        <v>20.818999999999999</v>
      </c>
      <c r="I16" s="11">
        <v>23.047999999999998</v>
      </c>
      <c r="J16" s="11">
        <v>30.13</v>
      </c>
      <c r="K16" s="11">
        <v>17.884</v>
      </c>
      <c r="L16" s="11">
        <v>11.444000000000001</v>
      </c>
      <c r="M16" s="11">
        <v>11.843</v>
      </c>
      <c r="N16" s="11">
        <v>17.873000000000001</v>
      </c>
      <c r="O16" s="11">
        <v>12.776</v>
      </c>
      <c r="P16" s="11">
        <v>11.494</v>
      </c>
      <c r="Q16" s="11">
        <v>16.902000000000001</v>
      </c>
      <c r="R16" s="11">
        <v>14.371</v>
      </c>
      <c r="S16" s="11">
        <v>17.206</v>
      </c>
      <c r="T16" s="11">
        <v>14.443</v>
      </c>
      <c r="U16" s="11">
        <v>22.271000000000001</v>
      </c>
      <c r="V16" s="11">
        <v>15.734999999999999</v>
      </c>
      <c r="W16" s="11">
        <v>13.708</v>
      </c>
      <c r="X16" s="11">
        <v>12.749000000000001</v>
      </c>
      <c r="Y16" s="11">
        <v>10.585000000000001</v>
      </c>
      <c r="Z16" s="11">
        <v>8.4320000000000004</v>
      </c>
      <c r="AA16" s="11">
        <v>8.6129999999999995</v>
      </c>
      <c r="AB16" s="11">
        <v>20.132999999999999</v>
      </c>
      <c r="AC16" s="11">
        <v>17.722999999999999</v>
      </c>
      <c r="AD16" s="11">
        <v>21.57</v>
      </c>
      <c r="AE16" s="11">
        <v>16.515000000000001</v>
      </c>
      <c r="AF16" s="11">
        <v>15.837</v>
      </c>
      <c r="AG16" s="11">
        <v>11.706</v>
      </c>
      <c r="AH16" s="11">
        <v>12.801</v>
      </c>
      <c r="AI16" s="173">
        <v>17.978999999999999</v>
      </c>
      <c r="AJ16" s="173">
        <v>6.2889999999999997</v>
      </c>
      <c r="AK16" s="173">
        <v>14.266999999999999</v>
      </c>
      <c r="AL16" s="173">
        <v>19.178999999999998</v>
      </c>
      <c r="AM16" s="173">
        <v>10.037000000000001</v>
      </c>
      <c r="AN16" s="173"/>
      <c r="AO16" s="173"/>
      <c r="AP16" s="173"/>
      <c r="AQ16" s="173"/>
      <c r="AR16" s="173"/>
      <c r="AS16" s="173"/>
      <c r="AT16" s="173"/>
      <c r="AU16" s="173"/>
      <c r="AV16" s="173"/>
      <c r="AW16" s="173"/>
      <c r="AX16" s="173"/>
      <c r="AY16" s="173"/>
    </row>
    <row r="17" spans="1:51" ht="15" x14ac:dyDescent="0.25">
      <c r="A17" s="228">
        <v>44531</v>
      </c>
      <c r="B17" s="115"/>
      <c r="C17" s="115"/>
      <c r="D17" s="116">
        <v>15.6</v>
      </c>
      <c r="E17" s="11">
        <v>8.7690000000000001</v>
      </c>
      <c r="F17" s="11">
        <v>16.100999999999999</v>
      </c>
      <c r="G17" s="11">
        <v>13.334</v>
      </c>
      <c r="H17" s="11">
        <v>17.506</v>
      </c>
      <c r="I17" s="11">
        <v>17.527000000000001</v>
      </c>
      <c r="J17" s="11">
        <v>20.154</v>
      </c>
      <c r="K17" s="11">
        <v>13.138</v>
      </c>
      <c r="L17" s="11">
        <v>9.3559999999999999</v>
      </c>
      <c r="M17" s="11">
        <v>10.085000000000001</v>
      </c>
      <c r="N17" s="11">
        <v>12.135</v>
      </c>
      <c r="O17" s="11">
        <v>11.141</v>
      </c>
      <c r="P17" s="11">
        <v>10.43</v>
      </c>
      <c r="Q17" s="11">
        <v>15.439</v>
      </c>
      <c r="R17" s="11">
        <v>12.066000000000001</v>
      </c>
      <c r="S17" s="11">
        <v>15.858000000000001</v>
      </c>
      <c r="T17" s="11">
        <v>12.515000000000001</v>
      </c>
      <c r="U17" s="11">
        <v>16.265999999999998</v>
      </c>
      <c r="V17" s="11">
        <v>13.949</v>
      </c>
      <c r="W17" s="11">
        <v>12.135</v>
      </c>
      <c r="X17" s="11">
        <v>9.8629999999999995</v>
      </c>
      <c r="Y17" s="11">
        <v>9.609</v>
      </c>
      <c r="Z17" s="11">
        <v>7.2519999999999998</v>
      </c>
      <c r="AA17" s="11">
        <v>8.15</v>
      </c>
      <c r="AB17" s="11">
        <v>14.275</v>
      </c>
      <c r="AC17" s="11">
        <v>14.061</v>
      </c>
      <c r="AD17" s="11">
        <v>12.298999999999999</v>
      </c>
      <c r="AE17" s="11">
        <v>13.055</v>
      </c>
      <c r="AF17" s="11">
        <v>14.127000000000001</v>
      </c>
      <c r="AG17" s="11">
        <v>10.098000000000001</v>
      </c>
      <c r="AH17" s="11">
        <v>10.725</v>
      </c>
      <c r="AI17" s="173">
        <v>14.372</v>
      </c>
      <c r="AJ17" s="173">
        <v>6.0119999999999996</v>
      </c>
      <c r="AK17" s="173">
        <v>10.726000000000001</v>
      </c>
      <c r="AL17" s="173">
        <v>12.25</v>
      </c>
      <c r="AM17" s="173">
        <v>10.285</v>
      </c>
      <c r="AN17" s="173"/>
      <c r="AO17" s="173"/>
      <c r="AP17" s="173"/>
      <c r="AQ17" s="173"/>
      <c r="AR17" s="173"/>
      <c r="AS17" s="173"/>
      <c r="AT17" s="173"/>
      <c r="AU17" s="173"/>
      <c r="AV17" s="173"/>
      <c r="AW17" s="173"/>
      <c r="AX17" s="173"/>
      <c r="AY17" s="173"/>
    </row>
    <row r="18" spans="1:51" ht="15" x14ac:dyDescent="0.25">
      <c r="A18" s="228">
        <v>44562</v>
      </c>
      <c r="B18" s="115"/>
      <c r="C18" s="115"/>
      <c r="D18" s="116">
        <v>14.1</v>
      </c>
      <c r="E18" s="11">
        <v>7.3810000000000002</v>
      </c>
      <c r="F18" s="11">
        <v>13.314</v>
      </c>
      <c r="G18" s="11">
        <v>12.481</v>
      </c>
      <c r="H18" s="11">
        <v>16.27</v>
      </c>
      <c r="I18" s="11">
        <v>15.010999999999999</v>
      </c>
      <c r="J18" s="11">
        <v>15.337</v>
      </c>
      <c r="K18" s="11">
        <v>10.968999999999999</v>
      </c>
      <c r="L18" s="11">
        <v>8.1080000000000005</v>
      </c>
      <c r="M18" s="11">
        <v>9.0470000000000006</v>
      </c>
      <c r="N18" s="11">
        <v>9.4670000000000005</v>
      </c>
      <c r="O18" s="11">
        <v>9.4420000000000002</v>
      </c>
      <c r="P18" s="11">
        <v>9.3949999999999996</v>
      </c>
      <c r="Q18" s="11">
        <v>14.077</v>
      </c>
      <c r="R18" s="11">
        <v>10.39</v>
      </c>
      <c r="S18" s="11">
        <v>14.125999999999999</v>
      </c>
      <c r="T18" s="11">
        <v>9.9809999999999999</v>
      </c>
      <c r="U18" s="11">
        <v>14.039</v>
      </c>
      <c r="V18" s="11">
        <v>10.366</v>
      </c>
      <c r="W18" s="11">
        <v>11.013999999999999</v>
      </c>
      <c r="X18" s="11">
        <v>8.6120000000000001</v>
      </c>
      <c r="Y18" s="11">
        <v>8.81</v>
      </c>
      <c r="Z18" s="11">
        <v>6.673</v>
      </c>
      <c r="AA18" s="11">
        <v>7.1509999999999998</v>
      </c>
      <c r="AB18" s="11">
        <v>14.914999999999999</v>
      </c>
      <c r="AC18" s="11">
        <v>12.776999999999999</v>
      </c>
      <c r="AD18" s="11">
        <v>9.77</v>
      </c>
      <c r="AE18" s="11">
        <v>10.798999999999999</v>
      </c>
      <c r="AF18" s="11">
        <v>12.457000000000001</v>
      </c>
      <c r="AG18" s="11">
        <v>9.1549999999999994</v>
      </c>
      <c r="AH18" s="11">
        <v>9.8320000000000007</v>
      </c>
      <c r="AI18" s="173">
        <v>13.025</v>
      </c>
      <c r="AJ18" s="173">
        <v>5.5640000000000001</v>
      </c>
      <c r="AK18" s="173">
        <v>8.9079999999999995</v>
      </c>
      <c r="AL18" s="173">
        <v>10.385999999999999</v>
      </c>
      <c r="AM18" s="173">
        <v>9.7870000000000008</v>
      </c>
      <c r="AN18" s="173"/>
      <c r="AO18" s="173"/>
      <c r="AP18" s="173"/>
      <c r="AQ18" s="173"/>
      <c r="AR18" s="173"/>
      <c r="AS18" s="173"/>
      <c r="AT18" s="173"/>
      <c r="AU18" s="173"/>
      <c r="AV18" s="173"/>
      <c r="AW18" s="173"/>
      <c r="AX18" s="173"/>
      <c r="AY18" s="173"/>
    </row>
    <row r="19" spans="1:51" ht="15" x14ac:dyDescent="0.25">
      <c r="A19" s="228">
        <v>44593</v>
      </c>
      <c r="B19" s="115"/>
      <c r="C19" s="115"/>
      <c r="D19" s="116">
        <v>12.6</v>
      </c>
      <c r="E19" s="11">
        <v>6.0759999999999996</v>
      </c>
      <c r="F19" s="11">
        <v>10.887</v>
      </c>
      <c r="G19" s="11">
        <v>10.205</v>
      </c>
      <c r="H19" s="11">
        <v>12.544</v>
      </c>
      <c r="I19" s="11">
        <v>14.489000000000001</v>
      </c>
      <c r="J19" s="11">
        <v>19.175000000000001</v>
      </c>
      <c r="K19" s="11">
        <v>9.0250000000000004</v>
      </c>
      <c r="L19" s="11">
        <v>6.6539999999999999</v>
      </c>
      <c r="M19" s="11">
        <v>7.5250000000000004</v>
      </c>
      <c r="N19" s="11">
        <v>8.4139999999999997</v>
      </c>
      <c r="O19" s="11">
        <v>8.0220000000000002</v>
      </c>
      <c r="P19" s="11">
        <v>7.8310000000000004</v>
      </c>
      <c r="Q19" s="11">
        <v>11.888999999999999</v>
      </c>
      <c r="R19" s="11">
        <v>10.928000000000001</v>
      </c>
      <c r="S19" s="11">
        <v>14.891</v>
      </c>
      <c r="T19" s="11">
        <v>7.8470000000000004</v>
      </c>
      <c r="U19" s="11">
        <v>11.621</v>
      </c>
      <c r="V19" s="11">
        <v>9.5020000000000007</v>
      </c>
      <c r="W19" s="11">
        <v>9.8070000000000004</v>
      </c>
      <c r="X19" s="11">
        <v>6.9269999999999996</v>
      </c>
      <c r="Y19" s="11">
        <v>7.423</v>
      </c>
      <c r="Z19" s="11">
        <v>6.4119999999999999</v>
      </c>
      <c r="AA19" s="11">
        <v>5.8419999999999996</v>
      </c>
      <c r="AB19" s="11">
        <v>12.537000000000001</v>
      </c>
      <c r="AC19" s="11">
        <v>10.932</v>
      </c>
      <c r="AD19" s="11">
        <v>9.8439999999999994</v>
      </c>
      <c r="AE19" s="11">
        <v>8.2889999999999997</v>
      </c>
      <c r="AF19" s="11">
        <v>11.321999999999999</v>
      </c>
      <c r="AG19" s="11">
        <v>7.6429999999999998</v>
      </c>
      <c r="AH19" s="11">
        <v>7.81</v>
      </c>
      <c r="AI19" s="173">
        <v>10.385</v>
      </c>
      <c r="AJ19" s="173">
        <v>4.67</v>
      </c>
      <c r="AK19" s="173">
        <v>8.9890000000000008</v>
      </c>
      <c r="AL19" s="173">
        <v>12.738</v>
      </c>
      <c r="AM19" s="173">
        <v>8.1069999999999993</v>
      </c>
      <c r="AN19" s="173"/>
      <c r="AO19" s="173"/>
      <c r="AP19" s="173"/>
      <c r="AQ19" s="173"/>
      <c r="AR19" s="173"/>
      <c r="AS19" s="173"/>
      <c r="AT19" s="173"/>
      <c r="AU19" s="173"/>
      <c r="AV19" s="173"/>
      <c r="AW19" s="173"/>
      <c r="AX19" s="173"/>
      <c r="AY19" s="173"/>
    </row>
    <row r="20" spans="1:51" ht="15" x14ac:dyDescent="0.25">
      <c r="A20" s="228">
        <v>44621</v>
      </c>
      <c r="B20" s="115"/>
      <c r="C20" s="115"/>
      <c r="D20" s="116">
        <v>23.1</v>
      </c>
      <c r="E20" s="11">
        <v>8.0939999999999994</v>
      </c>
      <c r="F20" s="11">
        <v>14.858000000000001</v>
      </c>
      <c r="G20" s="11">
        <v>13.561</v>
      </c>
      <c r="H20" s="11">
        <v>24.553000000000001</v>
      </c>
      <c r="I20" s="11">
        <v>32.573</v>
      </c>
      <c r="J20" s="11">
        <v>29.905999999999999</v>
      </c>
      <c r="K20" s="11">
        <v>14.05</v>
      </c>
      <c r="L20" s="11">
        <v>16.719000000000001</v>
      </c>
      <c r="M20" s="11">
        <v>12.898999999999999</v>
      </c>
      <c r="N20" s="11">
        <v>9.968</v>
      </c>
      <c r="O20" s="11">
        <v>14.000999999999999</v>
      </c>
      <c r="P20" s="11">
        <v>14.247999999999999</v>
      </c>
      <c r="Q20" s="11">
        <v>21.364000000000001</v>
      </c>
      <c r="R20" s="11">
        <v>31.446000000000002</v>
      </c>
      <c r="S20" s="11">
        <v>19.22</v>
      </c>
      <c r="T20" s="11">
        <v>28.652000000000001</v>
      </c>
      <c r="U20" s="11">
        <v>20.445</v>
      </c>
      <c r="V20" s="11">
        <v>15.124000000000001</v>
      </c>
      <c r="W20" s="11">
        <v>13.768000000000001</v>
      </c>
      <c r="X20" s="11">
        <v>12.076000000000001</v>
      </c>
      <c r="Y20" s="11">
        <v>9.7420000000000009</v>
      </c>
      <c r="Z20" s="11">
        <v>11.071999999999999</v>
      </c>
      <c r="AA20" s="11">
        <v>18.587</v>
      </c>
      <c r="AB20" s="11">
        <v>25.22</v>
      </c>
      <c r="AC20" s="11">
        <v>15.12</v>
      </c>
      <c r="AD20" s="11">
        <v>33.880000000000003</v>
      </c>
      <c r="AE20" s="11">
        <v>11.137</v>
      </c>
      <c r="AF20" s="11">
        <v>21.577000000000002</v>
      </c>
      <c r="AG20" s="11">
        <v>8.2040000000000006</v>
      </c>
      <c r="AH20" s="11">
        <v>14.199</v>
      </c>
      <c r="AI20" s="173">
        <v>21.782</v>
      </c>
      <c r="AJ20" s="173">
        <v>7.7690000000000001</v>
      </c>
      <c r="AK20" s="173">
        <v>13.525</v>
      </c>
      <c r="AL20" s="173">
        <v>21.026</v>
      </c>
      <c r="AM20" s="173">
        <v>10.625</v>
      </c>
      <c r="AN20" s="173"/>
      <c r="AO20" s="173"/>
      <c r="AP20" s="173"/>
      <c r="AQ20" s="173"/>
      <c r="AR20" s="173"/>
      <c r="AS20" s="173"/>
      <c r="AT20" s="173"/>
      <c r="AU20" s="173"/>
      <c r="AV20" s="173"/>
      <c r="AW20" s="173"/>
      <c r="AX20" s="173"/>
      <c r="AY20" s="173"/>
    </row>
    <row r="21" spans="1:51" ht="15" x14ac:dyDescent="0.25">
      <c r="A21" s="228">
        <v>44652</v>
      </c>
      <c r="B21" s="115"/>
      <c r="C21" s="115"/>
      <c r="D21" s="116">
        <v>50</v>
      </c>
      <c r="E21" s="11">
        <v>19.376000000000001</v>
      </c>
      <c r="F21" s="11">
        <v>28.414999999999999</v>
      </c>
      <c r="G21" s="11">
        <v>31.584</v>
      </c>
      <c r="H21" s="11">
        <v>93.48</v>
      </c>
      <c r="I21" s="11">
        <v>89.569000000000003</v>
      </c>
      <c r="J21" s="11">
        <v>98.22</v>
      </c>
      <c r="K21" s="11">
        <v>29.027999999999999</v>
      </c>
      <c r="L21" s="11">
        <v>66.304000000000002</v>
      </c>
      <c r="M21" s="11">
        <v>32.148000000000003</v>
      </c>
      <c r="N21" s="11">
        <v>30.206</v>
      </c>
      <c r="O21" s="11">
        <v>59.451000000000001</v>
      </c>
      <c r="P21" s="11">
        <v>57.548000000000002</v>
      </c>
      <c r="Q21" s="11">
        <v>46.713999999999999</v>
      </c>
      <c r="R21" s="11">
        <v>47.424999999999997</v>
      </c>
      <c r="S21" s="11">
        <v>38.42</v>
      </c>
      <c r="T21" s="11">
        <v>64.957999999999998</v>
      </c>
      <c r="U21" s="11">
        <v>45.755000000000003</v>
      </c>
      <c r="V21" s="11">
        <v>26.463000000000001</v>
      </c>
      <c r="W21" s="11">
        <v>49.435000000000002</v>
      </c>
      <c r="X21" s="11">
        <v>45.548999999999999</v>
      </c>
      <c r="Y21" s="11">
        <v>19.981000000000002</v>
      </c>
      <c r="Z21" s="11">
        <v>20.613</v>
      </c>
      <c r="AA21" s="11">
        <v>64.073999999999998</v>
      </c>
      <c r="AB21" s="11">
        <v>88.304000000000002</v>
      </c>
      <c r="AC21" s="11">
        <v>44.246000000000002</v>
      </c>
      <c r="AD21" s="11">
        <v>57.232999999999997</v>
      </c>
      <c r="AE21" s="11">
        <v>39.584000000000003</v>
      </c>
      <c r="AF21" s="11">
        <v>34.640999999999998</v>
      </c>
      <c r="AG21" s="11">
        <v>29.22</v>
      </c>
      <c r="AH21" s="11">
        <v>32.499000000000002</v>
      </c>
      <c r="AI21" s="173">
        <v>53.808999999999997</v>
      </c>
      <c r="AJ21" s="173">
        <v>20.498000000000001</v>
      </c>
      <c r="AK21" s="173">
        <v>38.051000000000002</v>
      </c>
      <c r="AL21" s="173">
        <v>29.402999999999999</v>
      </c>
      <c r="AM21" s="173">
        <v>23.405999999999999</v>
      </c>
      <c r="AN21" s="173"/>
      <c r="AO21" s="173"/>
      <c r="AP21" s="173"/>
      <c r="AQ21" s="173"/>
      <c r="AR21" s="173"/>
      <c r="AS21" s="173"/>
      <c r="AT21" s="173"/>
      <c r="AU21" s="173"/>
      <c r="AV21" s="173"/>
      <c r="AW21" s="173"/>
      <c r="AX21" s="173"/>
      <c r="AY21" s="173"/>
    </row>
    <row r="22" spans="1:51" ht="15" x14ac:dyDescent="0.25">
      <c r="A22" s="228">
        <v>44682</v>
      </c>
      <c r="B22" s="115"/>
      <c r="C22" s="115"/>
      <c r="D22" s="116">
        <v>140.4</v>
      </c>
      <c r="E22" s="11">
        <v>120.797</v>
      </c>
      <c r="F22" s="11">
        <v>130.72</v>
      </c>
      <c r="G22" s="11">
        <v>201.21799999999999</v>
      </c>
      <c r="H22" s="11">
        <v>224.09899999999999</v>
      </c>
      <c r="I22" s="11">
        <v>181.60499999999999</v>
      </c>
      <c r="J22" s="11">
        <v>203.04300000000001</v>
      </c>
      <c r="K22" s="11">
        <v>82.691999999999993</v>
      </c>
      <c r="L22" s="11">
        <v>116.38800000000001</v>
      </c>
      <c r="M22" s="11">
        <v>84.436000000000007</v>
      </c>
      <c r="N22" s="11">
        <v>95.552000000000007</v>
      </c>
      <c r="O22" s="11">
        <v>136.76300000000001</v>
      </c>
      <c r="P22" s="11">
        <v>212.10499999999999</v>
      </c>
      <c r="Q22" s="11">
        <v>153.97</v>
      </c>
      <c r="R22" s="11">
        <v>134.69999999999999</v>
      </c>
      <c r="S22" s="11">
        <v>147.47499999999999</v>
      </c>
      <c r="T22" s="11">
        <v>192.57400000000001</v>
      </c>
      <c r="U22" s="11">
        <v>145.37899999999999</v>
      </c>
      <c r="V22" s="11">
        <v>138.566</v>
      </c>
      <c r="W22" s="11">
        <v>123.67100000000001</v>
      </c>
      <c r="X22" s="11">
        <v>187.26900000000001</v>
      </c>
      <c r="Y22" s="11">
        <v>43.942</v>
      </c>
      <c r="Z22" s="11">
        <v>78.802999999999997</v>
      </c>
      <c r="AA22" s="11">
        <v>146.42500000000001</v>
      </c>
      <c r="AB22" s="11">
        <v>215.29499999999999</v>
      </c>
      <c r="AC22" s="11">
        <v>111.348</v>
      </c>
      <c r="AD22" s="11">
        <v>150.66999999999999</v>
      </c>
      <c r="AE22" s="11">
        <v>165.56700000000001</v>
      </c>
      <c r="AF22" s="11">
        <v>184.37899999999999</v>
      </c>
      <c r="AG22" s="11">
        <v>75.911000000000001</v>
      </c>
      <c r="AH22" s="11">
        <v>119.131</v>
      </c>
      <c r="AI22" s="173">
        <v>97.828999999999994</v>
      </c>
      <c r="AJ22" s="173">
        <v>43.424999999999997</v>
      </c>
      <c r="AK22" s="173">
        <v>120.176</v>
      </c>
      <c r="AL22" s="173">
        <v>92.834000000000003</v>
      </c>
      <c r="AM22" s="173">
        <v>65.492000000000004</v>
      </c>
      <c r="AN22" s="173"/>
      <c r="AO22" s="173"/>
      <c r="AP22" s="173"/>
      <c r="AQ22" s="173"/>
      <c r="AR22" s="173"/>
      <c r="AS22" s="173"/>
      <c r="AT22" s="173"/>
      <c r="AU22" s="173"/>
      <c r="AV22" s="173"/>
      <c r="AW22" s="173"/>
      <c r="AX22" s="173"/>
      <c r="AY22" s="173"/>
    </row>
    <row r="23" spans="1:51" ht="15" x14ac:dyDescent="0.25">
      <c r="A23" s="228">
        <v>44713</v>
      </c>
      <c r="B23" s="115"/>
      <c r="C23" s="115"/>
      <c r="D23" s="116">
        <v>152.19999999999999</v>
      </c>
      <c r="E23" s="11">
        <v>184.495</v>
      </c>
      <c r="F23" s="11">
        <v>244.899</v>
      </c>
      <c r="G23" s="11">
        <v>236.79599999999999</v>
      </c>
      <c r="H23" s="11">
        <v>259.483</v>
      </c>
      <c r="I23" s="11">
        <v>240.53700000000001</v>
      </c>
      <c r="J23" s="11">
        <v>187.315</v>
      </c>
      <c r="K23" s="11">
        <v>135.952</v>
      </c>
      <c r="L23" s="11">
        <v>90.692999999999998</v>
      </c>
      <c r="M23" s="11">
        <v>105.985</v>
      </c>
      <c r="N23" s="11">
        <v>170.09299999999999</v>
      </c>
      <c r="O23" s="11">
        <v>111.07899999999999</v>
      </c>
      <c r="P23" s="11">
        <v>230.52699999999999</v>
      </c>
      <c r="Q23" s="11">
        <v>129.995</v>
      </c>
      <c r="R23" s="11">
        <v>250.268</v>
      </c>
      <c r="S23" s="11">
        <v>97.159000000000006</v>
      </c>
      <c r="T23" s="11">
        <v>258.41899999999998</v>
      </c>
      <c r="U23" s="11">
        <v>124.937</v>
      </c>
      <c r="V23" s="11">
        <v>198.65600000000001</v>
      </c>
      <c r="W23" s="11">
        <v>72.977999999999994</v>
      </c>
      <c r="X23" s="11">
        <v>120.651</v>
      </c>
      <c r="Y23" s="11">
        <v>28.978000000000002</v>
      </c>
      <c r="Z23" s="11">
        <v>82.534999999999997</v>
      </c>
      <c r="AA23" s="11">
        <v>93.162000000000006</v>
      </c>
      <c r="AB23" s="11">
        <v>229.244</v>
      </c>
      <c r="AC23" s="11">
        <v>79.569000000000003</v>
      </c>
      <c r="AD23" s="11">
        <v>128.375</v>
      </c>
      <c r="AE23" s="11">
        <v>221.67400000000001</v>
      </c>
      <c r="AF23" s="11">
        <v>124.625</v>
      </c>
      <c r="AG23" s="11">
        <v>119.928</v>
      </c>
      <c r="AH23" s="11">
        <v>230.47800000000001</v>
      </c>
      <c r="AI23" s="173">
        <v>53.237000000000002</v>
      </c>
      <c r="AJ23" s="173">
        <v>43.082000000000001</v>
      </c>
      <c r="AK23" s="173">
        <v>162.76900000000001</v>
      </c>
      <c r="AL23" s="173">
        <v>201.57300000000001</v>
      </c>
      <c r="AM23" s="173">
        <v>94.253</v>
      </c>
      <c r="AN23" s="173"/>
      <c r="AO23" s="173"/>
      <c r="AP23" s="173"/>
      <c r="AQ23" s="173"/>
      <c r="AR23" s="173"/>
      <c r="AS23" s="173"/>
      <c r="AT23" s="173"/>
      <c r="AU23" s="173"/>
      <c r="AV23" s="173"/>
      <c r="AW23" s="173"/>
      <c r="AX23" s="173"/>
      <c r="AY23" s="173"/>
    </row>
    <row r="24" spans="1:51" ht="15" x14ac:dyDescent="0.25">
      <c r="A24" s="228">
        <v>44743</v>
      </c>
      <c r="B24" s="115"/>
      <c r="C24" s="115"/>
      <c r="D24" s="116">
        <v>59.7</v>
      </c>
      <c r="E24" s="11">
        <v>105.779</v>
      </c>
      <c r="F24" s="11">
        <v>143.251</v>
      </c>
      <c r="G24" s="11">
        <v>109.36799999999999</v>
      </c>
      <c r="H24" s="11">
        <v>92.504999999999995</v>
      </c>
      <c r="I24" s="11">
        <v>140.505</v>
      </c>
      <c r="J24" s="11">
        <v>75.933999999999997</v>
      </c>
      <c r="K24" s="11">
        <v>55.075000000000003</v>
      </c>
      <c r="L24" s="11">
        <v>36.856000000000002</v>
      </c>
      <c r="M24" s="11">
        <v>49.054000000000002</v>
      </c>
      <c r="N24" s="11">
        <v>91.438000000000002</v>
      </c>
      <c r="O24" s="11">
        <v>53.207999999999998</v>
      </c>
      <c r="P24" s="11">
        <v>88.902000000000001</v>
      </c>
      <c r="Q24" s="11">
        <v>39.536999999999999</v>
      </c>
      <c r="R24" s="11">
        <v>179.75200000000001</v>
      </c>
      <c r="S24" s="11">
        <v>39.613</v>
      </c>
      <c r="T24" s="11">
        <v>79.453000000000003</v>
      </c>
      <c r="U24" s="11">
        <v>63.167999999999999</v>
      </c>
      <c r="V24" s="11">
        <v>132.738</v>
      </c>
      <c r="W24" s="11">
        <v>24.47</v>
      </c>
      <c r="X24" s="11">
        <v>40.179000000000002</v>
      </c>
      <c r="Y24" s="11">
        <v>12.148999999999999</v>
      </c>
      <c r="Z24" s="11">
        <v>25.852</v>
      </c>
      <c r="AA24" s="11">
        <v>35.588000000000001</v>
      </c>
      <c r="AB24" s="11">
        <v>94.593000000000004</v>
      </c>
      <c r="AC24" s="11">
        <v>36.259</v>
      </c>
      <c r="AD24" s="11">
        <v>50.192999999999998</v>
      </c>
      <c r="AE24" s="11">
        <v>68.257999999999996</v>
      </c>
      <c r="AF24" s="11">
        <v>51.704999999999998</v>
      </c>
      <c r="AG24" s="11">
        <v>41.601999999999997</v>
      </c>
      <c r="AH24" s="11">
        <v>99.486999999999995</v>
      </c>
      <c r="AI24" s="173">
        <v>21.225000000000001</v>
      </c>
      <c r="AJ24" s="173">
        <v>19.175999999999998</v>
      </c>
      <c r="AK24" s="173">
        <v>47.783999999999999</v>
      </c>
      <c r="AL24" s="173">
        <v>76.799000000000007</v>
      </c>
      <c r="AM24" s="173">
        <v>47.424999999999997</v>
      </c>
      <c r="AN24" s="173"/>
      <c r="AO24" s="173"/>
      <c r="AP24" s="173"/>
      <c r="AQ24" s="173"/>
      <c r="AR24" s="173"/>
      <c r="AS24" s="173"/>
      <c r="AT24" s="173"/>
      <c r="AU24" s="173"/>
      <c r="AV24" s="173"/>
      <c r="AW24" s="173"/>
      <c r="AX24" s="173"/>
      <c r="AY24" s="173"/>
    </row>
    <row r="25" spans="1:51" ht="15" x14ac:dyDescent="0.25">
      <c r="A25" s="228">
        <v>44774</v>
      </c>
      <c r="B25" s="115"/>
      <c r="C25" s="115"/>
      <c r="D25" s="116">
        <v>33.799999999999997</v>
      </c>
      <c r="E25" s="11">
        <v>75.153999999999996</v>
      </c>
      <c r="F25" s="11">
        <v>46.363</v>
      </c>
      <c r="G25" s="11">
        <v>65.084000000000003</v>
      </c>
      <c r="H25" s="11">
        <v>37.491</v>
      </c>
      <c r="I25" s="11">
        <v>45.973999999999997</v>
      </c>
      <c r="J25" s="11">
        <v>46.337000000000003</v>
      </c>
      <c r="K25" s="11">
        <v>32.58</v>
      </c>
      <c r="L25" s="11">
        <v>29.013000000000002</v>
      </c>
      <c r="M25" s="11">
        <v>30.882999999999999</v>
      </c>
      <c r="N25" s="11">
        <v>30.492999999999999</v>
      </c>
      <c r="O25" s="11">
        <v>37.549999999999997</v>
      </c>
      <c r="P25" s="11">
        <v>38.479999999999997</v>
      </c>
      <c r="Q25" s="11">
        <v>20.945</v>
      </c>
      <c r="R25" s="11">
        <v>57.197000000000003</v>
      </c>
      <c r="S25" s="11">
        <v>20.626000000000001</v>
      </c>
      <c r="T25" s="11">
        <v>69.125</v>
      </c>
      <c r="U25" s="11">
        <v>27.276</v>
      </c>
      <c r="V25" s="11">
        <v>90.16</v>
      </c>
      <c r="W25" s="11">
        <v>19.324999999999999</v>
      </c>
      <c r="X25" s="11">
        <v>33.494999999999997</v>
      </c>
      <c r="Y25" s="11">
        <v>8.5079999999999991</v>
      </c>
      <c r="Z25" s="11">
        <v>17.577000000000002</v>
      </c>
      <c r="AA25" s="11">
        <v>20.010000000000002</v>
      </c>
      <c r="AB25" s="11">
        <v>41.966000000000001</v>
      </c>
      <c r="AC25" s="11">
        <v>27.53</v>
      </c>
      <c r="AD25" s="11">
        <v>40.070999999999998</v>
      </c>
      <c r="AE25" s="11">
        <v>30.914000000000001</v>
      </c>
      <c r="AF25" s="11">
        <v>22.446999999999999</v>
      </c>
      <c r="AG25" s="11">
        <v>31.218</v>
      </c>
      <c r="AH25" s="11">
        <v>31.901</v>
      </c>
      <c r="AI25" s="173">
        <v>15.182</v>
      </c>
      <c r="AJ25" s="173">
        <v>22.248000000000001</v>
      </c>
      <c r="AK25" s="173">
        <v>26.308</v>
      </c>
      <c r="AL25" s="173">
        <v>28.946999999999999</v>
      </c>
      <c r="AM25" s="173">
        <v>24.739000000000001</v>
      </c>
      <c r="AN25" s="173"/>
      <c r="AO25" s="173"/>
      <c r="AP25" s="173"/>
      <c r="AQ25" s="173"/>
      <c r="AR25" s="173"/>
      <c r="AS25" s="173"/>
      <c r="AT25" s="173"/>
      <c r="AU25" s="173"/>
      <c r="AV25" s="173"/>
      <c r="AW25" s="173"/>
      <c r="AX25" s="173"/>
      <c r="AY25" s="173"/>
    </row>
    <row r="26" spans="1:51" ht="15" x14ac:dyDescent="0.25">
      <c r="A26" s="228">
        <v>44805</v>
      </c>
      <c r="B26" s="115"/>
      <c r="C26" s="115"/>
      <c r="D26" s="116">
        <v>30.7</v>
      </c>
      <c r="E26" s="11">
        <v>68.587999999999994</v>
      </c>
      <c r="F26" s="11">
        <v>23.76</v>
      </c>
      <c r="G26" s="11">
        <v>36.826000000000001</v>
      </c>
      <c r="H26" s="11">
        <v>44.710999999999999</v>
      </c>
      <c r="I26" s="11">
        <v>48.988</v>
      </c>
      <c r="J26" s="11">
        <v>31.306999999999999</v>
      </c>
      <c r="K26" s="11">
        <v>24.137</v>
      </c>
      <c r="L26" s="11">
        <v>17.175000000000001</v>
      </c>
      <c r="M26" s="11">
        <v>19.972000000000001</v>
      </c>
      <c r="N26" s="11">
        <v>42.076999999999998</v>
      </c>
      <c r="O26" s="11">
        <v>24.986000000000001</v>
      </c>
      <c r="P26" s="11">
        <v>40.213000000000001</v>
      </c>
      <c r="Q26" s="11">
        <v>29.09</v>
      </c>
      <c r="R26" s="11">
        <v>31.4</v>
      </c>
      <c r="S26" s="11">
        <v>18.611000000000001</v>
      </c>
      <c r="T26" s="11">
        <v>57.951000000000001</v>
      </c>
      <c r="U26" s="11">
        <v>21.544</v>
      </c>
      <c r="V26" s="11">
        <v>59.186999999999998</v>
      </c>
      <c r="W26" s="11">
        <v>18.343</v>
      </c>
      <c r="X26" s="11">
        <v>18.134</v>
      </c>
      <c r="Y26" s="11">
        <v>18.675000000000001</v>
      </c>
      <c r="Z26" s="11">
        <v>26.404</v>
      </c>
      <c r="AA26" s="11">
        <v>29.489000000000001</v>
      </c>
      <c r="AB26" s="11">
        <v>22.277000000000001</v>
      </c>
      <c r="AC26" s="11">
        <v>22.968</v>
      </c>
      <c r="AD26" s="11">
        <v>36.655999999999999</v>
      </c>
      <c r="AE26" s="11">
        <v>33.255000000000003</v>
      </c>
      <c r="AF26" s="11">
        <v>16.488</v>
      </c>
      <c r="AG26" s="11">
        <v>16.088000000000001</v>
      </c>
      <c r="AH26" s="11">
        <v>21.859000000000002</v>
      </c>
      <c r="AI26" s="173">
        <v>11.779</v>
      </c>
      <c r="AJ26" s="173">
        <v>34.932000000000002</v>
      </c>
      <c r="AK26" s="173">
        <v>32.106000000000002</v>
      </c>
      <c r="AL26" s="173">
        <v>18.297000000000001</v>
      </c>
      <c r="AM26" s="173">
        <v>13.673</v>
      </c>
      <c r="AN26" s="173"/>
      <c r="AO26" s="173"/>
      <c r="AP26" s="173"/>
      <c r="AQ26" s="173"/>
      <c r="AR26" s="173"/>
      <c r="AS26" s="173"/>
      <c r="AT26" s="173"/>
      <c r="AU26" s="173"/>
      <c r="AV26" s="173"/>
      <c r="AW26" s="173"/>
      <c r="AX26" s="173"/>
      <c r="AY26" s="173"/>
    </row>
    <row r="27" spans="1:51" ht="15" x14ac:dyDescent="0.25">
      <c r="A27" s="228">
        <v>44835</v>
      </c>
      <c r="B27" s="115"/>
      <c r="C27" s="115"/>
      <c r="D27" s="116">
        <v>23.8</v>
      </c>
      <c r="E27" s="11">
        <v>35.093000000000004</v>
      </c>
      <c r="F27" s="11">
        <v>26.013999999999999</v>
      </c>
      <c r="G27" s="11">
        <v>29.946000000000002</v>
      </c>
      <c r="H27" s="11">
        <v>46.597999999999999</v>
      </c>
      <c r="I27" s="11">
        <v>50.204999999999998</v>
      </c>
      <c r="J27" s="11">
        <v>20.497</v>
      </c>
      <c r="K27" s="11">
        <v>23.053000000000001</v>
      </c>
      <c r="L27" s="11">
        <v>19.632999999999999</v>
      </c>
      <c r="M27" s="11">
        <v>27.346</v>
      </c>
      <c r="N27" s="11">
        <v>20.280999999999999</v>
      </c>
      <c r="O27" s="11">
        <v>16.614000000000001</v>
      </c>
      <c r="P27" s="11">
        <v>23.472000000000001</v>
      </c>
      <c r="Q27" s="11">
        <v>21.527000000000001</v>
      </c>
      <c r="R27" s="11">
        <v>28.184999999999999</v>
      </c>
      <c r="S27" s="11">
        <v>26.384</v>
      </c>
      <c r="T27" s="11">
        <v>50.316000000000003</v>
      </c>
      <c r="U27" s="11">
        <v>20.187000000000001</v>
      </c>
      <c r="V27" s="11">
        <v>24.552</v>
      </c>
      <c r="W27" s="11">
        <v>19.018000000000001</v>
      </c>
      <c r="X27" s="11">
        <v>15.083</v>
      </c>
      <c r="Y27" s="11">
        <v>15.111000000000001</v>
      </c>
      <c r="Z27" s="11">
        <v>15.023999999999999</v>
      </c>
      <c r="AA27" s="11">
        <v>28.556000000000001</v>
      </c>
      <c r="AB27" s="11">
        <v>33.6</v>
      </c>
      <c r="AC27" s="11">
        <v>67.968999999999994</v>
      </c>
      <c r="AD27" s="11">
        <v>39.899000000000001</v>
      </c>
      <c r="AE27" s="11">
        <v>20.895</v>
      </c>
      <c r="AF27" s="11">
        <v>16.097000000000001</v>
      </c>
      <c r="AG27" s="11">
        <v>19.126000000000001</v>
      </c>
      <c r="AH27" s="11">
        <v>26.712</v>
      </c>
      <c r="AI27" s="173">
        <v>10.919</v>
      </c>
      <c r="AJ27" s="173">
        <v>27.222999999999999</v>
      </c>
      <c r="AK27" s="173">
        <v>41.588999999999999</v>
      </c>
      <c r="AL27" s="173">
        <v>13.321999999999999</v>
      </c>
      <c r="AM27" s="173">
        <v>23.239000000000001</v>
      </c>
      <c r="AN27" s="173"/>
      <c r="AO27" s="173"/>
      <c r="AP27" s="173"/>
      <c r="AQ27" s="173"/>
      <c r="AR27" s="173"/>
      <c r="AS27" s="173"/>
      <c r="AT27" s="173"/>
      <c r="AU27" s="173"/>
      <c r="AV27" s="173"/>
      <c r="AW27" s="173"/>
      <c r="AX27" s="173"/>
      <c r="AY27" s="173"/>
    </row>
    <row r="28" spans="1:51" ht="15" x14ac:dyDescent="0.25">
      <c r="A28" s="228">
        <v>44866</v>
      </c>
      <c r="B28" s="115"/>
      <c r="C28" s="115"/>
      <c r="D28" s="116">
        <v>18</v>
      </c>
      <c r="E28" s="11">
        <v>21.41</v>
      </c>
      <c r="F28" s="11">
        <v>17.199000000000002</v>
      </c>
      <c r="G28" s="11">
        <v>22.15</v>
      </c>
      <c r="H28" s="11">
        <v>26.475999999999999</v>
      </c>
      <c r="I28" s="11">
        <v>33.454000000000001</v>
      </c>
      <c r="J28" s="11">
        <v>23.829000000000001</v>
      </c>
      <c r="K28" s="11">
        <v>15.045</v>
      </c>
      <c r="L28" s="11">
        <v>13.302</v>
      </c>
      <c r="M28" s="11">
        <v>19.687000000000001</v>
      </c>
      <c r="N28" s="11">
        <v>16.074999999999999</v>
      </c>
      <c r="O28" s="11">
        <v>14.028</v>
      </c>
      <c r="P28" s="11">
        <v>18.266999999999999</v>
      </c>
      <c r="Q28" s="11">
        <v>18.128</v>
      </c>
      <c r="R28" s="11">
        <v>18.724</v>
      </c>
      <c r="S28" s="11">
        <v>17.8</v>
      </c>
      <c r="T28" s="11">
        <v>25.399000000000001</v>
      </c>
      <c r="U28" s="11">
        <v>21.556999999999999</v>
      </c>
      <c r="V28" s="11">
        <v>16.617000000000001</v>
      </c>
      <c r="W28" s="11">
        <v>15.768000000000001</v>
      </c>
      <c r="X28" s="11">
        <v>13.738</v>
      </c>
      <c r="Y28" s="11">
        <v>9.7309999999999999</v>
      </c>
      <c r="Z28" s="11">
        <v>10.177</v>
      </c>
      <c r="AA28" s="11">
        <v>21.248999999999999</v>
      </c>
      <c r="AB28" s="11">
        <v>20.847000000000001</v>
      </c>
      <c r="AC28" s="11">
        <v>25.01</v>
      </c>
      <c r="AD28" s="11">
        <v>19.437999999999999</v>
      </c>
      <c r="AE28" s="11">
        <v>17.126000000000001</v>
      </c>
      <c r="AF28" s="11">
        <v>14.03</v>
      </c>
      <c r="AG28" s="11">
        <v>14.494999999999999</v>
      </c>
      <c r="AH28" s="11">
        <v>19.582999999999998</v>
      </c>
      <c r="AI28" s="173">
        <v>9.6989999999999998</v>
      </c>
      <c r="AJ28" s="173">
        <v>13.981999999999999</v>
      </c>
      <c r="AK28" s="173">
        <v>21.992999999999999</v>
      </c>
      <c r="AL28" s="173">
        <v>11.69</v>
      </c>
      <c r="AM28" s="173">
        <v>13.696</v>
      </c>
      <c r="AN28" s="173"/>
      <c r="AO28" s="173"/>
      <c r="AP28" s="173"/>
      <c r="AQ28" s="173"/>
      <c r="AR28" s="173"/>
      <c r="AS28" s="173"/>
      <c r="AT28" s="173"/>
      <c r="AU28" s="173"/>
      <c r="AV28" s="173"/>
      <c r="AW28" s="173"/>
      <c r="AX28" s="173"/>
      <c r="AY28" s="173"/>
    </row>
    <row r="29" spans="1:51" ht="15" x14ac:dyDescent="0.25">
      <c r="A29" s="228">
        <v>44896</v>
      </c>
      <c r="B29" s="115"/>
      <c r="C29" s="115"/>
      <c r="D29" s="116">
        <v>15.6</v>
      </c>
      <c r="E29" s="11">
        <v>17.463999999999999</v>
      </c>
      <c r="F29" s="11">
        <v>15.807</v>
      </c>
      <c r="G29" s="11">
        <v>18.670999999999999</v>
      </c>
      <c r="H29" s="11">
        <v>20.170000000000002</v>
      </c>
      <c r="I29" s="11">
        <v>22.239000000000001</v>
      </c>
      <c r="J29" s="11">
        <v>17.751999999999999</v>
      </c>
      <c r="K29" s="11">
        <v>12.22</v>
      </c>
      <c r="L29" s="11">
        <v>11.32</v>
      </c>
      <c r="M29" s="11">
        <v>13.644</v>
      </c>
      <c r="N29" s="11">
        <v>14.055999999999999</v>
      </c>
      <c r="O29" s="11">
        <v>12.76</v>
      </c>
      <c r="P29" s="11">
        <v>16.581</v>
      </c>
      <c r="Q29" s="11">
        <v>15.319000000000001</v>
      </c>
      <c r="R29" s="11">
        <v>17.172000000000001</v>
      </c>
      <c r="S29" s="11">
        <v>15.425000000000001</v>
      </c>
      <c r="T29" s="11">
        <v>18.582000000000001</v>
      </c>
      <c r="U29" s="11">
        <v>19.071999999999999</v>
      </c>
      <c r="V29" s="11">
        <v>14.824999999999999</v>
      </c>
      <c r="W29" s="11">
        <v>12.5</v>
      </c>
      <c r="X29" s="11">
        <v>12.45</v>
      </c>
      <c r="Y29" s="11">
        <v>8.4309999999999992</v>
      </c>
      <c r="Z29" s="11">
        <v>9.6080000000000005</v>
      </c>
      <c r="AA29" s="11">
        <v>15.172000000000001</v>
      </c>
      <c r="AB29" s="11">
        <v>16.518000000000001</v>
      </c>
      <c r="AC29" s="11">
        <v>14.877000000000001</v>
      </c>
      <c r="AD29" s="11">
        <v>15.534000000000001</v>
      </c>
      <c r="AE29" s="11">
        <v>15.288</v>
      </c>
      <c r="AF29" s="11">
        <v>12.185</v>
      </c>
      <c r="AG29" s="11">
        <v>12.157999999999999</v>
      </c>
      <c r="AH29" s="11">
        <v>15.755000000000001</v>
      </c>
      <c r="AI29" s="173">
        <v>9.2550000000000008</v>
      </c>
      <c r="AJ29" s="173">
        <v>10.448</v>
      </c>
      <c r="AK29" s="173">
        <v>14.352</v>
      </c>
      <c r="AL29" s="173">
        <v>11.861000000000001</v>
      </c>
      <c r="AM29" s="173">
        <v>10.114000000000001</v>
      </c>
      <c r="AN29" s="173"/>
      <c r="AO29" s="173"/>
      <c r="AP29" s="173"/>
      <c r="AQ29" s="173"/>
      <c r="AR29" s="173"/>
      <c r="AS29" s="173"/>
      <c r="AT29" s="173"/>
      <c r="AU29" s="173"/>
      <c r="AV29" s="173"/>
      <c r="AW29" s="173"/>
      <c r="AX29" s="173"/>
      <c r="AY29" s="173"/>
    </row>
    <row r="30" spans="1:51" ht="15" x14ac:dyDescent="0.25">
      <c r="A30" s="228">
        <v>44927</v>
      </c>
      <c r="B30" s="115"/>
      <c r="C30" s="115"/>
      <c r="D30" s="116">
        <v>14.1</v>
      </c>
      <c r="E30" s="11">
        <v>14.5</v>
      </c>
      <c r="F30" s="11">
        <v>14.752000000000001</v>
      </c>
      <c r="G30" s="11">
        <v>17.305</v>
      </c>
      <c r="H30" s="11">
        <v>17.244</v>
      </c>
      <c r="I30" s="11">
        <v>16.981000000000002</v>
      </c>
      <c r="J30" s="11">
        <v>14.96</v>
      </c>
      <c r="K30" s="11">
        <v>10.587999999999999</v>
      </c>
      <c r="L30" s="11">
        <v>10.153</v>
      </c>
      <c r="M30" s="11">
        <v>10.787000000000001</v>
      </c>
      <c r="N30" s="11">
        <v>12.032</v>
      </c>
      <c r="O30" s="11">
        <v>11.509</v>
      </c>
      <c r="P30" s="11">
        <v>15.093999999999999</v>
      </c>
      <c r="Q30" s="11">
        <v>13.202</v>
      </c>
      <c r="R30" s="11">
        <v>15.239000000000001</v>
      </c>
      <c r="S30" s="11">
        <v>12.484999999999999</v>
      </c>
      <c r="T30" s="11">
        <v>16.026</v>
      </c>
      <c r="U30" s="11">
        <v>14.513</v>
      </c>
      <c r="V30" s="11">
        <v>13.462999999999999</v>
      </c>
      <c r="W30" s="11">
        <v>10.992000000000001</v>
      </c>
      <c r="X30" s="11">
        <v>11.403</v>
      </c>
      <c r="Y30" s="11">
        <v>7.7510000000000003</v>
      </c>
      <c r="Z30" s="11">
        <v>8.4879999999999995</v>
      </c>
      <c r="AA30" s="11">
        <v>15.78</v>
      </c>
      <c r="AB30" s="11">
        <v>15.022</v>
      </c>
      <c r="AC30" s="11">
        <v>12.02</v>
      </c>
      <c r="AD30" s="11">
        <v>12.992000000000001</v>
      </c>
      <c r="AE30" s="11">
        <v>13.497</v>
      </c>
      <c r="AF30" s="11">
        <v>11.044</v>
      </c>
      <c r="AG30" s="11">
        <v>11.132999999999999</v>
      </c>
      <c r="AH30" s="11">
        <v>14.262</v>
      </c>
      <c r="AI30" s="173">
        <v>8.5470000000000006</v>
      </c>
      <c r="AJ30" s="173">
        <v>8.5459999999999994</v>
      </c>
      <c r="AK30" s="173">
        <v>12.214</v>
      </c>
      <c r="AL30" s="173">
        <v>11.255000000000001</v>
      </c>
      <c r="AM30" s="173">
        <v>8.5090000000000003</v>
      </c>
      <c r="AN30" s="173"/>
      <c r="AO30" s="173"/>
      <c r="AP30" s="173"/>
      <c r="AQ30" s="173"/>
      <c r="AR30" s="173"/>
      <c r="AS30" s="173"/>
      <c r="AT30" s="173"/>
      <c r="AU30" s="173"/>
      <c r="AV30" s="173"/>
      <c r="AW30" s="173"/>
      <c r="AX30" s="173"/>
      <c r="AY30" s="173"/>
    </row>
    <row r="31" spans="1:51" ht="15" x14ac:dyDescent="0.25">
      <c r="A31" s="228">
        <v>44958</v>
      </c>
      <c r="B31" s="115"/>
      <c r="C31" s="115"/>
      <c r="D31" s="116">
        <v>12.6</v>
      </c>
      <c r="E31" s="11">
        <v>11.863</v>
      </c>
      <c r="F31" s="11">
        <v>12.071</v>
      </c>
      <c r="G31" s="11">
        <v>13.358000000000001</v>
      </c>
      <c r="H31" s="11">
        <v>16.344999999999999</v>
      </c>
      <c r="I31" s="11">
        <v>21.018999999999998</v>
      </c>
      <c r="J31" s="11">
        <v>12.314</v>
      </c>
      <c r="K31" s="11">
        <v>8.6929999999999996</v>
      </c>
      <c r="L31" s="11">
        <v>8.4489999999999998</v>
      </c>
      <c r="M31" s="11">
        <v>9.5259999999999998</v>
      </c>
      <c r="N31" s="11">
        <v>10.183</v>
      </c>
      <c r="O31" s="11">
        <v>9.5890000000000004</v>
      </c>
      <c r="P31" s="11">
        <v>12.75</v>
      </c>
      <c r="Q31" s="11">
        <v>13.499000000000001</v>
      </c>
      <c r="R31" s="11">
        <v>15.923</v>
      </c>
      <c r="S31" s="11">
        <v>9.8919999999999995</v>
      </c>
      <c r="T31" s="11">
        <v>13.260999999999999</v>
      </c>
      <c r="U31" s="11">
        <v>13.167</v>
      </c>
      <c r="V31" s="11">
        <v>11.897</v>
      </c>
      <c r="W31" s="11">
        <v>8.8870000000000005</v>
      </c>
      <c r="X31" s="11">
        <v>9.5709999999999997</v>
      </c>
      <c r="Y31" s="11">
        <v>7.3280000000000003</v>
      </c>
      <c r="Z31" s="11">
        <v>6.9580000000000002</v>
      </c>
      <c r="AA31" s="11">
        <v>13.244</v>
      </c>
      <c r="AB31" s="11">
        <v>12.726000000000001</v>
      </c>
      <c r="AC31" s="11">
        <v>11.801</v>
      </c>
      <c r="AD31" s="11">
        <v>10.057</v>
      </c>
      <c r="AE31" s="11">
        <v>12.201000000000001</v>
      </c>
      <c r="AF31" s="11">
        <v>9.2089999999999996</v>
      </c>
      <c r="AG31" s="11">
        <v>8.8930000000000007</v>
      </c>
      <c r="AH31" s="11">
        <v>11.391999999999999</v>
      </c>
      <c r="AI31" s="173">
        <v>7.1609999999999996</v>
      </c>
      <c r="AJ31" s="173">
        <v>8.6300000000000008</v>
      </c>
      <c r="AK31" s="173">
        <v>14.41</v>
      </c>
      <c r="AL31" s="173">
        <v>9.3140000000000001</v>
      </c>
      <c r="AM31" s="173">
        <v>7.0039999999999996</v>
      </c>
      <c r="AN31" s="173"/>
      <c r="AO31" s="173"/>
      <c r="AP31" s="173"/>
      <c r="AQ31" s="173"/>
      <c r="AR31" s="173"/>
      <c r="AS31" s="173"/>
      <c r="AT31" s="173"/>
      <c r="AU31" s="173"/>
      <c r="AV31" s="173"/>
      <c r="AW31" s="173"/>
      <c r="AX31" s="173"/>
      <c r="AY31" s="173"/>
    </row>
    <row r="32" spans="1:51" ht="15" x14ac:dyDescent="0.25">
      <c r="A32" s="228">
        <v>44986</v>
      </c>
      <c r="B32" s="115"/>
      <c r="C32" s="115"/>
      <c r="D32" s="116">
        <v>23.1</v>
      </c>
      <c r="E32" s="11">
        <v>15.972</v>
      </c>
      <c r="F32" s="11">
        <v>15.653</v>
      </c>
      <c r="G32" s="11">
        <v>25.863</v>
      </c>
      <c r="H32" s="11">
        <v>35.435000000000002</v>
      </c>
      <c r="I32" s="11">
        <v>32.213999999999999</v>
      </c>
      <c r="J32" s="11">
        <v>18.068000000000001</v>
      </c>
      <c r="K32" s="11">
        <v>19.605</v>
      </c>
      <c r="L32" s="11">
        <v>13.648999999999999</v>
      </c>
      <c r="M32" s="11">
        <v>11.122999999999999</v>
      </c>
      <c r="N32" s="11">
        <v>16.742999999999999</v>
      </c>
      <c r="O32" s="11">
        <v>16.574999999999999</v>
      </c>
      <c r="P32" s="11">
        <v>22.335000000000001</v>
      </c>
      <c r="Q32" s="11">
        <v>36.076999999999998</v>
      </c>
      <c r="R32" s="11">
        <v>20.364999999999998</v>
      </c>
      <c r="S32" s="11">
        <v>31.963999999999999</v>
      </c>
      <c r="T32" s="11">
        <v>22.495999999999999</v>
      </c>
      <c r="U32" s="11">
        <v>19.117999999999999</v>
      </c>
      <c r="V32" s="11">
        <v>16.242000000000001</v>
      </c>
      <c r="W32" s="11">
        <v>14.336</v>
      </c>
      <c r="X32" s="11">
        <v>11.913</v>
      </c>
      <c r="Y32" s="11">
        <v>12.083</v>
      </c>
      <c r="Z32" s="11">
        <v>20.184000000000001</v>
      </c>
      <c r="AA32" s="11">
        <v>26.09</v>
      </c>
      <c r="AB32" s="11">
        <v>17.074999999999999</v>
      </c>
      <c r="AC32" s="11">
        <v>37.256999999999998</v>
      </c>
      <c r="AD32" s="11">
        <v>13.04</v>
      </c>
      <c r="AE32" s="11">
        <v>22.693000000000001</v>
      </c>
      <c r="AF32" s="11">
        <v>9.7270000000000003</v>
      </c>
      <c r="AG32" s="11">
        <v>15.425000000000001</v>
      </c>
      <c r="AH32" s="11">
        <v>23.23</v>
      </c>
      <c r="AI32" s="173">
        <v>10.548</v>
      </c>
      <c r="AJ32" s="173">
        <v>13.141999999999999</v>
      </c>
      <c r="AK32" s="173">
        <v>23.018999999999998</v>
      </c>
      <c r="AL32" s="173">
        <v>11.914</v>
      </c>
      <c r="AM32" s="173">
        <v>8.9659999999999993</v>
      </c>
      <c r="AN32" s="173"/>
      <c r="AO32" s="173"/>
      <c r="AP32" s="173"/>
      <c r="AQ32" s="173"/>
      <c r="AR32" s="173"/>
      <c r="AS32" s="173"/>
      <c r="AT32" s="173"/>
      <c r="AU32" s="173"/>
      <c r="AV32" s="173"/>
      <c r="AW32" s="173"/>
      <c r="AX32" s="173"/>
      <c r="AY32" s="173"/>
    </row>
    <row r="33" spans="1:51" ht="15" x14ac:dyDescent="0.25">
      <c r="A33" s="228">
        <v>45017</v>
      </c>
      <c r="B33" s="115"/>
      <c r="C33" s="115"/>
      <c r="D33" s="116">
        <v>50</v>
      </c>
      <c r="E33" s="11">
        <v>29.72</v>
      </c>
      <c r="F33" s="11">
        <v>34.71</v>
      </c>
      <c r="G33" s="11">
        <v>95.978999999999999</v>
      </c>
      <c r="H33" s="11">
        <v>94.766000000000005</v>
      </c>
      <c r="I33" s="11">
        <v>102.53100000000001</v>
      </c>
      <c r="J33" s="11">
        <v>34.344000000000001</v>
      </c>
      <c r="K33" s="11">
        <v>71.915000000000006</v>
      </c>
      <c r="L33" s="11">
        <v>32.671999999999997</v>
      </c>
      <c r="M33" s="11">
        <v>31.734999999999999</v>
      </c>
      <c r="N33" s="11">
        <v>64.977999999999994</v>
      </c>
      <c r="O33" s="11">
        <v>61.438000000000002</v>
      </c>
      <c r="P33" s="11">
        <v>47.99</v>
      </c>
      <c r="Q33" s="11">
        <v>51.551000000000002</v>
      </c>
      <c r="R33" s="11">
        <v>40.015999999999998</v>
      </c>
      <c r="S33" s="11">
        <v>69.182000000000002</v>
      </c>
      <c r="T33" s="11">
        <v>47.965000000000003</v>
      </c>
      <c r="U33" s="11">
        <v>31.193999999999999</v>
      </c>
      <c r="V33" s="11">
        <v>53.881</v>
      </c>
      <c r="W33" s="11">
        <v>49</v>
      </c>
      <c r="X33" s="11">
        <v>22.856000000000002</v>
      </c>
      <c r="Y33" s="11">
        <v>21.74</v>
      </c>
      <c r="Z33" s="11">
        <v>67.501999999999995</v>
      </c>
      <c r="AA33" s="11">
        <v>90.506</v>
      </c>
      <c r="AB33" s="11">
        <v>46.695</v>
      </c>
      <c r="AC33" s="11">
        <v>60.988</v>
      </c>
      <c r="AD33" s="11">
        <v>42.951000000000001</v>
      </c>
      <c r="AE33" s="11">
        <v>35.953000000000003</v>
      </c>
      <c r="AF33" s="11">
        <v>30.609000000000002</v>
      </c>
      <c r="AG33" s="11">
        <v>34.066000000000003</v>
      </c>
      <c r="AH33" s="11">
        <v>55.658000000000001</v>
      </c>
      <c r="AI33" s="173">
        <v>23.800999999999998</v>
      </c>
      <c r="AJ33" s="173">
        <v>36.473999999999997</v>
      </c>
      <c r="AK33" s="173">
        <v>31.648</v>
      </c>
      <c r="AL33" s="173">
        <v>25.11</v>
      </c>
      <c r="AM33" s="173">
        <v>19.277999999999999</v>
      </c>
      <c r="AN33" s="173"/>
      <c r="AO33" s="173"/>
      <c r="AP33" s="173"/>
      <c r="AQ33" s="173"/>
      <c r="AR33" s="173"/>
      <c r="AS33" s="173"/>
      <c r="AT33" s="173"/>
      <c r="AU33" s="173"/>
      <c r="AV33" s="173"/>
      <c r="AW33" s="173"/>
      <c r="AX33" s="173"/>
      <c r="AY33" s="173"/>
    </row>
    <row r="34" spans="1:51" ht="15" x14ac:dyDescent="0.25">
      <c r="A34" s="228">
        <v>45047</v>
      </c>
      <c r="B34" s="115"/>
      <c r="C34" s="115"/>
      <c r="D34" s="116">
        <v>140.4</v>
      </c>
      <c r="E34" s="11">
        <v>133.80199999999999</v>
      </c>
      <c r="F34" s="11">
        <v>209.56</v>
      </c>
      <c r="G34" s="11">
        <v>226.59299999999999</v>
      </c>
      <c r="H34" s="11">
        <v>183.95</v>
      </c>
      <c r="I34" s="11">
        <v>207.63399999999999</v>
      </c>
      <c r="J34" s="11">
        <v>91.072000000000003</v>
      </c>
      <c r="K34" s="11">
        <v>121.849</v>
      </c>
      <c r="L34" s="11">
        <v>86.587000000000003</v>
      </c>
      <c r="M34" s="11">
        <v>98.936999999999998</v>
      </c>
      <c r="N34" s="11">
        <v>143.61099999999999</v>
      </c>
      <c r="O34" s="11">
        <v>219.91800000000001</v>
      </c>
      <c r="P34" s="11">
        <v>154.19800000000001</v>
      </c>
      <c r="Q34" s="11">
        <v>140.99299999999999</v>
      </c>
      <c r="R34" s="11">
        <v>149.99700000000001</v>
      </c>
      <c r="S34" s="11">
        <v>200.88200000000001</v>
      </c>
      <c r="T34" s="11">
        <v>146.34100000000001</v>
      </c>
      <c r="U34" s="11">
        <v>150.172</v>
      </c>
      <c r="V34" s="11">
        <v>128.04599999999999</v>
      </c>
      <c r="W34" s="11">
        <v>195.928</v>
      </c>
      <c r="X34" s="11">
        <v>45.853999999999999</v>
      </c>
      <c r="Y34" s="11">
        <v>82.274000000000001</v>
      </c>
      <c r="Z34" s="11">
        <v>155.37899999999999</v>
      </c>
      <c r="AA34" s="11">
        <v>218.56200000000001</v>
      </c>
      <c r="AB34" s="11">
        <v>120.367</v>
      </c>
      <c r="AC34" s="11">
        <v>156.03</v>
      </c>
      <c r="AD34" s="11">
        <v>173.27</v>
      </c>
      <c r="AE34" s="11">
        <v>188.3</v>
      </c>
      <c r="AF34" s="11">
        <v>76.622</v>
      </c>
      <c r="AG34" s="11">
        <v>122.961</v>
      </c>
      <c r="AH34" s="11">
        <v>99.813000000000002</v>
      </c>
      <c r="AI34" s="173">
        <v>49.384</v>
      </c>
      <c r="AJ34" s="173">
        <v>112.628</v>
      </c>
      <c r="AK34" s="173">
        <v>97.177999999999997</v>
      </c>
      <c r="AL34" s="173">
        <v>67.83</v>
      </c>
      <c r="AM34" s="173">
        <v>122.28100000000001</v>
      </c>
      <c r="AN34" s="173"/>
      <c r="AO34" s="173"/>
      <c r="AP34" s="173"/>
      <c r="AQ34" s="173"/>
      <c r="AR34" s="173"/>
      <c r="AS34" s="173"/>
      <c r="AT34" s="173"/>
      <c r="AU34" s="173"/>
      <c r="AV34" s="173"/>
      <c r="AW34" s="173"/>
      <c r="AX34" s="173"/>
      <c r="AY34" s="173"/>
    </row>
    <row r="35" spans="1:51" ht="15" x14ac:dyDescent="0.25">
      <c r="A35" s="228">
        <v>45078</v>
      </c>
      <c r="B35" s="115"/>
      <c r="C35" s="115"/>
      <c r="D35" s="116">
        <v>152.19999999999999</v>
      </c>
      <c r="E35" s="11">
        <v>248.24799999999999</v>
      </c>
      <c r="F35" s="11">
        <v>241.19</v>
      </c>
      <c r="G35" s="11">
        <v>260.75400000000002</v>
      </c>
      <c r="H35" s="11">
        <v>244.31100000000001</v>
      </c>
      <c r="I35" s="11">
        <v>189.35599999999999</v>
      </c>
      <c r="J35" s="11">
        <v>142.922</v>
      </c>
      <c r="K35" s="11">
        <v>93.650999999999996</v>
      </c>
      <c r="L35" s="11">
        <v>109.465</v>
      </c>
      <c r="M35" s="11">
        <v>174.11099999999999</v>
      </c>
      <c r="N35" s="11">
        <v>114.577</v>
      </c>
      <c r="O35" s="11">
        <v>235.25</v>
      </c>
      <c r="P35" s="11">
        <v>135.58199999999999</v>
      </c>
      <c r="Q35" s="11">
        <v>257.52199999999999</v>
      </c>
      <c r="R35" s="11">
        <v>98.222999999999999</v>
      </c>
      <c r="S35" s="11">
        <v>263.83199999999999</v>
      </c>
      <c r="T35" s="11">
        <v>129.173</v>
      </c>
      <c r="U35" s="11">
        <v>207.35300000000001</v>
      </c>
      <c r="V35" s="11">
        <v>74.884</v>
      </c>
      <c r="W35" s="11">
        <v>123.83799999999999</v>
      </c>
      <c r="X35" s="11">
        <v>32.506</v>
      </c>
      <c r="Y35" s="11">
        <v>85.497</v>
      </c>
      <c r="Z35" s="11">
        <v>96.259</v>
      </c>
      <c r="AA35" s="11">
        <v>231.173</v>
      </c>
      <c r="AB35" s="11">
        <v>83.847999999999999</v>
      </c>
      <c r="AC35" s="11">
        <v>131.071</v>
      </c>
      <c r="AD35" s="11">
        <v>226.94800000000001</v>
      </c>
      <c r="AE35" s="11">
        <v>126.087</v>
      </c>
      <c r="AF35" s="11">
        <v>124.536</v>
      </c>
      <c r="AG35" s="11">
        <v>235.60400000000001</v>
      </c>
      <c r="AH35" s="11">
        <v>54.186</v>
      </c>
      <c r="AI35" s="173">
        <v>47.420999999999999</v>
      </c>
      <c r="AJ35" s="173">
        <v>166.51400000000001</v>
      </c>
      <c r="AK35" s="173">
        <v>206.52799999999999</v>
      </c>
      <c r="AL35" s="173">
        <v>96.555000000000007</v>
      </c>
      <c r="AM35" s="173">
        <v>188.63800000000001</v>
      </c>
      <c r="AN35" s="173"/>
      <c r="AO35" s="173"/>
      <c r="AP35" s="173"/>
      <c r="AQ35" s="173"/>
      <c r="AR35" s="173"/>
      <c r="AS35" s="173"/>
      <c r="AT35" s="173"/>
      <c r="AU35" s="173"/>
      <c r="AV35" s="173"/>
      <c r="AW35" s="173"/>
      <c r="AX35" s="173"/>
      <c r="AY35" s="173"/>
    </row>
    <row r="36" spans="1:51" ht="15" x14ac:dyDescent="0.25">
      <c r="A36" s="228">
        <v>45108</v>
      </c>
      <c r="B36" s="115"/>
      <c r="C36" s="115"/>
      <c r="D36" s="116">
        <v>59.7</v>
      </c>
      <c r="E36" s="111">
        <v>144.14400000000001</v>
      </c>
      <c r="F36" s="111">
        <v>110.425</v>
      </c>
      <c r="G36" s="111">
        <v>92.712999999999994</v>
      </c>
      <c r="H36" s="111">
        <v>145.785</v>
      </c>
      <c r="I36" s="111">
        <v>76.456999999999994</v>
      </c>
      <c r="J36" s="111">
        <v>57.691000000000003</v>
      </c>
      <c r="K36" s="111">
        <v>38.146000000000001</v>
      </c>
      <c r="L36" s="111">
        <v>50.93</v>
      </c>
      <c r="M36" s="111">
        <v>92.721000000000004</v>
      </c>
      <c r="N36" s="111">
        <v>54.625</v>
      </c>
      <c r="O36" s="111">
        <v>89.819000000000003</v>
      </c>
      <c r="P36" s="111">
        <v>41.085000000000001</v>
      </c>
      <c r="Q36" s="111">
        <v>182.21199999999999</v>
      </c>
      <c r="R36" s="111">
        <v>40.173999999999999</v>
      </c>
      <c r="S36" s="111">
        <v>80.418000000000006</v>
      </c>
      <c r="T36" s="111">
        <v>66.771000000000001</v>
      </c>
      <c r="U36" s="111">
        <v>135.833</v>
      </c>
      <c r="V36" s="111">
        <v>25.574999999999999</v>
      </c>
      <c r="W36" s="111">
        <v>41.162999999999997</v>
      </c>
      <c r="X36" s="111">
        <v>13.83</v>
      </c>
      <c r="Y36" s="111">
        <v>26.61</v>
      </c>
      <c r="Z36" s="111">
        <v>36.517000000000003</v>
      </c>
      <c r="AA36" s="111">
        <v>94.975999999999999</v>
      </c>
      <c r="AB36" s="111">
        <v>38.061999999999998</v>
      </c>
      <c r="AC36" s="111">
        <v>51.231999999999999</v>
      </c>
      <c r="AD36" s="111">
        <v>69.295000000000002</v>
      </c>
      <c r="AE36" s="111">
        <v>52.225000000000001</v>
      </c>
      <c r="AF36" s="111">
        <v>44.228000000000002</v>
      </c>
      <c r="AG36" s="111">
        <v>100.55200000000001</v>
      </c>
      <c r="AH36" s="111">
        <v>21.791</v>
      </c>
      <c r="AI36" s="173">
        <v>21.37</v>
      </c>
      <c r="AJ36" s="173">
        <v>47.387999999999998</v>
      </c>
      <c r="AK36" s="173">
        <v>77.98</v>
      </c>
      <c r="AL36" s="173">
        <v>48.527999999999999</v>
      </c>
      <c r="AM36" s="173">
        <v>110.676</v>
      </c>
      <c r="AN36" s="173"/>
      <c r="AO36" s="173"/>
      <c r="AP36" s="173"/>
      <c r="AQ36" s="173"/>
      <c r="AR36" s="173"/>
      <c r="AS36" s="173"/>
      <c r="AT36" s="173"/>
      <c r="AU36" s="173"/>
      <c r="AV36" s="173"/>
      <c r="AW36" s="173"/>
      <c r="AX36" s="173"/>
      <c r="AY36" s="173"/>
    </row>
    <row r="37" spans="1:51" ht="15" x14ac:dyDescent="0.25">
      <c r="A37" s="228">
        <v>45139</v>
      </c>
      <c r="B37" s="115"/>
      <c r="C37" s="115"/>
      <c r="D37" s="116">
        <v>33.799999999999997</v>
      </c>
      <c r="E37" s="111">
        <v>46.639000000000003</v>
      </c>
      <c r="F37" s="111">
        <v>65.674999999999997</v>
      </c>
      <c r="G37" s="111">
        <v>37.591000000000001</v>
      </c>
      <c r="H37" s="111">
        <v>47.593000000000004</v>
      </c>
      <c r="I37" s="111">
        <v>46.631</v>
      </c>
      <c r="J37" s="111">
        <v>34.380000000000003</v>
      </c>
      <c r="K37" s="111">
        <v>30.146999999999998</v>
      </c>
      <c r="L37" s="111">
        <v>31.585999999999999</v>
      </c>
      <c r="M37" s="111">
        <v>30.942</v>
      </c>
      <c r="N37" s="111">
        <v>38.58</v>
      </c>
      <c r="O37" s="111">
        <v>38.819000000000003</v>
      </c>
      <c r="P37" s="111">
        <v>21.486999999999998</v>
      </c>
      <c r="Q37" s="111">
        <v>57.866999999999997</v>
      </c>
      <c r="R37" s="111">
        <v>21.062000000000001</v>
      </c>
      <c r="S37" s="111">
        <v>69.825000000000003</v>
      </c>
      <c r="T37" s="111">
        <v>28.297999999999998</v>
      </c>
      <c r="U37" s="111">
        <v>92.152000000000001</v>
      </c>
      <c r="V37" s="111">
        <v>20.306000000000001</v>
      </c>
      <c r="W37" s="111">
        <v>34.264000000000003</v>
      </c>
      <c r="X37" s="111">
        <v>9.8539999999999992</v>
      </c>
      <c r="Y37" s="111">
        <v>18.111999999999998</v>
      </c>
      <c r="Z37" s="111">
        <v>20.542000000000002</v>
      </c>
      <c r="AA37" s="111">
        <v>42.115000000000002</v>
      </c>
      <c r="AB37" s="111">
        <v>28.524000000000001</v>
      </c>
      <c r="AC37" s="111">
        <v>40.892000000000003</v>
      </c>
      <c r="AD37" s="111">
        <v>31.420999999999999</v>
      </c>
      <c r="AE37" s="111">
        <v>22.733000000000001</v>
      </c>
      <c r="AF37" s="111">
        <v>32.453000000000003</v>
      </c>
      <c r="AG37" s="111">
        <v>32.216000000000001</v>
      </c>
      <c r="AH37" s="111">
        <v>15.656000000000001</v>
      </c>
      <c r="AI37" s="173">
        <v>24.393000000000001</v>
      </c>
      <c r="AJ37" s="173">
        <v>27.957000000000001</v>
      </c>
      <c r="AK37" s="173">
        <v>29.489000000000001</v>
      </c>
      <c r="AL37" s="173">
        <v>25.417999999999999</v>
      </c>
      <c r="AM37" s="173">
        <v>76.37</v>
      </c>
      <c r="AN37" s="173"/>
      <c r="AO37" s="173"/>
      <c r="AP37" s="173"/>
      <c r="AQ37" s="173"/>
      <c r="AR37" s="173"/>
      <c r="AS37" s="173"/>
      <c r="AT37" s="173"/>
      <c r="AU37" s="173"/>
      <c r="AV37" s="173"/>
      <c r="AW37" s="173"/>
      <c r="AX37" s="173"/>
      <c r="AY37" s="173"/>
    </row>
    <row r="38" spans="1:51" ht="15" x14ac:dyDescent="0.25">
      <c r="A38" s="228">
        <v>45170</v>
      </c>
      <c r="B38" s="115"/>
      <c r="C38" s="115"/>
      <c r="D38" s="116">
        <v>30.7</v>
      </c>
      <c r="E38" s="111">
        <v>23.939</v>
      </c>
      <c r="F38" s="111">
        <v>37.231999999999999</v>
      </c>
      <c r="G38" s="111">
        <v>44.817999999999998</v>
      </c>
      <c r="H38" s="111">
        <v>48.932000000000002</v>
      </c>
      <c r="I38" s="111">
        <v>31.515000000000001</v>
      </c>
      <c r="J38" s="111">
        <v>25.675000000000001</v>
      </c>
      <c r="K38" s="111">
        <v>17.959</v>
      </c>
      <c r="L38" s="111">
        <v>20.312000000000001</v>
      </c>
      <c r="M38" s="111">
        <v>42.527000000000001</v>
      </c>
      <c r="N38" s="111">
        <v>25.733000000000001</v>
      </c>
      <c r="O38" s="111">
        <v>40.521000000000001</v>
      </c>
      <c r="P38" s="111">
        <v>29.277000000000001</v>
      </c>
      <c r="Q38" s="111">
        <v>31.82</v>
      </c>
      <c r="R38" s="111">
        <v>19.024000000000001</v>
      </c>
      <c r="S38" s="111">
        <v>58.454000000000001</v>
      </c>
      <c r="T38" s="111">
        <v>22.228000000000002</v>
      </c>
      <c r="U38" s="111">
        <v>60.264000000000003</v>
      </c>
      <c r="V38" s="111">
        <v>19.219000000000001</v>
      </c>
      <c r="W38" s="111">
        <v>18.646999999999998</v>
      </c>
      <c r="X38" s="111">
        <v>20.018999999999998</v>
      </c>
      <c r="Y38" s="111">
        <v>26.981000000000002</v>
      </c>
      <c r="Z38" s="111">
        <v>30.122</v>
      </c>
      <c r="AA38" s="111">
        <v>22.366</v>
      </c>
      <c r="AB38" s="111">
        <v>23.632000000000001</v>
      </c>
      <c r="AC38" s="111">
        <v>37.4</v>
      </c>
      <c r="AD38" s="111">
        <v>33.749000000000002</v>
      </c>
      <c r="AE38" s="111">
        <v>16.72</v>
      </c>
      <c r="AF38" s="111">
        <v>16.768000000000001</v>
      </c>
      <c r="AG38" s="111">
        <v>22.076000000000001</v>
      </c>
      <c r="AH38" s="111">
        <v>12.183999999999999</v>
      </c>
      <c r="AI38" s="173">
        <v>37.063000000000002</v>
      </c>
      <c r="AJ38" s="173">
        <v>31.117999999999999</v>
      </c>
      <c r="AK38" s="173">
        <v>18.7</v>
      </c>
      <c r="AL38" s="173">
        <v>14.167</v>
      </c>
      <c r="AM38" s="173">
        <v>69.884</v>
      </c>
      <c r="AN38" s="173"/>
      <c r="AO38" s="173"/>
      <c r="AP38" s="173"/>
      <c r="AQ38" s="173"/>
      <c r="AR38" s="173"/>
      <c r="AS38" s="173"/>
      <c r="AT38" s="173"/>
      <c r="AU38" s="173"/>
      <c r="AV38" s="173"/>
      <c r="AW38" s="173"/>
      <c r="AX38" s="173"/>
      <c r="AY38" s="173"/>
    </row>
    <row r="39" spans="1:51" ht="15" x14ac:dyDescent="0.25">
      <c r="A39" s="228">
        <v>45200</v>
      </c>
      <c r="B39" s="115"/>
      <c r="C39" s="115"/>
      <c r="D39" s="116">
        <v>23.8</v>
      </c>
      <c r="E39" s="111">
        <v>26.192</v>
      </c>
      <c r="F39" s="111">
        <v>30.33</v>
      </c>
      <c r="G39" s="111">
        <v>46.69</v>
      </c>
      <c r="H39" s="111">
        <v>51.7</v>
      </c>
      <c r="I39" s="111">
        <v>20.663</v>
      </c>
      <c r="J39" s="111">
        <v>24.324000000000002</v>
      </c>
      <c r="K39" s="111">
        <v>20.440999999999999</v>
      </c>
      <c r="L39" s="111">
        <v>27.716000000000001</v>
      </c>
      <c r="M39" s="111">
        <v>20.562999999999999</v>
      </c>
      <c r="N39" s="111">
        <v>17.241</v>
      </c>
      <c r="O39" s="111">
        <v>23.663</v>
      </c>
      <c r="P39" s="111">
        <v>21.934999999999999</v>
      </c>
      <c r="Q39" s="111">
        <v>28.558</v>
      </c>
      <c r="R39" s="111">
        <v>26.847000000000001</v>
      </c>
      <c r="S39" s="111">
        <v>50.75</v>
      </c>
      <c r="T39" s="111">
        <v>20.515999999999998</v>
      </c>
      <c r="U39" s="111">
        <v>25.263999999999999</v>
      </c>
      <c r="V39" s="111">
        <v>19.940000000000001</v>
      </c>
      <c r="W39" s="111">
        <v>15.565</v>
      </c>
      <c r="X39" s="111">
        <v>16.57</v>
      </c>
      <c r="Y39" s="111">
        <v>15.41</v>
      </c>
      <c r="Z39" s="111">
        <v>29.088000000000001</v>
      </c>
      <c r="AA39" s="111">
        <v>33.709000000000003</v>
      </c>
      <c r="AB39" s="111">
        <v>69.319000000000003</v>
      </c>
      <c r="AC39" s="111">
        <v>40.564</v>
      </c>
      <c r="AD39" s="111">
        <v>21.248999999999999</v>
      </c>
      <c r="AE39" s="111">
        <v>16.321999999999999</v>
      </c>
      <c r="AF39" s="111">
        <v>19.948</v>
      </c>
      <c r="AG39" s="111">
        <v>26.934000000000001</v>
      </c>
      <c r="AH39" s="111">
        <v>11.3</v>
      </c>
      <c r="AI39" s="173">
        <v>28.805</v>
      </c>
      <c r="AJ39" s="173">
        <v>42.65</v>
      </c>
      <c r="AK39" s="173">
        <v>13.675000000000001</v>
      </c>
      <c r="AL39" s="173">
        <v>23.8</v>
      </c>
      <c r="AM39" s="173">
        <v>36.505000000000003</v>
      </c>
      <c r="AN39" s="173"/>
      <c r="AO39" s="173"/>
      <c r="AP39" s="173"/>
      <c r="AQ39" s="173"/>
      <c r="AR39" s="173"/>
      <c r="AS39" s="173"/>
      <c r="AT39" s="173"/>
      <c r="AU39" s="173"/>
      <c r="AV39" s="173"/>
      <c r="AW39" s="173"/>
      <c r="AX39" s="173"/>
      <c r="AY39" s="173"/>
    </row>
    <row r="40" spans="1:51" ht="15" x14ac:dyDescent="0.25">
      <c r="A40" s="228">
        <v>45231</v>
      </c>
      <c r="B40" s="115"/>
      <c r="C40" s="115"/>
      <c r="D40" s="116">
        <v>18</v>
      </c>
      <c r="E40" s="111">
        <v>17.335999999999999</v>
      </c>
      <c r="F40" s="111">
        <v>22.474</v>
      </c>
      <c r="G40" s="111">
        <v>26.533999999999999</v>
      </c>
      <c r="H40" s="111">
        <v>34.712000000000003</v>
      </c>
      <c r="I40" s="111">
        <v>24.013999999999999</v>
      </c>
      <c r="J40" s="111">
        <v>16.047999999999998</v>
      </c>
      <c r="K40" s="111">
        <v>13.923999999999999</v>
      </c>
      <c r="L40" s="111">
        <v>20.548999999999999</v>
      </c>
      <c r="M40" s="111">
        <v>16.350000000000001</v>
      </c>
      <c r="N40" s="111">
        <v>14.583</v>
      </c>
      <c r="O40" s="111">
        <v>18.422000000000001</v>
      </c>
      <c r="P40" s="111">
        <v>18.702999999999999</v>
      </c>
      <c r="Q40" s="111">
        <v>19.018000000000001</v>
      </c>
      <c r="R40" s="111">
        <v>18.161999999999999</v>
      </c>
      <c r="S40" s="111">
        <v>25.637</v>
      </c>
      <c r="T40" s="111">
        <v>22.21</v>
      </c>
      <c r="U40" s="111">
        <v>17.212</v>
      </c>
      <c r="V40" s="111">
        <v>16.556000000000001</v>
      </c>
      <c r="W40" s="111">
        <v>14.17</v>
      </c>
      <c r="X40" s="111">
        <v>10.829000000000001</v>
      </c>
      <c r="Y40" s="111">
        <v>10.468</v>
      </c>
      <c r="Z40" s="111">
        <v>21.637</v>
      </c>
      <c r="AA40" s="111">
        <v>20.919</v>
      </c>
      <c r="AB40" s="111">
        <v>26.555</v>
      </c>
      <c r="AC40" s="111">
        <v>19.91</v>
      </c>
      <c r="AD40" s="111">
        <v>17.422999999999998</v>
      </c>
      <c r="AE40" s="111">
        <v>14.222</v>
      </c>
      <c r="AF40" s="111">
        <v>15.228</v>
      </c>
      <c r="AG40" s="111">
        <v>19.754000000000001</v>
      </c>
      <c r="AH40" s="111">
        <v>10.037000000000001</v>
      </c>
      <c r="AI40" s="173">
        <v>15.077</v>
      </c>
      <c r="AJ40" s="173">
        <v>22.518000000000001</v>
      </c>
      <c r="AK40" s="173">
        <v>12.003</v>
      </c>
      <c r="AL40" s="173">
        <v>14.103999999999999</v>
      </c>
      <c r="AM40" s="173">
        <v>21.773</v>
      </c>
      <c r="AN40" s="173"/>
      <c r="AO40" s="173"/>
      <c r="AP40" s="173"/>
      <c r="AQ40" s="173"/>
      <c r="AR40" s="173"/>
      <c r="AS40" s="173"/>
      <c r="AT40" s="173"/>
      <c r="AU40" s="173"/>
      <c r="AV40" s="173"/>
      <c r="AW40" s="173"/>
      <c r="AX40" s="173"/>
      <c r="AY40" s="173"/>
    </row>
    <row r="41" spans="1:51" ht="15" x14ac:dyDescent="0.25">
      <c r="A41" s="228">
        <v>45261</v>
      </c>
      <c r="B41" s="115"/>
      <c r="C41" s="115"/>
      <c r="D41" s="116">
        <v>15.6</v>
      </c>
      <c r="E41" s="111">
        <v>15.936</v>
      </c>
      <c r="F41" s="111">
        <v>18.954999999999998</v>
      </c>
      <c r="G41" s="111">
        <v>20.22</v>
      </c>
      <c r="H41" s="111">
        <v>22.934000000000001</v>
      </c>
      <c r="I41" s="111">
        <v>17.890999999999998</v>
      </c>
      <c r="J41" s="111">
        <v>13.186</v>
      </c>
      <c r="K41" s="111">
        <v>11.888</v>
      </c>
      <c r="L41" s="111">
        <v>14.057</v>
      </c>
      <c r="M41" s="111">
        <v>14.273</v>
      </c>
      <c r="N41" s="111">
        <v>13.273</v>
      </c>
      <c r="O41" s="111">
        <v>16.721</v>
      </c>
      <c r="P41" s="111">
        <v>15.587</v>
      </c>
      <c r="Q41" s="111">
        <v>17.45</v>
      </c>
      <c r="R41" s="111">
        <v>15.74</v>
      </c>
      <c r="S41" s="111">
        <v>18.785</v>
      </c>
      <c r="T41" s="111">
        <v>19.728000000000002</v>
      </c>
      <c r="U41" s="111">
        <v>15.381</v>
      </c>
      <c r="V41" s="111">
        <v>13.148</v>
      </c>
      <c r="W41" s="111">
        <v>12.855</v>
      </c>
      <c r="X41" s="111">
        <v>9.4369999999999994</v>
      </c>
      <c r="Y41" s="111">
        <v>9.8800000000000008</v>
      </c>
      <c r="Z41" s="111">
        <v>15.477</v>
      </c>
      <c r="AA41" s="111">
        <v>16.579999999999998</v>
      </c>
      <c r="AB41" s="111">
        <v>15.579000000000001</v>
      </c>
      <c r="AC41" s="111">
        <v>16.004999999999999</v>
      </c>
      <c r="AD41" s="111">
        <v>15.563000000000001</v>
      </c>
      <c r="AE41" s="111">
        <v>12.361000000000001</v>
      </c>
      <c r="AF41" s="111">
        <v>12.622999999999999</v>
      </c>
      <c r="AG41" s="111">
        <v>15.9</v>
      </c>
      <c r="AH41" s="111">
        <v>9.5749999999999993</v>
      </c>
      <c r="AI41" s="173">
        <v>11.391999999999999</v>
      </c>
      <c r="AJ41" s="173">
        <v>14.443</v>
      </c>
      <c r="AK41" s="173">
        <v>12.161</v>
      </c>
      <c r="AL41" s="173">
        <v>10.475</v>
      </c>
      <c r="AM41" s="173">
        <v>17.760000000000002</v>
      </c>
      <c r="AN41" s="173"/>
      <c r="AO41" s="173"/>
      <c r="AP41" s="173"/>
      <c r="AQ41" s="173"/>
      <c r="AR41" s="173"/>
      <c r="AS41" s="173"/>
      <c r="AT41" s="173"/>
      <c r="AU41" s="173"/>
      <c r="AV41" s="173"/>
      <c r="AW41" s="173"/>
      <c r="AX41" s="173"/>
      <c r="AY41" s="173"/>
    </row>
    <row r="42" spans="1:51" ht="15" x14ac:dyDescent="0.25">
      <c r="A42" s="228">
        <v>45292</v>
      </c>
      <c r="B42" s="115"/>
      <c r="C42" s="115"/>
      <c r="D42" s="116">
        <v>14.1</v>
      </c>
      <c r="E42" s="111">
        <v>14.871</v>
      </c>
      <c r="F42" s="111">
        <v>17.553999999999998</v>
      </c>
      <c r="G42" s="111">
        <v>17.289000000000001</v>
      </c>
      <c r="H42" s="111">
        <v>17.353999999999999</v>
      </c>
      <c r="I42" s="111">
        <v>15.079000000000001</v>
      </c>
      <c r="J42" s="111">
        <v>11.461</v>
      </c>
      <c r="K42" s="111">
        <v>10.67</v>
      </c>
      <c r="L42" s="111">
        <v>11.05</v>
      </c>
      <c r="M42" s="111">
        <v>12.227</v>
      </c>
      <c r="N42" s="111">
        <v>11.975</v>
      </c>
      <c r="O42" s="111">
        <v>15.222</v>
      </c>
      <c r="P42" s="111">
        <v>13.455</v>
      </c>
      <c r="Q42" s="111">
        <v>15.491</v>
      </c>
      <c r="R42" s="111">
        <v>12.742000000000001</v>
      </c>
      <c r="S42" s="111">
        <v>16.207000000000001</v>
      </c>
      <c r="T42" s="111">
        <v>14.946999999999999</v>
      </c>
      <c r="U42" s="111">
        <v>13.97</v>
      </c>
      <c r="V42" s="111">
        <v>11.561</v>
      </c>
      <c r="W42" s="111">
        <v>11.773</v>
      </c>
      <c r="X42" s="111">
        <v>8.548</v>
      </c>
      <c r="Y42" s="111">
        <v>8.7349999999999994</v>
      </c>
      <c r="Z42" s="111">
        <v>16.055</v>
      </c>
      <c r="AA42" s="111">
        <v>15.079000000000001</v>
      </c>
      <c r="AB42" s="111">
        <v>12.541</v>
      </c>
      <c r="AC42" s="111">
        <v>13.396000000000001</v>
      </c>
      <c r="AD42" s="111">
        <v>13.742000000000001</v>
      </c>
      <c r="AE42" s="111">
        <v>11.204000000000001</v>
      </c>
      <c r="AF42" s="111">
        <v>11.647</v>
      </c>
      <c r="AG42" s="111">
        <v>14.391</v>
      </c>
      <c r="AH42" s="111">
        <v>8.84</v>
      </c>
      <c r="AI42" s="173">
        <v>9.3770000000000007</v>
      </c>
      <c r="AJ42" s="173">
        <v>12.143000000000001</v>
      </c>
      <c r="AK42" s="173">
        <v>11.532999999999999</v>
      </c>
      <c r="AL42" s="173">
        <v>8.8339999999999996</v>
      </c>
      <c r="AM42" s="173">
        <v>14.701000000000001</v>
      </c>
      <c r="AN42" s="173"/>
      <c r="AO42" s="173"/>
      <c r="AP42" s="173"/>
      <c r="AQ42" s="173"/>
      <c r="AR42" s="173"/>
      <c r="AS42" s="173"/>
      <c r="AT42" s="173"/>
      <c r="AU42" s="173"/>
      <c r="AV42" s="173"/>
      <c r="AW42" s="173"/>
      <c r="AX42" s="173"/>
      <c r="AY42" s="173"/>
    </row>
    <row r="43" spans="1:51" ht="15" x14ac:dyDescent="0.25">
      <c r="A43" s="228">
        <v>45323</v>
      </c>
      <c r="B43" s="115"/>
      <c r="C43" s="115"/>
      <c r="D43" s="116">
        <v>12.6</v>
      </c>
      <c r="E43" s="111">
        <v>12.585000000000001</v>
      </c>
      <c r="F43" s="111">
        <v>14.041</v>
      </c>
      <c r="G43" s="111">
        <v>17.344000000000001</v>
      </c>
      <c r="H43" s="111">
        <v>22.001000000000001</v>
      </c>
      <c r="I43" s="111">
        <v>12.877000000000001</v>
      </c>
      <c r="J43" s="111">
        <v>9.7799999999999994</v>
      </c>
      <c r="K43" s="111">
        <v>9.1820000000000004</v>
      </c>
      <c r="L43" s="111">
        <v>10.068</v>
      </c>
      <c r="M43" s="111">
        <v>10.704000000000001</v>
      </c>
      <c r="N43" s="111">
        <v>10.318</v>
      </c>
      <c r="O43" s="111">
        <v>13.305999999999999</v>
      </c>
      <c r="P43" s="111">
        <v>14.207000000000001</v>
      </c>
      <c r="Q43" s="111">
        <v>16.792999999999999</v>
      </c>
      <c r="R43" s="111">
        <v>10.444000000000001</v>
      </c>
      <c r="S43" s="111">
        <v>13.87</v>
      </c>
      <c r="T43" s="111">
        <v>13.977</v>
      </c>
      <c r="U43" s="111">
        <v>12.782999999999999</v>
      </c>
      <c r="V43" s="111">
        <v>9.6769999999999996</v>
      </c>
      <c r="W43" s="111">
        <v>10.234999999999999</v>
      </c>
      <c r="X43" s="111">
        <v>8.375</v>
      </c>
      <c r="Y43" s="111">
        <v>7.4249999999999998</v>
      </c>
      <c r="Z43" s="111">
        <v>13.944000000000001</v>
      </c>
      <c r="AA43" s="111">
        <v>13.272</v>
      </c>
      <c r="AB43" s="111">
        <v>12.632999999999999</v>
      </c>
      <c r="AC43" s="111">
        <v>10.722</v>
      </c>
      <c r="AD43" s="111">
        <v>12.945</v>
      </c>
      <c r="AE43" s="111">
        <v>9.6639999999999997</v>
      </c>
      <c r="AF43" s="111">
        <v>9.5850000000000009</v>
      </c>
      <c r="AG43" s="111">
        <v>11.929</v>
      </c>
      <c r="AH43" s="111">
        <v>7.6589999999999998</v>
      </c>
      <c r="AI43" s="173">
        <v>9.7929999999999993</v>
      </c>
      <c r="AJ43" s="173">
        <v>14.878</v>
      </c>
      <c r="AK43" s="173">
        <v>10.009</v>
      </c>
      <c r="AL43" s="173">
        <v>7.524</v>
      </c>
      <c r="AM43" s="173">
        <v>12.422000000000001</v>
      </c>
      <c r="AN43" s="173"/>
      <c r="AO43" s="173"/>
      <c r="AP43" s="173"/>
      <c r="AQ43" s="173"/>
      <c r="AR43" s="173"/>
      <c r="AS43" s="173"/>
      <c r="AT43" s="173"/>
      <c r="AU43" s="173"/>
      <c r="AV43" s="173"/>
      <c r="AW43" s="173"/>
      <c r="AX43" s="173"/>
      <c r="AY43" s="173"/>
    </row>
    <row r="44" spans="1:51" ht="15" x14ac:dyDescent="0.25">
      <c r="A44" s="228">
        <v>45352</v>
      </c>
      <c r="B44" s="115"/>
      <c r="C44" s="115"/>
      <c r="D44" s="116">
        <v>23.1</v>
      </c>
      <c r="E44" s="111">
        <v>15.891</v>
      </c>
      <c r="F44" s="111">
        <v>26.626000000000001</v>
      </c>
      <c r="G44" s="111">
        <v>36.923000000000002</v>
      </c>
      <c r="H44" s="111">
        <v>32.569000000000003</v>
      </c>
      <c r="I44" s="111">
        <v>18.399000000000001</v>
      </c>
      <c r="J44" s="111">
        <v>21.13</v>
      </c>
      <c r="K44" s="111">
        <v>14.461</v>
      </c>
      <c r="L44" s="111">
        <v>11.326000000000001</v>
      </c>
      <c r="M44" s="111">
        <v>17.170000000000002</v>
      </c>
      <c r="N44" s="111">
        <v>17.471</v>
      </c>
      <c r="O44" s="111">
        <v>22.628</v>
      </c>
      <c r="P44" s="111">
        <v>36.659999999999997</v>
      </c>
      <c r="Q44" s="111">
        <v>20.620999999999999</v>
      </c>
      <c r="R44" s="111">
        <v>33.46</v>
      </c>
      <c r="S44" s="111">
        <v>23.241</v>
      </c>
      <c r="T44" s="111">
        <v>19.459</v>
      </c>
      <c r="U44" s="111">
        <v>17.146000000000001</v>
      </c>
      <c r="V44" s="111">
        <v>15.302</v>
      </c>
      <c r="W44" s="111">
        <v>12.45</v>
      </c>
      <c r="X44" s="111">
        <v>12.926</v>
      </c>
      <c r="Y44" s="111">
        <v>21.079000000000001</v>
      </c>
      <c r="Z44" s="111">
        <v>26.754000000000001</v>
      </c>
      <c r="AA44" s="111">
        <v>17.222000000000001</v>
      </c>
      <c r="AB44" s="111">
        <v>38.348999999999997</v>
      </c>
      <c r="AC44" s="111">
        <v>13.912000000000001</v>
      </c>
      <c r="AD44" s="111">
        <v>23.077000000000002</v>
      </c>
      <c r="AE44" s="111">
        <v>9.952</v>
      </c>
      <c r="AF44" s="111">
        <v>15.898999999999999</v>
      </c>
      <c r="AG44" s="111">
        <v>24.245000000000001</v>
      </c>
      <c r="AH44" s="111">
        <v>11.071</v>
      </c>
      <c r="AI44" s="173">
        <v>13.984999999999999</v>
      </c>
      <c r="AJ44" s="173">
        <v>23.189</v>
      </c>
      <c r="AK44" s="173">
        <v>12.131</v>
      </c>
      <c r="AL44" s="173">
        <v>9.3190000000000008</v>
      </c>
      <c r="AM44" s="173">
        <v>16.120999999999999</v>
      </c>
      <c r="AN44" s="173"/>
      <c r="AO44" s="173"/>
      <c r="AP44" s="173"/>
      <c r="AQ44" s="173"/>
      <c r="AR44" s="173"/>
      <c r="AS44" s="173"/>
      <c r="AT44" s="173"/>
      <c r="AU44" s="173"/>
      <c r="AV44" s="173"/>
      <c r="AW44" s="173"/>
      <c r="AX44" s="173"/>
      <c r="AY44" s="173"/>
    </row>
    <row r="45" spans="1:51" ht="15" x14ac:dyDescent="0.25">
      <c r="A45" s="228">
        <v>45383</v>
      </c>
      <c r="B45" s="115"/>
      <c r="C45" s="115"/>
      <c r="D45" s="116">
        <v>50</v>
      </c>
      <c r="E45" s="111">
        <v>35.622</v>
      </c>
      <c r="F45" s="111">
        <v>100.58199999999999</v>
      </c>
      <c r="G45" s="111">
        <v>95.962000000000003</v>
      </c>
      <c r="H45" s="111">
        <v>103.236</v>
      </c>
      <c r="I45" s="111">
        <v>35.825000000000003</v>
      </c>
      <c r="J45" s="111">
        <v>74.188000000000002</v>
      </c>
      <c r="K45" s="111">
        <v>34.26</v>
      </c>
      <c r="L45" s="111">
        <v>32.414999999999999</v>
      </c>
      <c r="M45" s="111">
        <v>68.575000000000003</v>
      </c>
      <c r="N45" s="111">
        <v>65.834000000000003</v>
      </c>
      <c r="O45" s="111">
        <v>49.453000000000003</v>
      </c>
      <c r="P45" s="111">
        <v>52.113999999999997</v>
      </c>
      <c r="Q45" s="111">
        <v>41.173999999999999</v>
      </c>
      <c r="R45" s="111">
        <v>71.664000000000001</v>
      </c>
      <c r="S45" s="111">
        <v>49.637999999999998</v>
      </c>
      <c r="T45" s="111">
        <v>31.731999999999999</v>
      </c>
      <c r="U45" s="111">
        <v>57.774999999999999</v>
      </c>
      <c r="V45" s="111">
        <v>53.655999999999999</v>
      </c>
      <c r="W45" s="111">
        <v>23.065000000000001</v>
      </c>
      <c r="X45" s="111">
        <v>22.664000000000001</v>
      </c>
      <c r="Y45" s="111">
        <v>69.683999999999997</v>
      </c>
      <c r="Z45" s="111">
        <v>93.533000000000001</v>
      </c>
      <c r="AA45" s="111">
        <v>48.451999999999998</v>
      </c>
      <c r="AB45" s="111">
        <v>62.058999999999997</v>
      </c>
      <c r="AC45" s="111">
        <v>45.25</v>
      </c>
      <c r="AD45" s="111">
        <v>37.649000000000001</v>
      </c>
      <c r="AE45" s="111">
        <v>32.161000000000001</v>
      </c>
      <c r="AF45" s="111">
        <v>34.924999999999997</v>
      </c>
      <c r="AG45" s="111">
        <v>56.155000000000001</v>
      </c>
      <c r="AH45" s="111">
        <v>24.611000000000001</v>
      </c>
      <c r="AI45" s="173">
        <v>38.344000000000001</v>
      </c>
      <c r="AJ45" s="173">
        <v>31.710999999999999</v>
      </c>
      <c r="AK45" s="173">
        <v>26.428000000000001</v>
      </c>
      <c r="AL45" s="173">
        <v>20.878</v>
      </c>
      <c r="AM45" s="173">
        <v>30.048999999999999</v>
      </c>
      <c r="AN45" s="173"/>
      <c r="AO45" s="173"/>
      <c r="AP45" s="173"/>
      <c r="AQ45" s="173"/>
      <c r="AR45" s="173"/>
      <c r="AS45" s="173"/>
      <c r="AT45" s="173"/>
      <c r="AU45" s="173"/>
      <c r="AV45" s="173"/>
      <c r="AW45" s="173"/>
      <c r="AX45" s="173"/>
      <c r="AY45" s="173"/>
    </row>
    <row r="46" spans="1:51" ht="15" x14ac:dyDescent="0.25">
      <c r="A46" s="228">
        <v>45413</v>
      </c>
      <c r="B46" s="115"/>
      <c r="C46" s="115"/>
      <c r="D46" s="116">
        <v>140.4</v>
      </c>
      <c r="E46" s="111">
        <v>219.58600000000001</v>
      </c>
      <c r="F46" s="111">
        <v>230.774</v>
      </c>
      <c r="G46" s="111">
        <v>187.845</v>
      </c>
      <c r="H46" s="111">
        <v>208.18299999999999</v>
      </c>
      <c r="I46" s="111">
        <v>93.665999999999997</v>
      </c>
      <c r="J46" s="111">
        <v>125.36</v>
      </c>
      <c r="K46" s="111">
        <v>88.581000000000003</v>
      </c>
      <c r="L46" s="111">
        <v>99.709000000000003</v>
      </c>
      <c r="M46" s="111">
        <v>144.25899999999999</v>
      </c>
      <c r="N46" s="111">
        <v>227.489</v>
      </c>
      <c r="O46" s="111">
        <v>159.166</v>
      </c>
      <c r="P46" s="111">
        <v>141.744</v>
      </c>
      <c r="Q46" s="111">
        <v>151.88</v>
      </c>
      <c r="R46" s="111">
        <v>206.072</v>
      </c>
      <c r="S46" s="111">
        <v>150.745</v>
      </c>
      <c r="T46" s="111">
        <v>151.44999999999999</v>
      </c>
      <c r="U46" s="111">
        <v>129.88999999999999</v>
      </c>
      <c r="V46" s="111">
        <v>198.886</v>
      </c>
      <c r="W46" s="111">
        <v>48.106000000000002</v>
      </c>
      <c r="X46" s="111">
        <v>83.992000000000004</v>
      </c>
      <c r="Y46" s="111">
        <v>156.75</v>
      </c>
      <c r="Z46" s="111">
        <v>226.78700000000001</v>
      </c>
      <c r="AA46" s="111">
        <v>120.63500000000001</v>
      </c>
      <c r="AB46" s="111">
        <v>157.22</v>
      </c>
      <c r="AC46" s="111">
        <v>180.739</v>
      </c>
      <c r="AD46" s="111">
        <v>192.155</v>
      </c>
      <c r="AE46" s="111">
        <v>79.980999999999995</v>
      </c>
      <c r="AF46" s="111">
        <v>124.491</v>
      </c>
      <c r="AG46" s="111">
        <v>100.438</v>
      </c>
      <c r="AH46" s="111">
        <v>50.384</v>
      </c>
      <c r="AI46" s="173">
        <v>121.15300000000001</v>
      </c>
      <c r="AJ46" s="173">
        <v>97.094999999999999</v>
      </c>
      <c r="AK46" s="173">
        <v>70.751000000000005</v>
      </c>
      <c r="AL46" s="173">
        <v>127.843</v>
      </c>
      <c r="AM46" s="173">
        <v>134.81299999999999</v>
      </c>
      <c r="AN46" s="173"/>
      <c r="AO46" s="173"/>
      <c r="AP46" s="173"/>
      <c r="AQ46" s="173"/>
      <c r="AR46" s="173"/>
      <c r="AS46" s="173"/>
      <c r="AT46" s="173"/>
      <c r="AU46" s="173"/>
      <c r="AV46" s="173"/>
      <c r="AW46" s="173"/>
      <c r="AX46" s="173"/>
      <c r="AY46" s="173"/>
    </row>
    <row r="47" spans="1:51" ht="15" x14ac:dyDescent="0.25">
      <c r="A47" s="228">
        <v>45444</v>
      </c>
      <c r="B47" s="115"/>
      <c r="C47" s="115"/>
      <c r="D47" s="116">
        <v>152.19999999999999</v>
      </c>
      <c r="E47" s="111">
        <v>237.126</v>
      </c>
      <c r="F47" s="111">
        <v>256.97800000000001</v>
      </c>
      <c r="G47" s="111">
        <v>244.553</v>
      </c>
      <c r="H47" s="111">
        <v>189.518</v>
      </c>
      <c r="I47" s="111">
        <v>144.08699999999999</v>
      </c>
      <c r="J47" s="111">
        <v>92.813999999999993</v>
      </c>
      <c r="K47" s="111">
        <v>109.883</v>
      </c>
      <c r="L47" s="111">
        <v>175.023</v>
      </c>
      <c r="M47" s="111">
        <v>113.803</v>
      </c>
      <c r="N47" s="111">
        <v>232.96100000000001</v>
      </c>
      <c r="O47" s="111">
        <v>132.34200000000001</v>
      </c>
      <c r="P47" s="111">
        <v>258.23700000000002</v>
      </c>
      <c r="Q47" s="111">
        <v>99.403999999999996</v>
      </c>
      <c r="R47" s="111">
        <v>262.36399999999998</v>
      </c>
      <c r="S47" s="111">
        <v>127.501</v>
      </c>
      <c r="T47" s="111">
        <v>208.09100000000001</v>
      </c>
      <c r="U47" s="111">
        <v>71.825000000000003</v>
      </c>
      <c r="V47" s="111">
        <v>121.78700000000001</v>
      </c>
      <c r="W47" s="111">
        <v>31.56</v>
      </c>
      <c r="X47" s="111">
        <v>86.695999999999998</v>
      </c>
      <c r="Y47" s="111">
        <v>95.808999999999997</v>
      </c>
      <c r="Z47" s="111">
        <v>228.32300000000001</v>
      </c>
      <c r="AA47" s="111">
        <v>83.171000000000006</v>
      </c>
      <c r="AB47" s="111">
        <v>131.74600000000001</v>
      </c>
      <c r="AC47" s="111">
        <v>223.703</v>
      </c>
      <c r="AD47" s="111">
        <v>126.92</v>
      </c>
      <c r="AE47" s="111">
        <v>123.51900000000001</v>
      </c>
      <c r="AF47" s="111">
        <v>236.64599999999999</v>
      </c>
      <c r="AG47" s="111">
        <v>53.718000000000004</v>
      </c>
      <c r="AH47" s="111">
        <v>47.25</v>
      </c>
      <c r="AI47" s="173">
        <v>163.92699999999999</v>
      </c>
      <c r="AJ47" s="173">
        <v>206.541</v>
      </c>
      <c r="AK47" s="173">
        <v>95.09</v>
      </c>
      <c r="AL47" s="173">
        <v>190.42500000000001</v>
      </c>
      <c r="AM47" s="173">
        <v>249.018</v>
      </c>
      <c r="AN47" s="173"/>
      <c r="AO47" s="173"/>
      <c r="AP47" s="173"/>
      <c r="AQ47" s="173"/>
      <c r="AR47" s="173"/>
      <c r="AS47" s="173"/>
      <c r="AT47" s="173"/>
      <c r="AU47" s="173"/>
      <c r="AV47" s="173"/>
      <c r="AW47" s="173"/>
      <c r="AX47" s="173"/>
      <c r="AY47" s="173"/>
    </row>
    <row r="48" spans="1:51" ht="15" x14ac:dyDescent="0.25">
      <c r="A48" s="228">
        <v>45474</v>
      </c>
      <c r="B48" s="115"/>
      <c r="C48" s="115"/>
      <c r="D48" s="116">
        <v>59.7</v>
      </c>
      <c r="E48" s="111">
        <v>107.818</v>
      </c>
      <c r="F48" s="111">
        <v>91.055999999999997</v>
      </c>
      <c r="G48" s="111">
        <v>142.011</v>
      </c>
      <c r="H48" s="111">
        <v>76.507000000000005</v>
      </c>
      <c r="I48" s="111">
        <v>54.506999999999998</v>
      </c>
      <c r="J48" s="111">
        <v>39.284999999999997</v>
      </c>
      <c r="K48" s="111">
        <v>50.374000000000002</v>
      </c>
      <c r="L48" s="111">
        <v>93.093000000000004</v>
      </c>
      <c r="M48" s="111">
        <v>54.465000000000003</v>
      </c>
      <c r="N48" s="111">
        <v>85.593000000000004</v>
      </c>
      <c r="O48" s="111">
        <v>40.148000000000003</v>
      </c>
      <c r="P48" s="111">
        <v>182.42699999999999</v>
      </c>
      <c r="Q48" s="111">
        <v>38.097999999999999</v>
      </c>
      <c r="R48" s="111">
        <v>78.786000000000001</v>
      </c>
      <c r="S48" s="111">
        <v>64.272999999999996</v>
      </c>
      <c r="T48" s="111">
        <v>136.08799999999999</v>
      </c>
      <c r="U48" s="111">
        <v>25.416</v>
      </c>
      <c r="V48" s="111">
        <v>40.026000000000003</v>
      </c>
      <c r="W48" s="111">
        <v>13.891</v>
      </c>
      <c r="X48" s="111">
        <v>27.103999999999999</v>
      </c>
      <c r="Y48" s="111">
        <v>36.125999999999998</v>
      </c>
      <c r="Z48" s="111">
        <v>90.540999999999997</v>
      </c>
      <c r="AA48" s="111">
        <v>37.776000000000003</v>
      </c>
      <c r="AB48" s="111">
        <v>51.497999999999998</v>
      </c>
      <c r="AC48" s="111">
        <v>66.370999999999995</v>
      </c>
      <c r="AD48" s="111">
        <v>48.878</v>
      </c>
      <c r="AE48" s="111">
        <v>42.847000000000001</v>
      </c>
      <c r="AF48" s="111">
        <v>100.831</v>
      </c>
      <c r="AG48" s="111">
        <v>21.62</v>
      </c>
      <c r="AH48" s="111">
        <v>21.827999999999999</v>
      </c>
      <c r="AI48" s="173">
        <v>48.046999999999997</v>
      </c>
      <c r="AJ48" s="173">
        <v>78.001999999999995</v>
      </c>
      <c r="AK48" s="173">
        <v>48.78</v>
      </c>
      <c r="AL48" s="173">
        <v>107.636</v>
      </c>
      <c r="AM48" s="173">
        <v>144.464</v>
      </c>
      <c r="AN48" s="173"/>
      <c r="AO48" s="173"/>
      <c r="AP48" s="173"/>
      <c r="AQ48" s="173"/>
      <c r="AR48" s="173"/>
      <c r="AS48" s="173"/>
      <c r="AT48" s="173"/>
      <c r="AU48" s="173"/>
      <c r="AV48" s="173"/>
      <c r="AW48" s="173"/>
      <c r="AX48" s="173"/>
      <c r="AY48" s="173"/>
    </row>
    <row r="49" spans="1:1005" ht="15" x14ac:dyDescent="0.25">
      <c r="A49" s="228">
        <v>45505</v>
      </c>
      <c r="B49" s="115"/>
      <c r="C49" s="115"/>
      <c r="D49" s="116">
        <v>33.799999999999997</v>
      </c>
      <c r="E49" s="111">
        <v>64.230999999999995</v>
      </c>
      <c r="F49" s="111">
        <v>36.600999999999999</v>
      </c>
      <c r="G49" s="111">
        <v>46.481000000000002</v>
      </c>
      <c r="H49" s="111">
        <v>46.667000000000002</v>
      </c>
      <c r="I49" s="111">
        <v>34.345999999999997</v>
      </c>
      <c r="J49" s="111">
        <v>29.257000000000001</v>
      </c>
      <c r="K49" s="111">
        <v>31.696999999999999</v>
      </c>
      <c r="L49" s="111">
        <v>31.068000000000001</v>
      </c>
      <c r="M49" s="111">
        <v>38.488999999999997</v>
      </c>
      <c r="N49" s="111">
        <v>41.098999999999997</v>
      </c>
      <c r="O49" s="111">
        <v>21.341999999999999</v>
      </c>
      <c r="P49" s="111">
        <v>57.923000000000002</v>
      </c>
      <c r="Q49" s="111">
        <v>21.053999999999998</v>
      </c>
      <c r="R49" s="111">
        <v>68.47</v>
      </c>
      <c r="S49" s="111">
        <v>27.945</v>
      </c>
      <c r="T49" s="111">
        <v>92.352999999999994</v>
      </c>
      <c r="U49" s="111">
        <v>20.994</v>
      </c>
      <c r="V49" s="111">
        <v>34.296999999999997</v>
      </c>
      <c r="W49" s="111">
        <v>9.9939999999999998</v>
      </c>
      <c r="X49" s="111">
        <v>18.512</v>
      </c>
      <c r="Y49" s="111">
        <v>20.422000000000001</v>
      </c>
      <c r="Z49" s="111">
        <v>41.622999999999998</v>
      </c>
      <c r="AA49" s="111">
        <v>28.634</v>
      </c>
      <c r="AB49" s="111">
        <v>41.098999999999997</v>
      </c>
      <c r="AC49" s="111">
        <v>31.111000000000001</v>
      </c>
      <c r="AD49" s="111">
        <v>22.541</v>
      </c>
      <c r="AE49" s="111">
        <v>32.253</v>
      </c>
      <c r="AF49" s="111">
        <v>32.362000000000002</v>
      </c>
      <c r="AG49" s="111">
        <v>15.648</v>
      </c>
      <c r="AH49" s="111">
        <v>24.199000000000002</v>
      </c>
      <c r="AI49" s="173">
        <v>26.475999999999999</v>
      </c>
      <c r="AJ49" s="173">
        <v>29.481999999999999</v>
      </c>
      <c r="AK49" s="173">
        <v>24.943999999999999</v>
      </c>
      <c r="AL49" s="173">
        <v>76.043000000000006</v>
      </c>
      <c r="AM49" s="173">
        <v>46.737000000000002</v>
      </c>
      <c r="AN49" s="173"/>
      <c r="AO49" s="173"/>
      <c r="AP49" s="173"/>
      <c r="AQ49" s="173"/>
      <c r="AR49" s="173"/>
      <c r="AS49" s="173"/>
      <c r="AT49" s="173"/>
      <c r="AU49" s="173"/>
      <c r="AV49" s="173"/>
      <c r="AW49" s="173"/>
      <c r="AX49" s="173"/>
      <c r="AY49" s="173"/>
    </row>
    <row r="50" spans="1:1005" ht="15" x14ac:dyDescent="0.25">
      <c r="A50" s="228">
        <v>45536</v>
      </c>
      <c r="B50" s="115"/>
      <c r="C50" s="115"/>
      <c r="D50" s="116">
        <v>30.7</v>
      </c>
      <c r="E50" s="111">
        <v>36.298000000000002</v>
      </c>
      <c r="F50" s="111">
        <v>45.612000000000002</v>
      </c>
      <c r="G50" s="111">
        <v>49.466999999999999</v>
      </c>
      <c r="H50" s="111">
        <v>31.544</v>
      </c>
      <c r="I50" s="111">
        <v>25.844000000000001</v>
      </c>
      <c r="J50" s="111">
        <v>18.209</v>
      </c>
      <c r="K50" s="111">
        <v>20.545000000000002</v>
      </c>
      <c r="L50" s="111">
        <v>42.646000000000001</v>
      </c>
      <c r="M50" s="111">
        <v>25.126999999999999</v>
      </c>
      <c r="N50" s="111">
        <v>37.793999999999997</v>
      </c>
      <c r="O50" s="111">
        <v>29.527000000000001</v>
      </c>
      <c r="P50" s="111">
        <v>31.853999999999999</v>
      </c>
      <c r="Q50" s="111">
        <v>19.233000000000001</v>
      </c>
      <c r="R50" s="111">
        <v>59.079000000000001</v>
      </c>
      <c r="S50" s="111">
        <v>22.108000000000001</v>
      </c>
      <c r="T50" s="111">
        <v>60.415999999999997</v>
      </c>
      <c r="U50" s="111">
        <v>19.041</v>
      </c>
      <c r="V50" s="111">
        <v>18.53</v>
      </c>
      <c r="W50" s="111">
        <v>20.408999999999999</v>
      </c>
      <c r="X50" s="111">
        <v>27.422999999999998</v>
      </c>
      <c r="Y50" s="111">
        <v>30.965</v>
      </c>
      <c r="Z50" s="111">
        <v>22.396000000000001</v>
      </c>
      <c r="AA50" s="111">
        <v>23.818000000000001</v>
      </c>
      <c r="AB50" s="111">
        <v>37.576999999999998</v>
      </c>
      <c r="AC50" s="111">
        <v>33.832000000000001</v>
      </c>
      <c r="AD50" s="111">
        <v>16.71</v>
      </c>
      <c r="AE50" s="111">
        <v>16.776</v>
      </c>
      <c r="AF50" s="111">
        <v>22.196999999999999</v>
      </c>
      <c r="AG50" s="111">
        <v>12.201000000000001</v>
      </c>
      <c r="AH50" s="111">
        <v>37.576999999999998</v>
      </c>
      <c r="AI50" s="173">
        <v>32.258000000000003</v>
      </c>
      <c r="AJ50" s="173">
        <v>18.692</v>
      </c>
      <c r="AK50" s="173">
        <v>14.138999999999999</v>
      </c>
      <c r="AL50" s="173">
        <v>69.25</v>
      </c>
      <c r="AM50" s="173">
        <v>23.981000000000002</v>
      </c>
      <c r="AN50" s="173"/>
      <c r="AO50" s="173"/>
      <c r="AP50" s="173"/>
      <c r="AQ50" s="173"/>
      <c r="AR50" s="173"/>
      <c r="AS50" s="173"/>
      <c r="AT50" s="173"/>
      <c r="AU50" s="173"/>
      <c r="AV50" s="173"/>
      <c r="AW50" s="173"/>
      <c r="AX50" s="173"/>
      <c r="AY50" s="173"/>
    </row>
    <row r="51" spans="1:1005" ht="15" x14ac:dyDescent="0.25">
      <c r="A51" s="228">
        <v>45566</v>
      </c>
      <c r="B51" s="115"/>
      <c r="C51" s="115"/>
      <c r="D51" s="116">
        <v>23.8</v>
      </c>
      <c r="E51" s="111">
        <v>30.138000000000002</v>
      </c>
      <c r="F51" s="111">
        <v>46.496000000000002</v>
      </c>
      <c r="G51" s="111">
        <v>50.704999999999998</v>
      </c>
      <c r="H51" s="111">
        <v>20.687999999999999</v>
      </c>
      <c r="I51" s="111">
        <v>24.047999999999998</v>
      </c>
      <c r="J51" s="111">
        <v>20.565000000000001</v>
      </c>
      <c r="K51" s="111">
        <v>27.91</v>
      </c>
      <c r="L51" s="111">
        <v>20.638999999999999</v>
      </c>
      <c r="M51" s="111">
        <v>17.122</v>
      </c>
      <c r="N51" s="111">
        <v>23.452000000000002</v>
      </c>
      <c r="O51" s="111">
        <v>21.869</v>
      </c>
      <c r="P51" s="111">
        <v>28.587</v>
      </c>
      <c r="Q51" s="111">
        <v>26.82</v>
      </c>
      <c r="R51" s="111">
        <v>49.326999999999998</v>
      </c>
      <c r="S51" s="111">
        <v>20.795999999999999</v>
      </c>
      <c r="T51" s="111">
        <v>25.35</v>
      </c>
      <c r="U51" s="111">
        <v>19.983000000000001</v>
      </c>
      <c r="V51" s="111">
        <v>15.706</v>
      </c>
      <c r="W51" s="111">
        <v>16.573</v>
      </c>
      <c r="X51" s="111">
        <v>15.728999999999999</v>
      </c>
      <c r="Y51" s="111">
        <v>28.661999999999999</v>
      </c>
      <c r="Z51" s="111">
        <v>33.518999999999998</v>
      </c>
      <c r="AA51" s="111">
        <v>69.468999999999994</v>
      </c>
      <c r="AB51" s="111">
        <v>40.725000000000001</v>
      </c>
      <c r="AC51" s="111">
        <v>21.28</v>
      </c>
      <c r="AD51" s="111">
        <v>16.341999999999999</v>
      </c>
      <c r="AE51" s="111">
        <v>19.818999999999999</v>
      </c>
      <c r="AF51" s="111">
        <v>27.094999999999999</v>
      </c>
      <c r="AG51" s="111">
        <v>11.333</v>
      </c>
      <c r="AH51" s="111">
        <v>27.963999999999999</v>
      </c>
      <c r="AI51" s="173">
        <v>41.738</v>
      </c>
      <c r="AJ51" s="173">
        <v>13.666</v>
      </c>
      <c r="AK51" s="173">
        <v>23.736999999999998</v>
      </c>
      <c r="AL51" s="173">
        <v>35.436</v>
      </c>
      <c r="AM51" s="173">
        <v>26.228000000000002</v>
      </c>
      <c r="AN51" s="173"/>
      <c r="AO51" s="173"/>
      <c r="AP51" s="173"/>
      <c r="AQ51" s="173"/>
      <c r="AR51" s="173"/>
      <c r="AS51" s="173"/>
      <c r="AT51" s="173"/>
      <c r="AU51" s="173"/>
      <c r="AV51" s="173"/>
      <c r="AW51" s="173"/>
      <c r="AX51" s="173"/>
      <c r="AY51" s="173"/>
    </row>
    <row r="52" spans="1:1005" ht="15" x14ac:dyDescent="0.25">
      <c r="A52" s="228">
        <v>45597</v>
      </c>
      <c r="B52" s="115"/>
      <c r="C52" s="115"/>
      <c r="D52" s="116">
        <v>18</v>
      </c>
      <c r="E52" s="111">
        <v>22.31</v>
      </c>
      <c r="F52" s="111">
        <v>26.062999999999999</v>
      </c>
      <c r="G52" s="111">
        <v>33.883000000000003</v>
      </c>
      <c r="H52" s="111">
        <v>24.042999999999999</v>
      </c>
      <c r="I52" s="111">
        <v>15.795</v>
      </c>
      <c r="J52" s="111">
        <v>14.021000000000001</v>
      </c>
      <c r="K52" s="111">
        <v>20.103000000000002</v>
      </c>
      <c r="L52" s="111">
        <v>16.417999999999999</v>
      </c>
      <c r="M52" s="111">
        <v>14.593999999999999</v>
      </c>
      <c r="N52" s="111">
        <v>18.283999999999999</v>
      </c>
      <c r="O52" s="111">
        <v>18.422000000000001</v>
      </c>
      <c r="P52" s="111">
        <v>19.04</v>
      </c>
      <c r="Q52" s="111">
        <v>18.300999999999998</v>
      </c>
      <c r="R52" s="111">
        <v>25.155000000000001</v>
      </c>
      <c r="S52" s="111">
        <v>22.143000000000001</v>
      </c>
      <c r="T52" s="111">
        <v>17.283000000000001</v>
      </c>
      <c r="U52" s="111">
        <v>16.456</v>
      </c>
      <c r="V52" s="111">
        <v>14.176</v>
      </c>
      <c r="W52" s="111">
        <v>10.877000000000001</v>
      </c>
      <c r="X52" s="111">
        <v>10.728999999999999</v>
      </c>
      <c r="Y52" s="111">
        <v>21.419</v>
      </c>
      <c r="Z52" s="111">
        <v>20.666</v>
      </c>
      <c r="AA52" s="111">
        <v>25.702999999999999</v>
      </c>
      <c r="AB52" s="111">
        <v>20.024999999999999</v>
      </c>
      <c r="AC52" s="111">
        <v>17.300999999999998</v>
      </c>
      <c r="AD52" s="111">
        <v>14.214</v>
      </c>
      <c r="AE52" s="111">
        <v>15.074</v>
      </c>
      <c r="AF52" s="111">
        <v>19.853999999999999</v>
      </c>
      <c r="AG52" s="111">
        <v>10.071</v>
      </c>
      <c r="AH52" s="111">
        <v>14.935</v>
      </c>
      <c r="AI52" s="173">
        <v>22.091999999999999</v>
      </c>
      <c r="AJ52" s="173">
        <v>11.994999999999999</v>
      </c>
      <c r="AK52" s="173">
        <v>13.739000000000001</v>
      </c>
      <c r="AL52" s="173">
        <v>21.646999999999998</v>
      </c>
      <c r="AM52" s="173">
        <v>17.364000000000001</v>
      </c>
      <c r="AN52" s="173"/>
      <c r="AO52" s="173"/>
      <c r="AP52" s="173"/>
      <c r="AQ52" s="173"/>
      <c r="AR52" s="173"/>
      <c r="AS52" s="173"/>
      <c r="AT52" s="173"/>
      <c r="AU52" s="173"/>
      <c r="AV52" s="173"/>
      <c r="AW52" s="173"/>
      <c r="AX52" s="173"/>
      <c r="AY52" s="173"/>
    </row>
    <row r="53" spans="1:1005" ht="15" x14ac:dyDescent="0.25">
      <c r="A53" s="228">
        <v>45627</v>
      </c>
      <c r="B53" s="115"/>
      <c r="C53" s="115"/>
      <c r="D53" s="116">
        <v>15.6</v>
      </c>
      <c r="E53" s="111">
        <v>18.97</v>
      </c>
      <c r="F53" s="111">
        <v>20.071999999999999</v>
      </c>
      <c r="G53" s="111">
        <v>22.483000000000001</v>
      </c>
      <c r="H53" s="111">
        <v>17.911000000000001</v>
      </c>
      <c r="I53" s="111">
        <v>13.15</v>
      </c>
      <c r="J53" s="111">
        <v>12.042999999999999</v>
      </c>
      <c r="K53" s="111">
        <v>14</v>
      </c>
      <c r="L53" s="111">
        <v>14.333</v>
      </c>
      <c r="M53" s="111">
        <v>13.273999999999999</v>
      </c>
      <c r="N53" s="111">
        <v>16.693999999999999</v>
      </c>
      <c r="O53" s="111">
        <v>15.574</v>
      </c>
      <c r="P53" s="111">
        <v>17.471</v>
      </c>
      <c r="Q53" s="111">
        <v>15.667</v>
      </c>
      <c r="R53" s="111">
        <v>18.673999999999999</v>
      </c>
      <c r="S53" s="111">
        <v>19.565000000000001</v>
      </c>
      <c r="T53" s="111">
        <v>15.446999999999999</v>
      </c>
      <c r="U53" s="111">
        <v>13.212999999999999</v>
      </c>
      <c r="V53" s="111">
        <v>12.95</v>
      </c>
      <c r="W53" s="111">
        <v>9.4649999999999999</v>
      </c>
      <c r="X53" s="111">
        <v>10.125999999999999</v>
      </c>
      <c r="Y53" s="111">
        <v>15.526999999999999</v>
      </c>
      <c r="Z53" s="111">
        <v>16.524999999999999</v>
      </c>
      <c r="AA53" s="111">
        <v>15.4</v>
      </c>
      <c r="AB53" s="111">
        <v>16.12</v>
      </c>
      <c r="AC53" s="111">
        <v>15.542999999999999</v>
      </c>
      <c r="AD53" s="111">
        <v>12.395</v>
      </c>
      <c r="AE53" s="111">
        <v>12.69</v>
      </c>
      <c r="AF53" s="111">
        <v>15.989000000000001</v>
      </c>
      <c r="AG53" s="111">
        <v>9.6080000000000005</v>
      </c>
      <c r="AH53" s="111">
        <v>11.311999999999999</v>
      </c>
      <c r="AI53" s="173">
        <v>14.435</v>
      </c>
      <c r="AJ53" s="173">
        <v>12.153</v>
      </c>
      <c r="AK53" s="173">
        <v>10.372</v>
      </c>
      <c r="AL53" s="173">
        <v>17.677</v>
      </c>
      <c r="AM53" s="173">
        <v>15.961</v>
      </c>
      <c r="AN53" s="173"/>
      <c r="AO53" s="173"/>
      <c r="AP53" s="173"/>
      <c r="AQ53" s="173"/>
      <c r="AR53" s="173"/>
      <c r="AS53" s="173"/>
      <c r="AT53" s="173"/>
      <c r="AU53" s="173"/>
      <c r="AV53" s="173"/>
      <c r="AW53" s="173"/>
      <c r="AX53" s="173"/>
      <c r="AY53" s="173"/>
    </row>
    <row r="54" spans="1:1005" ht="15" x14ac:dyDescent="0.25">
      <c r="A54" s="228">
        <v>45658</v>
      </c>
      <c r="B54" s="115"/>
      <c r="C54" s="115"/>
      <c r="D54" s="116">
        <v>14.1</v>
      </c>
      <c r="E54" s="111">
        <v>17.39</v>
      </c>
      <c r="F54" s="111">
        <v>17.263999999999999</v>
      </c>
      <c r="G54" s="111">
        <v>17.161999999999999</v>
      </c>
      <c r="H54" s="111">
        <v>15.096</v>
      </c>
      <c r="I54" s="111">
        <v>11.454000000000001</v>
      </c>
      <c r="J54" s="111">
        <v>10.83</v>
      </c>
      <c r="K54" s="111">
        <v>11.097</v>
      </c>
      <c r="L54" s="111">
        <v>12.279</v>
      </c>
      <c r="M54" s="111">
        <v>11.993</v>
      </c>
      <c r="N54" s="111">
        <v>15.221</v>
      </c>
      <c r="O54" s="111">
        <v>13.425000000000001</v>
      </c>
      <c r="P54" s="111">
        <v>15.51</v>
      </c>
      <c r="Q54" s="111">
        <v>12.755000000000001</v>
      </c>
      <c r="R54" s="111">
        <v>16.184999999999999</v>
      </c>
      <c r="S54" s="111">
        <v>14.891999999999999</v>
      </c>
      <c r="T54" s="111">
        <v>14.03</v>
      </c>
      <c r="U54" s="111">
        <v>11.634</v>
      </c>
      <c r="V54" s="111">
        <v>11.867000000000001</v>
      </c>
      <c r="W54" s="111">
        <v>8.6809999999999992</v>
      </c>
      <c r="X54" s="111">
        <v>8.9550000000000001</v>
      </c>
      <c r="Y54" s="111">
        <v>16.03</v>
      </c>
      <c r="Z54" s="111">
        <v>15.022</v>
      </c>
      <c r="AA54" s="111">
        <v>12.478</v>
      </c>
      <c r="AB54" s="111">
        <v>13.494999999999999</v>
      </c>
      <c r="AC54" s="111">
        <v>13.786</v>
      </c>
      <c r="AD54" s="111">
        <v>11.249000000000001</v>
      </c>
      <c r="AE54" s="111">
        <v>11.61</v>
      </c>
      <c r="AF54" s="111">
        <v>14.47</v>
      </c>
      <c r="AG54" s="111">
        <v>8.8710000000000004</v>
      </c>
      <c r="AH54" s="111">
        <v>9.4190000000000005</v>
      </c>
      <c r="AI54" s="173">
        <v>12.288</v>
      </c>
      <c r="AJ54" s="173">
        <v>11.526</v>
      </c>
      <c r="AK54" s="173">
        <v>8.8550000000000004</v>
      </c>
      <c r="AL54" s="173">
        <v>14.691000000000001</v>
      </c>
      <c r="AM54" s="173">
        <v>14.894</v>
      </c>
      <c r="AN54" s="173"/>
      <c r="AO54" s="173"/>
      <c r="AP54" s="173"/>
      <c r="AQ54" s="173"/>
      <c r="AR54" s="173"/>
      <c r="AS54" s="173"/>
      <c r="AT54" s="173"/>
      <c r="AU54" s="173"/>
      <c r="AV54" s="173"/>
      <c r="AW54" s="173"/>
      <c r="AX54" s="173"/>
      <c r="AY54" s="173"/>
    </row>
    <row r="55" spans="1:1005" ht="15" x14ac:dyDescent="0.25">
      <c r="A55" s="228">
        <v>45689</v>
      </c>
      <c r="B55" s="115"/>
      <c r="C55" s="115"/>
      <c r="D55" s="116">
        <v>12.6</v>
      </c>
      <c r="E55" s="111">
        <v>13.537000000000001</v>
      </c>
      <c r="F55" s="111">
        <v>16.655000000000001</v>
      </c>
      <c r="G55" s="111">
        <v>21.206</v>
      </c>
      <c r="H55" s="111">
        <v>12.426</v>
      </c>
      <c r="I55" s="111">
        <v>9.4629999999999992</v>
      </c>
      <c r="J55" s="111">
        <v>9.0139999999999993</v>
      </c>
      <c r="K55" s="111">
        <v>9.7870000000000008</v>
      </c>
      <c r="L55" s="111">
        <v>10.388999999999999</v>
      </c>
      <c r="M55" s="111">
        <v>9.9930000000000003</v>
      </c>
      <c r="N55" s="111">
        <v>12.843</v>
      </c>
      <c r="O55" s="111">
        <v>13.704000000000001</v>
      </c>
      <c r="P55" s="111">
        <v>16.186</v>
      </c>
      <c r="Q55" s="111">
        <v>10.119999999999999</v>
      </c>
      <c r="R55" s="111">
        <v>13.394</v>
      </c>
      <c r="S55" s="111">
        <v>13.515000000000001</v>
      </c>
      <c r="T55" s="111">
        <v>12.385999999999999</v>
      </c>
      <c r="U55" s="111">
        <v>9.4220000000000006</v>
      </c>
      <c r="V55" s="111">
        <v>9.9719999999999995</v>
      </c>
      <c r="W55" s="111">
        <v>8.1199999999999992</v>
      </c>
      <c r="X55" s="111">
        <v>7.3449999999999998</v>
      </c>
      <c r="Y55" s="111">
        <v>13.420999999999999</v>
      </c>
      <c r="Z55" s="111">
        <v>12.805999999999999</v>
      </c>
      <c r="AA55" s="111">
        <v>12.2</v>
      </c>
      <c r="AB55" s="111">
        <v>10.446999999999999</v>
      </c>
      <c r="AC55" s="111">
        <v>12.542</v>
      </c>
      <c r="AD55" s="111">
        <v>9.3810000000000002</v>
      </c>
      <c r="AE55" s="111">
        <v>9.2789999999999999</v>
      </c>
      <c r="AF55" s="111">
        <v>11.56</v>
      </c>
      <c r="AG55" s="111">
        <v>7.43</v>
      </c>
      <c r="AH55" s="111">
        <v>9.4269999999999996</v>
      </c>
      <c r="AI55" s="173">
        <v>14.48</v>
      </c>
      <c r="AJ55" s="173">
        <v>9.5340000000000007</v>
      </c>
      <c r="AK55" s="173">
        <v>7.31</v>
      </c>
      <c r="AL55" s="173">
        <v>12.021000000000001</v>
      </c>
      <c r="AM55" s="173">
        <v>12.186999999999999</v>
      </c>
      <c r="AN55" s="173"/>
      <c r="AO55" s="173"/>
      <c r="AP55" s="173"/>
      <c r="AQ55" s="173"/>
      <c r="AR55" s="173"/>
      <c r="AS55" s="173"/>
      <c r="AT55" s="173"/>
      <c r="AU55" s="173"/>
      <c r="AV55" s="173"/>
      <c r="AW55" s="173"/>
      <c r="AX55" s="173"/>
      <c r="AY55" s="173"/>
    </row>
    <row r="56" spans="1:1005" ht="15" x14ac:dyDescent="0.25">
      <c r="A56" s="228">
        <v>45717</v>
      </c>
      <c r="B56" s="115"/>
      <c r="C56" s="115"/>
      <c r="D56" s="116">
        <v>23.1</v>
      </c>
      <c r="E56" s="111">
        <v>26.363</v>
      </c>
      <c r="F56" s="111">
        <v>36.496000000000002</v>
      </c>
      <c r="G56" s="111">
        <v>32.473999999999997</v>
      </c>
      <c r="H56" s="111">
        <v>18.213999999999999</v>
      </c>
      <c r="I56" s="111">
        <v>21.102</v>
      </c>
      <c r="J56" s="111">
        <v>14.616</v>
      </c>
      <c r="K56" s="111">
        <v>11.398999999999999</v>
      </c>
      <c r="L56" s="111">
        <v>16.998999999999999</v>
      </c>
      <c r="M56" s="111">
        <v>17.484999999999999</v>
      </c>
      <c r="N56" s="111">
        <v>22.605</v>
      </c>
      <c r="O56" s="111">
        <v>36.393999999999998</v>
      </c>
      <c r="P56" s="111">
        <v>20.667000000000002</v>
      </c>
      <c r="Q56" s="111">
        <v>33.418999999999997</v>
      </c>
      <c r="R56" s="111">
        <v>23.041</v>
      </c>
      <c r="S56" s="111">
        <v>19.481000000000002</v>
      </c>
      <c r="T56" s="111">
        <v>16.844999999999999</v>
      </c>
      <c r="U56" s="111">
        <v>15.43</v>
      </c>
      <c r="V56" s="111">
        <v>12.552</v>
      </c>
      <c r="W56" s="111">
        <v>13.007</v>
      </c>
      <c r="X56" s="111">
        <v>20.727</v>
      </c>
      <c r="Y56" s="111">
        <v>26.494</v>
      </c>
      <c r="Z56" s="111">
        <v>17.241</v>
      </c>
      <c r="AA56" s="111">
        <v>37.947000000000003</v>
      </c>
      <c r="AB56" s="111">
        <v>13.500999999999999</v>
      </c>
      <c r="AC56" s="111">
        <v>23.123000000000001</v>
      </c>
      <c r="AD56" s="111">
        <v>10.005000000000001</v>
      </c>
      <c r="AE56" s="111">
        <v>15.904999999999999</v>
      </c>
      <c r="AF56" s="111">
        <v>23.495999999999999</v>
      </c>
      <c r="AG56" s="111">
        <v>11.096</v>
      </c>
      <c r="AH56" s="111">
        <v>14.018000000000001</v>
      </c>
      <c r="AI56" s="173">
        <v>23.1</v>
      </c>
      <c r="AJ56" s="173">
        <v>12.151999999999999</v>
      </c>
      <c r="AK56" s="173">
        <v>9.3620000000000001</v>
      </c>
      <c r="AL56" s="173">
        <v>16.138000000000002</v>
      </c>
      <c r="AM56" s="173">
        <v>15.787000000000001</v>
      </c>
      <c r="AN56" s="173"/>
      <c r="AO56" s="173"/>
      <c r="AP56" s="173"/>
      <c r="AQ56" s="173"/>
      <c r="AR56" s="173"/>
      <c r="AS56" s="173"/>
      <c r="AT56" s="173"/>
      <c r="AU56" s="173"/>
      <c r="AV56" s="173"/>
      <c r="AW56" s="173"/>
      <c r="AX56" s="173"/>
      <c r="AY56" s="173"/>
    </row>
    <row r="57" spans="1:1005" ht="15" x14ac:dyDescent="0.25">
      <c r="A57" s="228">
        <v>45748</v>
      </c>
      <c r="B57" s="115"/>
      <c r="C57" s="115"/>
      <c r="D57" s="116">
        <v>50</v>
      </c>
      <c r="E57" s="111">
        <v>100.096</v>
      </c>
      <c r="F57" s="111">
        <v>95.614999999999995</v>
      </c>
      <c r="G57" s="111">
        <v>103.047</v>
      </c>
      <c r="H57" s="111">
        <v>34.591999999999999</v>
      </c>
      <c r="I57" s="111">
        <v>73.924000000000007</v>
      </c>
      <c r="J57" s="111">
        <v>34.387</v>
      </c>
      <c r="K57" s="111">
        <v>32.148000000000003</v>
      </c>
      <c r="L57" s="111">
        <v>65.44</v>
      </c>
      <c r="M57" s="111">
        <v>65.727999999999994</v>
      </c>
      <c r="N57" s="111">
        <v>49.087000000000003</v>
      </c>
      <c r="O57" s="111">
        <v>51.863999999999997</v>
      </c>
      <c r="P57" s="111">
        <v>40.308</v>
      </c>
      <c r="Q57" s="111">
        <v>71.515000000000001</v>
      </c>
      <c r="R57" s="111">
        <v>49.069000000000003</v>
      </c>
      <c r="S57" s="111">
        <v>31.616</v>
      </c>
      <c r="T57" s="111">
        <v>54.845999999999997</v>
      </c>
      <c r="U57" s="111">
        <v>53.612000000000002</v>
      </c>
      <c r="V57" s="111">
        <v>23.164999999999999</v>
      </c>
      <c r="W57" s="111">
        <v>22.692</v>
      </c>
      <c r="X57" s="111">
        <v>68.376999999999995</v>
      </c>
      <c r="Y57" s="111">
        <v>93.311999999999998</v>
      </c>
      <c r="Z57" s="111">
        <v>48.23</v>
      </c>
      <c r="AA57" s="111">
        <v>61.792000000000002</v>
      </c>
      <c r="AB57" s="111">
        <v>43.9</v>
      </c>
      <c r="AC57" s="111">
        <v>37.450000000000003</v>
      </c>
      <c r="AD57" s="111">
        <v>32.207999999999998</v>
      </c>
      <c r="AE57" s="111">
        <v>34.689</v>
      </c>
      <c r="AF57" s="111">
        <v>55.956000000000003</v>
      </c>
      <c r="AG57" s="111">
        <v>24.65</v>
      </c>
      <c r="AH57" s="111">
        <v>38.148000000000003</v>
      </c>
      <c r="AI57" s="173">
        <v>31.715</v>
      </c>
      <c r="AJ57" s="173">
        <v>25.390999999999998</v>
      </c>
      <c r="AK57" s="173">
        <v>20.824000000000002</v>
      </c>
      <c r="AL57" s="173">
        <v>29.890999999999998</v>
      </c>
      <c r="AM57" s="173">
        <v>34.920999999999999</v>
      </c>
      <c r="AN57" s="173"/>
      <c r="AO57" s="173"/>
      <c r="AP57" s="173"/>
      <c r="AQ57" s="173"/>
      <c r="AR57" s="173"/>
      <c r="AS57" s="173"/>
      <c r="AT57" s="173"/>
      <c r="AU57" s="173"/>
      <c r="AV57" s="173"/>
      <c r="AW57" s="173"/>
      <c r="AX57" s="173"/>
      <c r="AY57" s="173"/>
    </row>
    <row r="58" spans="1:1005" ht="15" x14ac:dyDescent="0.25">
      <c r="A58" s="228">
        <v>45778</v>
      </c>
      <c r="B58" s="115"/>
      <c r="C58" s="115"/>
      <c r="D58" s="116">
        <v>140.4</v>
      </c>
      <c r="E58" s="111">
        <v>230.255</v>
      </c>
      <c r="F58" s="111">
        <v>187.852</v>
      </c>
      <c r="G58" s="111">
        <v>208.00200000000001</v>
      </c>
      <c r="H58" s="111">
        <v>91.355000000000004</v>
      </c>
      <c r="I58" s="111">
        <v>125.087</v>
      </c>
      <c r="J58" s="111">
        <v>88.492999999999995</v>
      </c>
      <c r="K58" s="111">
        <v>99.605999999999995</v>
      </c>
      <c r="L58" s="111">
        <v>144.185</v>
      </c>
      <c r="M58" s="111">
        <v>226.97300000000001</v>
      </c>
      <c r="N58" s="111">
        <v>158.49799999999999</v>
      </c>
      <c r="O58" s="111">
        <v>141.583</v>
      </c>
      <c r="P58" s="111">
        <v>150.4</v>
      </c>
      <c r="Q58" s="111">
        <v>205.767</v>
      </c>
      <c r="R58" s="111">
        <v>150.511</v>
      </c>
      <c r="S58" s="111">
        <v>151.04300000000001</v>
      </c>
      <c r="T58" s="111">
        <v>128.852</v>
      </c>
      <c r="U58" s="111">
        <v>198.70599999999999</v>
      </c>
      <c r="V58" s="111">
        <v>47.917999999999999</v>
      </c>
      <c r="W58" s="111">
        <v>83.948999999999998</v>
      </c>
      <c r="X58" s="111">
        <v>156.65100000000001</v>
      </c>
      <c r="Y58" s="111">
        <v>226.67500000000001</v>
      </c>
      <c r="Z58" s="111">
        <v>120.233</v>
      </c>
      <c r="AA58" s="111">
        <v>157.06200000000001</v>
      </c>
      <c r="AB58" s="111">
        <v>174.429</v>
      </c>
      <c r="AC58" s="111">
        <v>191.65</v>
      </c>
      <c r="AD58" s="111">
        <v>79.677999999999997</v>
      </c>
      <c r="AE58" s="111">
        <v>124.024</v>
      </c>
      <c r="AF58" s="111">
        <v>100.096</v>
      </c>
      <c r="AG58" s="111">
        <v>50.32</v>
      </c>
      <c r="AH58" s="111">
        <v>121.125</v>
      </c>
      <c r="AI58" s="173">
        <v>97.278999999999996</v>
      </c>
      <c r="AJ58" s="173">
        <v>68.161000000000001</v>
      </c>
      <c r="AK58" s="173">
        <v>127.5</v>
      </c>
      <c r="AL58" s="173">
        <v>134.38200000000001</v>
      </c>
      <c r="AM58" s="173">
        <v>210.03899999999999</v>
      </c>
      <c r="AN58" s="173"/>
      <c r="AO58" s="173"/>
      <c r="AP58" s="173"/>
      <c r="AQ58" s="173"/>
      <c r="AR58" s="173"/>
      <c r="AS58" s="173"/>
      <c r="AT58" s="173"/>
      <c r="AU58" s="173"/>
      <c r="AV58" s="173"/>
      <c r="AW58" s="173"/>
      <c r="AX58" s="173"/>
      <c r="AY58" s="173"/>
    </row>
    <row r="59" spans="1:1005" ht="15" x14ac:dyDescent="0.25">
      <c r="A59" s="228">
        <v>45809</v>
      </c>
      <c r="B59" s="115"/>
      <c r="C59" s="115"/>
      <c r="D59" s="116">
        <v>152.19999999999999</v>
      </c>
      <c r="E59" s="111">
        <v>256.803</v>
      </c>
      <c r="F59" s="111">
        <v>244.166</v>
      </c>
      <c r="G59" s="111">
        <v>189.46700000000001</v>
      </c>
      <c r="H59" s="111">
        <v>143.09899999999999</v>
      </c>
      <c r="I59" s="111">
        <v>92.558999999999997</v>
      </c>
      <c r="J59" s="111">
        <v>109.875</v>
      </c>
      <c r="K59" s="111">
        <v>174.86500000000001</v>
      </c>
      <c r="L59" s="111">
        <v>114.857</v>
      </c>
      <c r="M59" s="111">
        <v>232.732</v>
      </c>
      <c r="N59" s="111">
        <v>132.142</v>
      </c>
      <c r="O59" s="111">
        <v>258.01299999999998</v>
      </c>
      <c r="P59" s="111">
        <v>98.429000000000002</v>
      </c>
      <c r="Q59" s="111">
        <v>261.99299999999999</v>
      </c>
      <c r="R59" s="111">
        <v>127.411</v>
      </c>
      <c r="S59" s="111">
        <v>207.80799999999999</v>
      </c>
      <c r="T59" s="111">
        <v>75.233999999999995</v>
      </c>
      <c r="U59" s="111">
        <v>121.76300000000001</v>
      </c>
      <c r="V59" s="111">
        <v>31.562000000000001</v>
      </c>
      <c r="W59" s="111">
        <v>86.716999999999999</v>
      </c>
      <c r="X59" s="111">
        <v>96.884</v>
      </c>
      <c r="Y59" s="111">
        <v>228.125</v>
      </c>
      <c r="Z59" s="111">
        <v>83.090999999999994</v>
      </c>
      <c r="AA59" s="111">
        <v>131.559</v>
      </c>
      <c r="AB59" s="111">
        <v>227.471</v>
      </c>
      <c r="AC59" s="111">
        <v>126.84699999999999</v>
      </c>
      <c r="AD59" s="111">
        <v>123.288</v>
      </c>
      <c r="AE59" s="111">
        <v>236.405</v>
      </c>
      <c r="AF59" s="111">
        <v>54.328000000000003</v>
      </c>
      <c r="AG59" s="111">
        <v>47.22</v>
      </c>
      <c r="AH59" s="111">
        <v>163.971</v>
      </c>
      <c r="AI59" s="173">
        <v>206.655</v>
      </c>
      <c r="AJ59" s="173">
        <v>96.855000000000004</v>
      </c>
      <c r="AK59" s="173">
        <v>190.386</v>
      </c>
      <c r="AL59" s="173">
        <v>248.79599999999999</v>
      </c>
      <c r="AM59" s="173">
        <v>241.41200000000001</v>
      </c>
      <c r="AN59" s="173"/>
      <c r="AO59" s="173"/>
      <c r="AP59" s="173"/>
      <c r="AQ59" s="173"/>
      <c r="AR59" s="173"/>
      <c r="AS59" s="173"/>
      <c r="AT59" s="173"/>
      <c r="AU59" s="173"/>
      <c r="AV59" s="173"/>
      <c r="AW59" s="173"/>
      <c r="AX59" s="173"/>
      <c r="AY59" s="173"/>
    </row>
    <row r="60" spans="1:1005" ht="15" x14ac:dyDescent="0.25">
      <c r="A60" s="228">
        <v>45839</v>
      </c>
      <c r="B60" s="115"/>
      <c r="C60" s="115"/>
      <c r="D60" s="116">
        <v>59.7</v>
      </c>
      <c r="E60" s="111">
        <v>91.031000000000006</v>
      </c>
      <c r="F60" s="111">
        <v>141.65899999999999</v>
      </c>
      <c r="G60" s="111">
        <v>76.492000000000004</v>
      </c>
      <c r="H60" s="111">
        <v>57.774999999999999</v>
      </c>
      <c r="I60" s="111">
        <v>39.191000000000003</v>
      </c>
      <c r="J60" s="111">
        <v>50.459000000000003</v>
      </c>
      <c r="K60" s="111">
        <v>92.975999999999999</v>
      </c>
      <c r="L60" s="111">
        <v>54.741</v>
      </c>
      <c r="M60" s="111">
        <v>85.56</v>
      </c>
      <c r="N60" s="111">
        <v>40.106000000000002</v>
      </c>
      <c r="O60" s="111">
        <v>182.364</v>
      </c>
      <c r="P60" s="111">
        <v>40.311999999999998</v>
      </c>
      <c r="Q60" s="111">
        <v>78.677999999999997</v>
      </c>
      <c r="R60" s="111">
        <v>64.228999999999999</v>
      </c>
      <c r="S60" s="111">
        <v>136.029</v>
      </c>
      <c r="T60" s="111">
        <v>25.823</v>
      </c>
      <c r="U60" s="111">
        <v>40.033999999999999</v>
      </c>
      <c r="V60" s="111">
        <v>13.942</v>
      </c>
      <c r="W60" s="111">
        <v>27.131</v>
      </c>
      <c r="X60" s="111">
        <v>36.734000000000002</v>
      </c>
      <c r="Y60" s="111">
        <v>90.438999999999993</v>
      </c>
      <c r="Z60" s="111">
        <v>37.74</v>
      </c>
      <c r="AA60" s="111">
        <v>51.427</v>
      </c>
      <c r="AB60" s="111">
        <v>69.459999999999994</v>
      </c>
      <c r="AC60" s="111">
        <v>48.871000000000002</v>
      </c>
      <c r="AD60" s="111">
        <v>42.823999999999998</v>
      </c>
      <c r="AE60" s="111">
        <v>100.79</v>
      </c>
      <c r="AF60" s="111">
        <v>21.882999999999999</v>
      </c>
      <c r="AG60" s="111">
        <v>21.838999999999999</v>
      </c>
      <c r="AH60" s="111">
        <v>48.063000000000002</v>
      </c>
      <c r="AI60" s="173">
        <v>78.027000000000001</v>
      </c>
      <c r="AJ60" s="173">
        <v>48.716000000000001</v>
      </c>
      <c r="AK60" s="173">
        <v>107.623</v>
      </c>
      <c r="AL60" s="173">
        <v>144.25800000000001</v>
      </c>
      <c r="AM60" s="173">
        <v>110.479</v>
      </c>
      <c r="AN60" s="173"/>
      <c r="AO60" s="173"/>
      <c r="AP60" s="173"/>
      <c r="AQ60" s="173"/>
      <c r="AR60" s="173"/>
      <c r="AS60" s="173"/>
      <c r="AT60" s="173"/>
      <c r="AU60" s="173"/>
      <c r="AV60" s="173"/>
      <c r="AW60" s="173"/>
      <c r="AX60" s="173"/>
      <c r="AY60" s="173"/>
    </row>
    <row r="61" spans="1:1005" ht="15" x14ac:dyDescent="0.25">
      <c r="A61" s="228">
        <v>45870</v>
      </c>
      <c r="B61" s="115"/>
      <c r="C61" s="115"/>
      <c r="D61" s="116">
        <v>33.799999999999997</v>
      </c>
      <c r="E61" s="111">
        <v>36.590000000000003</v>
      </c>
      <c r="F61" s="111">
        <v>46.435000000000002</v>
      </c>
      <c r="G61" s="111">
        <v>46.658000000000001</v>
      </c>
      <c r="H61" s="111">
        <v>34.445999999999998</v>
      </c>
      <c r="I61" s="111">
        <v>29.231999999999999</v>
      </c>
      <c r="J61" s="111">
        <v>31.763000000000002</v>
      </c>
      <c r="K61" s="111">
        <v>31.045999999999999</v>
      </c>
      <c r="L61" s="111">
        <v>38.668999999999997</v>
      </c>
      <c r="M61" s="111">
        <v>41.088999999999999</v>
      </c>
      <c r="N61" s="111">
        <v>21.318999999999999</v>
      </c>
      <c r="O61" s="111">
        <v>57.911000000000001</v>
      </c>
      <c r="P61" s="111">
        <v>21.178000000000001</v>
      </c>
      <c r="Q61" s="111">
        <v>68.430000000000007</v>
      </c>
      <c r="R61" s="111">
        <v>27.920999999999999</v>
      </c>
      <c r="S61" s="111">
        <v>92.325999999999993</v>
      </c>
      <c r="T61" s="111">
        <v>20.533999999999999</v>
      </c>
      <c r="U61" s="111">
        <v>34.305999999999997</v>
      </c>
      <c r="V61" s="111">
        <v>10.048</v>
      </c>
      <c r="W61" s="111">
        <v>18.539000000000001</v>
      </c>
      <c r="X61" s="111">
        <v>20.681999999999999</v>
      </c>
      <c r="Y61" s="111">
        <v>41.601999999999997</v>
      </c>
      <c r="Z61" s="111">
        <v>28.620999999999999</v>
      </c>
      <c r="AA61" s="111">
        <v>41.051000000000002</v>
      </c>
      <c r="AB61" s="111">
        <v>31.538</v>
      </c>
      <c r="AC61" s="111">
        <v>22.545999999999999</v>
      </c>
      <c r="AD61" s="111">
        <v>32.253</v>
      </c>
      <c r="AE61" s="111">
        <v>32.35</v>
      </c>
      <c r="AF61" s="111">
        <v>15.734</v>
      </c>
      <c r="AG61" s="111">
        <v>24.216999999999999</v>
      </c>
      <c r="AH61" s="111">
        <v>26.49</v>
      </c>
      <c r="AI61" s="173">
        <v>29.52</v>
      </c>
      <c r="AJ61" s="173">
        <v>25.54</v>
      </c>
      <c r="AK61" s="173">
        <v>76.033000000000001</v>
      </c>
      <c r="AL61" s="173">
        <v>46.673999999999999</v>
      </c>
      <c r="AM61" s="173">
        <v>65.709000000000003</v>
      </c>
      <c r="AN61" s="173"/>
      <c r="AO61" s="173"/>
      <c r="AP61" s="173"/>
      <c r="AQ61" s="173"/>
      <c r="AR61" s="173"/>
      <c r="AS61" s="173"/>
      <c r="AT61" s="173"/>
      <c r="AU61" s="173"/>
      <c r="AV61" s="173"/>
      <c r="AW61" s="173"/>
      <c r="AX61" s="173"/>
      <c r="AY61" s="173"/>
    </row>
    <row r="62" spans="1:1005" ht="15" x14ac:dyDescent="0.25">
      <c r="A62" s="228">
        <v>45901</v>
      </c>
      <c r="B62" s="115"/>
      <c r="C62" s="115"/>
      <c r="D62" s="116">
        <v>30.7</v>
      </c>
      <c r="E62" s="111">
        <v>45.597999999999999</v>
      </c>
      <c r="F62" s="111">
        <v>49.453000000000003</v>
      </c>
      <c r="G62" s="111">
        <v>31.536999999999999</v>
      </c>
      <c r="H62" s="111">
        <v>25.733000000000001</v>
      </c>
      <c r="I62" s="111">
        <v>18.199000000000002</v>
      </c>
      <c r="J62" s="111">
        <v>20.609000000000002</v>
      </c>
      <c r="K62" s="111">
        <v>42.636000000000003</v>
      </c>
      <c r="L62" s="111">
        <v>25.8</v>
      </c>
      <c r="M62" s="111">
        <v>37.787999999999997</v>
      </c>
      <c r="N62" s="111">
        <v>29.504000000000001</v>
      </c>
      <c r="O62" s="111">
        <v>31.849</v>
      </c>
      <c r="P62" s="111">
        <v>19.135000000000002</v>
      </c>
      <c r="Q62" s="111">
        <v>59.064999999999998</v>
      </c>
      <c r="R62" s="111">
        <v>22.088999999999999</v>
      </c>
      <c r="S62" s="111">
        <v>60.372999999999998</v>
      </c>
      <c r="T62" s="111">
        <v>19.420000000000002</v>
      </c>
      <c r="U62" s="111">
        <v>18.54</v>
      </c>
      <c r="V62" s="111">
        <v>20.463999999999999</v>
      </c>
      <c r="W62" s="111">
        <v>27.454000000000001</v>
      </c>
      <c r="X62" s="111">
        <v>30.282</v>
      </c>
      <c r="Y62" s="111">
        <v>22.388999999999999</v>
      </c>
      <c r="Z62" s="111">
        <v>23.814</v>
      </c>
      <c r="AA62" s="111">
        <v>37.542000000000002</v>
      </c>
      <c r="AB62" s="111">
        <v>33.874000000000002</v>
      </c>
      <c r="AC62" s="111">
        <v>16.716999999999999</v>
      </c>
      <c r="AD62" s="111">
        <v>16.782</v>
      </c>
      <c r="AE62" s="111">
        <v>22.189</v>
      </c>
      <c r="AF62" s="111">
        <v>12.250999999999999</v>
      </c>
      <c r="AG62" s="111">
        <v>37.597999999999999</v>
      </c>
      <c r="AH62" s="111">
        <v>32.271000000000001</v>
      </c>
      <c r="AI62" s="173">
        <v>18.725999999999999</v>
      </c>
      <c r="AJ62" s="173">
        <v>14.262</v>
      </c>
      <c r="AK62" s="173">
        <v>69.241</v>
      </c>
      <c r="AL62" s="173">
        <v>23.962</v>
      </c>
      <c r="AM62" s="173">
        <v>37.256999999999998</v>
      </c>
      <c r="AN62" s="173"/>
      <c r="AO62" s="173"/>
      <c r="AP62" s="173"/>
      <c r="AQ62" s="173"/>
      <c r="AR62" s="173"/>
      <c r="AS62" s="173"/>
      <c r="AT62" s="173"/>
      <c r="AU62" s="173"/>
      <c r="AV62" s="173"/>
      <c r="AW62" s="173"/>
      <c r="AX62" s="173"/>
      <c r="AY62" s="173"/>
    </row>
    <row r="63" spans="1:1005" ht="15" x14ac:dyDescent="0.25">
      <c r="A63" s="228">
        <v>45931</v>
      </c>
      <c r="B63" s="115"/>
      <c r="C63" s="115"/>
      <c r="D63" s="116">
        <v>23.8</v>
      </c>
      <c r="E63" s="111">
        <v>46.484999999999999</v>
      </c>
      <c r="F63" s="111">
        <v>50.7</v>
      </c>
      <c r="G63" s="111">
        <v>20.681000000000001</v>
      </c>
      <c r="H63" s="111">
        <v>24.373000000000001</v>
      </c>
      <c r="I63" s="111">
        <v>20.558</v>
      </c>
      <c r="J63" s="111">
        <v>27.974</v>
      </c>
      <c r="K63" s="111">
        <v>20.634</v>
      </c>
      <c r="L63" s="111">
        <v>17.297000000000001</v>
      </c>
      <c r="M63" s="111">
        <v>23.448</v>
      </c>
      <c r="N63" s="111">
        <v>21.852</v>
      </c>
      <c r="O63" s="111">
        <v>28.584</v>
      </c>
      <c r="P63" s="111">
        <v>26.972000000000001</v>
      </c>
      <c r="Q63" s="111">
        <v>49.319000000000003</v>
      </c>
      <c r="R63" s="111">
        <v>20.776</v>
      </c>
      <c r="S63" s="111">
        <v>25.34</v>
      </c>
      <c r="T63" s="111">
        <v>20.158999999999999</v>
      </c>
      <c r="U63" s="111">
        <v>15.715</v>
      </c>
      <c r="V63" s="111">
        <v>16.626000000000001</v>
      </c>
      <c r="W63" s="111">
        <v>15.752000000000001</v>
      </c>
      <c r="X63" s="111">
        <v>29.231999999999999</v>
      </c>
      <c r="Y63" s="111">
        <v>33.512</v>
      </c>
      <c r="Z63" s="111">
        <v>69.450999999999993</v>
      </c>
      <c r="AA63" s="111">
        <v>40.695999999999998</v>
      </c>
      <c r="AB63" s="111">
        <v>21.344000000000001</v>
      </c>
      <c r="AC63" s="111">
        <v>16.349</v>
      </c>
      <c r="AD63" s="111">
        <v>19.824000000000002</v>
      </c>
      <c r="AE63" s="111">
        <v>27.087</v>
      </c>
      <c r="AF63" s="111">
        <v>11.363</v>
      </c>
      <c r="AG63" s="111">
        <v>27.983000000000001</v>
      </c>
      <c r="AH63" s="111">
        <v>41.750999999999998</v>
      </c>
      <c r="AI63" s="173">
        <v>13.699</v>
      </c>
      <c r="AJ63" s="173">
        <v>23.905999999999999</v>
      </c>
      <c r="AK63" s="173">
        <v>35.43</v>
      </c>
      <c r="AL63" s="173">
        <v>26.215</v>
      </c>
      <c r="AM63" s="173">
        <v>30.353999999999999</v>
      </c>
      <c r="AN63" s="173"/>
      <c r="AO63" s="173"/>
      <c r="AP63" s="173"/>
      <c r="AQ63" s="173"/>
      <c r="AR63" s="173"/>
      <c r="AS63" s="173"/>
      <c r="AT63" s="173"/>
      <c r="AU63" s="173"/>
      <c r="AV63" s="173"/>
      <c r="AW63" s="173"/>
      <c r="AX63" s="173"/>
      <c r="AY63" s="173"/>
    </row>
    <row r="64" spans="1:1005" ht="15" x14ac:dyDescent="0.25">
      <c r="A64" s="228"/>
      <c r="B64" s="115"/>
      <c r="C64" s="115"/>
      <c r="D64" s="116"/>
      <c r="AI64" s="173"/>
      <c r="AJ64" s="173"/>
      <c r="AK64" s="173"/>
      <c r="AL64" s="173"/>
      <c r="AM64" s="173"/>
      <c r="AN64" s="173"/>
      <c r="AO64" s="173"/>
      <c r="AP64" s="173"/>
      <c r="AQ64" s="173"/>
      <c r="AR64" s="173"/>
      <c r="AS64" s="173"/>
      <c r="AT64" s="173"/>
      <c r="AU64" s="173"/>
      <c r="AV64" s="173"/>
      <c r="AW64" s="173"/>
      <c r="AX64" s="173"/>
      <c r="AY64" s="173"/>
      <c r="ALQ64" s="111" t="e">
        <v>#N/A</v>
      </c>
    </row>
    <row r="65" spans="1:1005" ht="15" x14ac:dyDescent="0.25">
      <c r="A65" s="228"/>
      <c r="B65" s="115"/>
      <c r="C65" s="115"/>
      <c r="D65" s="116"/>
      <c r="AI65" s="173"/>
      <c r="AJ65" s="173"/>
      <c r="AK65" s="173"/>
      <c r="AL65" s="173"/>
      <c r="AM65" s="173"/>
      <c r="AN65" s="173"/>
      <c r="AO65" s="173"/>
      <c r="AP65" s="173"/>
      <c r="AQ65" s="173"/>
      <c r="AR65" s="173"/>
      <c r="AS65" s="173"/>
      <c r="AT65" s="173"/>
      <c r="AU65" s="173"/>
      <c r="AV65" s="173"/>
      <c r="AW65" s="173"/>
      <c r="AX65" s="173"/>
      <c r="AY65" s="173"/>
      <c r="ALQ65" s="111" t="e">
        <v>#N/A</v>
      </c>
    </row>
    <row r="66" spans="1:1005" ht="15" x14ac:dyDescent="0.25">
      <c r="A66" s="228"/>
      <c r="B66" s="115"/>
      <c r="C66" s="115"/>
      <c r="D66" s="116"/>
      <c r="AI66" s="173"/>
      <c r="AJ66" s="173"/>
      <c r="AK66" s="173"/>
      <c r="AL66" s="173"/>
      <c r="AM66" s="173"/>
      <c r="AN66" s="173"/>
      <c r="AO66" s="173"/>
      <c r="AP66" s="173"/>
      <c r="AQ66" s="173"/>
      <c r="AR66" s="173"/>
      <c r="AS66" s="173"/>
      <c r="AT66" s="173"/>
      <c r="AU66" s="173"/>
      <c r="AV66" s="173"/>
      <c r="AW66" s="173"/>
      <c r="AX66" s="173"/>
      <c r="AY66" s="173"/>
      <c r="ALQ66" s="111" t="e">
        <v>#N/A</v>
      </c>
    </row>
    <row r="67" spans="1:1005" ht="15" x14ac:dyDescent="0.25">
      <c r="A67" s="228"/>
      <c r="B67" s="115"/>
      <c r="C67" s="115"/>
      <c r="D67" s="116"/>
      <c r="AI67" s="173"/>
      <c r="AJ67" s="173"/>
      <c r="AK67" s="173"/>
      <c r="AL67" s="173"/>
      <c r="AM67" s="173"/>
      <c r="AN67" s="173"/>
      <c r="AO67" s="173"/>
      <c r="AP67" s="173"/>
      <c r="AQ67" s="173"/>
      <c r="AR67" s="173"/>
      <c r="AS67" s="173"/>
      <c r="AT67" s="173"/>
      <c r="AU67" s="173"/>
      <c r="AV67" s="173"/>
      <c r="AW67" s="173"/>
      <c r="AX67" s="173"/>
      <c r="AY67" s="173"/>
      <c r="ALQ67" s="111" t="e">
        <v>#N/A</v>
      </c>
    </row>
    <row r="68" spans="1:1005" ht="15" x14ac:dyDescent="0.25">
      <c r="A68" s="228"/>
      <c r="B68" s="115"/>
      <c r="C68" s="115"/>
      <c r="D68" s="116"/>
      <c r="AI68" s="173"/>
      <c r="AJ68" s="173"/>
      <c r="AK68" s="173"/>
      <c r="AL68" s="173"/>
      <c r="AM68" s="173"/>
      <c r="AN68" s="173"/>
      <c r="AO68" s="173"/>
      <c r="AP68" s="173"/>
      <c r="AQ68" s="173"/>
      <c r="AR68" s="173"/>
      <c r="AS68" s="173"/>
      <c r="AT68" s="173"/>
      <c r="AU68" s="173"/>
      <c r="AV68" s="173"/>
      <c r="AW68" s="173"/>
      <c r="AX68" s="173"/>
      <c r="AY68" s="173"/>
      <c r="ALQ68" s="111" t="e">
        <v>#N/A</v>
      </c>
    </row>
    <row r="69" spans="1:1005" ht="15" x14ac:dyDescent="0.25">
      <c r="A69" s="228"/>
      <c r="B69" s="115"/>
      <c r="C69" s="115"/>
      <c r="D69" s="116"/>
      <c r="AI69" s="173"/>
      <c r="AJ69" s="173"/>
      <c r="AK69" s="173"/>
      <c r="AL69" s="173"/>
      <c r="AM69" s="173"/>
      <c r="AN69" s="173"/>
      <c r="AO69" s="173"/>
      <c r="AP69" s="173"/>
      <c r="AQ69" s="173"/>
      <c r="AR69" s="173"/>
      <c r="AS69" s="173"/>
      <c r="AT69" s="173"/>
      <c r="AU69" s="173"/>
      <c r="AV69" s="173"/>
      <c r="AW69" s="173"/>
      <c r="AX69" s="173"/>
      <c r="AY69" s="173"/>
      <c r="ALQ69" s="111" t="e">
        <v>#N/A</v>
      </c>
    </row>
    <row r="70" spans="1:1005" ht="15" x14ac:dyDescent="0.25">
      <c r="A70" s="228"/>
      <c r="B70" s="115"/>
      <c r="C70" s="115"/>
      <c r="D70" s="116"/>
      <c r="AI70" s="173"/>
      <c r="AJ70" s="173"/>
      <c r="AK70" s="173"/>
      <c r="AL70" s="173"/>
      <c r="AM70" s="173"/>
      <c r="AN70" s="173"/>
      <c r="AO70" s="173"/>
      <c r="AP70" s="173"/>
      <c r="AQ70" s="173"/>
      <c r="AR70" s="173"/>
      <c r="AS70" s="173"/>
      <c r="AT70" s="173"/>
      <c r="AU70" s="173"/>
      <c r="AV70" s="173"/>
      <c r="AW70" s="173"/>
      <c r="AX70" s="173"/>
      <c r="AY70" s="173"/>
      <c r="ALQ70" s="111" t="e">
        <v>#N/A</v>
      </c>
    </row>
    <row r="71" spans="1:1005" ht="15" x14ac:dyDescent="0.25">
      <c r="A71" s="228"/>
      <c r="B71" s="115"/>
      <c r="C71" s="115"/>
      <c r="D71" s="116"/>
      <c r="AI71" s="173"/>
      <c r="AJ71" s="173"/>
      <c r="AK71" s="173"/>
      <c r="AL71" s="173"/>
      <c r="AM71" s="173"/>
      <c r="AN71" s="173"/>
      <c r="AO71" s="173"/>
      <c r="AP71" s="173"/>
      <c r="AQ71" s="173"/>
      <c r="AR71" s="173"/>
      <c r="AS71" s="173"/>
      <c r="AT71" s="173"/>
      <c r="AU71" s="173"/>
      <c r="AV71" s="173"/>
      <c r="AW71" s="173"/>
      <c r="AX71" s="173"/>
      <c r="AY71" s="173"/>
      <c r="ALQ71" s="111" t="e">
        <v>#N/A</v>
      </c>
    </row>
    <row r="72" spans="1:1005" ht="15" x14ac:dyDescent="0.25">
      <c r="A72" s="228"/>
      <c r="B72" s="115"/>
      <c r="C72" s="115"/>
      <c r="D72" s="116"/>
      <c r="AI72" s="173"/>
      <c r="AJ72" s="173"/>
      <c r="AK72" s="173"/>
      <c r="AL72" s="173"/>
      <c r="AM72" s="173"/>
      <c r="AN72" s="173"/>
      <c r="AO72" s="173"/>
      <c r="AP72" s="173"/>
      <c r="AQ72" s="173"/>
      <c r="AR72" s="173"/>
      <c r="AS72" s="173"/>
      <c r="AT72" s="173"/>
      <c r="AU72" s="173"/>
      <c r="AV72" s="173"/>
      <c r="AW72" s="173"/>
      <c r="AX72" s="173"/>
      <c r="AY72" s="173"/>
      <c r="ALQ72" s="111" t="e">
        <v>#N/A</v>
      </c>
    </row>
    <row r="73" spans="1:1005" ht="15" x14ac:dyDescent="0.25">
      <c r="A73" s="228"/>
      <c r="AI73" s="169"/>
      <c r="AJ73" s="169"/>
      <c r="AK73" s="169"/>
      <c r="AL73" s="169"/>
      <c r="AM73" s="169"/>
      <c r="AN73" s="169"/>
      <c r="AO73" s="169"/>
      <c r="AP73" s="169"/>
      <c r="AQ73" s="169"/>
      <c r="AR73" s="169"/>
      <c r="AS73" s="169"/>
      <c r="AT73" s="169"/>
      <c r="AU73" s="169"/>
      <c r="AV73" s="169"/>
      <c r="AW73" s="169"/>
      <c r="AX73" s="169"/>
      <c r="AY73" s="169"/>
    </row>
    <row r="74" spans="1:1005" ht="15" x14ac:dyDescent="0.25">
      <c r="A74" s="228"/>
      <c r="AI74" s="169"/>
      <c r="AJ74" s="169"/>
      <c r="AK74" s="169"/>
      <c r="AL74" s="169"/>
      <c r="AM74" s="169"/>
      <c r="AN74" s="169"/>
      <c r="AO74" s="169"/>
      <c r="AP74" s="169"/>
      <c r="AQ74" s="169"/>
      <c r="AR74" s="169"/>
      <c r="AS74" s="169"/>
      <c r="AT74" s="169"/>
      <c r="AU74" s="169"/>
      <c r="AV74" s="169"/>
      <c r="AW74" s="169"/>
      <c r="AX74" s="169"/>
      <c r="AY74" s="169"/>
    </row>
    <row r="75" spans="1:1005" ht="15" x14ac:dyDescent="0.25">
      <c r="A75" s="228"/>
      <c r="AI75" s="169"/>
      <c r="AJ75" s="169"/>
      <c r="AK75" s="169"/>
      <c r="AL75" s="169"/>
      <c r="AM75" s="169"/>
      <c r="AN75" s="169"/>
      <c r="AO75" s="169"/>
      <c r="AP75" s="169"/>
      <c r="AQ75" s="169"/>
      <c r="AR75" s="169"/>
      <c r="AS75" s="169"/>
      <c r="AT75" s="169"/>
      <c r="AU75" s="169"/>
      <c r="AV75" s="169"/>
      <c r="AW75" s="169"/>
      <c r="AX75" s="169"/>
      <c r="AY75" s="169"/>
    </row>
    <row r="76" spans="1:1005" ht="15" x14ac:dyDescent="0.25">
      <c r="A76" s="228"/>
      <c r="AI76" s="169"/>
      <c r="AJ76" s="169"/>
      <c r="AK76" s="169"/>
      <c r="AL76" s="169"/>
      <c r="AM76" s="169"/>
      <c r="AN76" s="169"/>
      <c r="AO76" s="169"/>
      <c r="AP76" s="169"/>
      <c r="AQ76" s="169"/>
      <c r="AR76" s="169"/>
      <c r="AS76" s="169"/>
      <c r="AT76" s="169"/>
      <c r="AU76" s="169"/>
      <c r="AV76" s="169"/>
      <c r="AW76" s="169"/>
      <c r="AX76" s="169"/>
      <c r="AY76" s="169"/>
    </row>
    <row r="77" spans="1:1005" ht="15" x14ac:dyDescent="0.25">
      <c r="A77" s="228"/>
      <c r="AI77" s="169"/>
      <c r="AJ77" s="169"/>
      <c r="AK77" s="169"/>
      <c r="AL77" s="169"/>
      <c r="AM77" s="169"/>
      <c r="AN77" s="169"/>
      <c r="AO77" s="169"/>
      <c r="AP77" s="169"/>
      <c r="AQ77" s="169"/>
      <c r="AR77" s="169"/>
      <c r="AS77" s="169"/>
      <c r="AT77" s="169"/>
      <c r="AU77" s="169"/>
      <c r="AV77" s="169"/>
      <c r="AW77" s="169"/>
      <c r="AX77" s="169"/>
      <c r="AY77" s="169"/>
    </row>
    <row r="78" spans="1:1005" ht="15" x14ac:dyDescent="0.25">
      <c r="A78" s="228"/>
      <c r="AI78" s="169"/>
      <c r="AJ78" s="169"/>
      <c r="AK78" s="169"/>
      <c r="AL78" s="169"/>
      <c r="AM78" s="169"/>
      <c r="AN78" s="169"/>
      <c r="AO78" s="169"/>
      <c r="AP78" s="169"/>
      <c r="AQ78" s="169"/>
      <c r="AR78" s="169"/>
      <c r="AS78" s="169"/>
      <c r="AT78" s="169"/>
      <c r="AU78" s="169"/>
      <c r="AV78" s="169"/>
      <c r="AW78" s="169"/>
      <c r="AX78" s="169"/>
      <c r="AY78" s="169"/>
    </row>
    <row r="79" spans="1:1005" ht="15" x14ac:dyDescent="0.25">
      <c r="A79" s="228"/>
      <c r="AI79" s="169"/>
      <c r="AJ79" s="169"/>
      <c r="AK79" s="169"/>
      <c r="AL79" s="169"/>
      <c r="AM79" s="169"/>
      <c r="AN79" s="169"/>
      <c r="AO79" s="169"/>
      <c r="AP79" s="169"/>
      <c r="AQ79" s="169"/>
      <c r="AR79" s="169"/>
      <c r="AS79" s="169"/>
      <c r="AT79" s="169"/>
      <c r="AU79" s="169"/>
      <c r="AV79" s="169"/>
      <c r="AW79" s="169"/>
      <c r="AX79" s="169"/>
      <c r="AY79" s="169"/>
    </row>
    <row r="80" spans="1:1005" ht="15" x14ac:dyDescent="0.25">
      <c r="A80" s="228"/>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0"/>
  <sheetViews>
    <sheetView workbookViewId="0">
      <selection activeCell="D4" sqref="D4"/>
    </sheetView>
  </sheetViews>
  <sheetFormatPr defaultColWidth="18.7109375" defaultRowHeight="12.75" customHeight="1" x14ac:dyDescent="0.25"/>
  <cols>
    <col min="1" max="1" width="9.140625" style="216" customWidth="1"/>
    <col min="2" max="54" width="9.140625" style="133" customWidth="1"/>
    <col min="55" max="16384" width="18.7109375" style="133"/>
  </cols>
  <sheetData>
    <row r="1" spans="1:54" s="216" customFormat="1" ht="15" x14ac:dyDescent="0.25">
      <c r="A1" s="135"/>
      <c r="B1" s="333" t="s">
        <v>231</v>
      </c>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264"/>
      <c r="AJ1" s="264"/>
      <c r="AK1" s="264"/>
      <c r="AL1" s="264"/>
      <c r="AM1" s="264"/>
    </row>
    <row r="2" spans="1:54" s="216" customFormat="1" ht="15" x14ac:dyDescent="0.25">
      <c r="A2" s="135"/>
      <c r="B2" s="200" t="s">
        <v>53</v>
      </c>
      <c r="C2" s="200" t="s">
        <v>54</v>
      </c>
      <c r="D2" s="200" t="s">
        <v>55</v>
      </c>
      <c r="E2" s="200">
        <v>1981</v>
      </c>
      <c r="F2" s="200">
        <v>1982</v>
      </c>
      <c r="G2" s="200">
        <v>1983</v>
      </c>
      <c r="H2" s="200">
        <v>1984</v>
      </c>
      <c r="I2" s="200">
        <v>1985</v>
      </c>
      <c r="J2" s="200">
        <v>1986</v>
      </c>
      <c r="K2" s="200">
        <v>1987</v>
      </c>
      <c r="L2" s="200">
        <v>1988</v>
      </c>
      <c r="M2" s="200">
        <v>1989</v>
      </c>
      <c r="N2" s="200">
        <v>1990</v>
      </c>
      <c r="O2" s="200">
        <v>1991</v>
      </c>
      <c r="P2" s="200">
        <v>1992</v>
      </c>
      <c r="Q2" s="200">
        <v>1993</v>
      </c>
      <c r="R2" s="200">
        <v>1994</v>
      </c>
      <c r="S2" s="200">
        <v>1995</v>
      </c>
      <c r="T2" s="200">
        <v>1996</v>
      </c>
      <c r="U2" s="200">
        <v>1997</v>
      </c>
      <c r="V2" s="200">
        <v>1998</v>
      </c>
      <c r="W2" s="200">
        <v>1999</v>
      </c>
      <c r="X2" s="200">
        <v>2000</v>
      </c>
      <c r="Y2" s="200">
        <v>2001</v>
      </c>
      <c r="Z2" s="200">
        <v>2002</v>
      </c>
      <c r="AA2" s="200">
        <v>2003</v>
      </c>
      <c r="AB2" s="200">
        <v>2004</v>
      </c>
      <c r="AC2" s="200">
        <v>2005</v>
      </c>
      <c r="AD2" s="200">
        <v>2006</v>
      </c>
      <c r="AE2" s="200">
        <v>2007</v>
      </c>
      <c r="AF2" s="200">
        <v>2008</v>
      </c>
      <c r="AG2" s="200">
        <v>2009</v>
      </c>
      <c r="AH2" s="200">
        <v>2010</v>
      </c>
      <c r="AI2" s="264">
        <v>2011</v>
      </c>
      <c r="AJ2" s="264">
        <v>2012</v>
      </c>
      <c r="AK2" s="264">
        <v>2013</v>
      </c>
      <c r="AL2" s="264">
        <v>2014</v>
      </c>
      <c r="AM2" s="264">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31" t="str">
        <f>$A$1&amp;A2</f>
        <v/>
      </c>
      <c r="B3" s="136" t="s">
        <v>71</v>
      </c>
      <c r="C3" s="136" t="s">
        <v>72</v>
      </c>
      <c r="D3" s="136" t="s">
        <v>73</v>
      </c>
      <c r="E3" s="136" t="s">
        <v>74</v>
      </c>
      <c r="F3" s="136" t="s">
        <v>75</v>
      </c>
      <c r="G3" s="136" t="s">
        <v>76</v>
      </c>
      <c r="H3" s="136" t="s">
        <v>77</v>
      </c>
      <c r="I3" s="136" t="s">
        <v>78</v>
      </c>
      <c r="J3" s="136" t="s">
        <v>79</v>
      </c>
      <c r="K3" s="136" t="s">
        <v>80</v>
      </c>
      <c r="L3" s="136" t="s">
        <v>81</v>
      </c>
      <c r="M3" s="136" t="s">
        <v>82</v>
      </c>
      <c r="N3" s="136" t="s">
        <v>83</v>
      </c>
      <c r="O3" s="136" t="s">
        <v>84</v>
      </c>
      <c r="P3" s="136" t="s">
        <v>85</v>
      </c>
      <c r="Q3" s="136" t="s">
        <v>86</v>
      </c>
      <c r="R3" s="136" t="s">
        <v>87</v>
      </c>
      <c r="S3" s="136" t="s">
        <v>88</v>
      </c>
      <c r="T3" s="136" t="s">
        <v>89</v>
      </c>
      <c r="U3" s="136" t="s">
        <v>90</v>
      </c>
      <c r="V3" s="136" t="s">
        <v>91</v>
      </c>
      <c r="W3" s="136" t="s">
        <v>92</v>
      </c>
      <c r="X3" s="136" t="s">
        <v>93</v>
      </c>
      <c r="Y3" s="136" t="s">
        <v>94</v>
      </c>
      <c r="Z3" s="136" t="s">
        <v>95</v>
      </c>
      <c r="AA3" s="136" t="s">
        <v>96</v>
      </c>
      <c r="AB3" s="136" t="s">
        <v>97</v>
      </c>
      <c r="AC3" s="136" t="s">
        <v>98</v>
      </c>
      <c r="AD3" s="136" t="s">
        <v>99</v>
      </c>
      <c r="AE3" s="136" t="s">
        <v>100</v>
      </c>
      <c r="AF3" s="136" t="s">
        <v>101</v>
      </c>
      <c r="AG3" s="136" t="s">
        <v>102</v>
      </c>
      <c r="AH3" s="136" t="s">
        <v>103</v>
      </c>
      <c r="AI3" s="136" t="s">
        <v>163</v>
      </c>
      <c r="AJ3" s="136" t="s">
        <v>168</v>
      </c>
      <c r="AK3" s="136" t="s">
        <v>169</v>
      </c>
      <c r="AL3" s="136" t="s">
        <v>170</v>
      </c>
      <c r="AM3" s="136"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2">
        <v>44136</v>
      </c>
      <c r="B4" s="115"/>
      <c r="C4" s="115"/>
      <c r="D4" s="115">
        <v>40</v>
      </c>
      <c r="E4" s="132">
        <v>39.518999999999998</v>
      </c>
      <c r="F4" s="132">
        <v>39.616</v>
      </c>
      <c r="G4" s="132">
        <v>41.628</v>
      </c>
      <c r="H4" s="132">
        <v>44.695999999999998</v>
      </c>
      <c r="I4" s="132">
        <v>39.524999999999999</v>
      </c>
      <c r="J4" s="132">
        <v>39.819000000000003</v>
      </c>
      <c r="K4" s="132">
        <v>43.988</v>
      </c>
      <c r="L4" s="132">
        <v>46.402000000000001</v>
      </c>
      <c r="M4" s="132">
        <v>41.29</v>
      </c>
      <c r="N4" s="132">
        <v>39.530999999999999</v>
      </c>
      <c r="O4" s="132">
        <v>43.463000000000001</v>
      </c>
      <c r="P4" s="132">
        <v>40.539000000000001</v>
      </c>
      <c r="Q4" s="132">
        <v>43.106999999999999</v>
      </c>
      <c r="R4" s="132">
        <v>39.787999999999997</v>
      </c>
      <c r="S4" s="132">
        <v>41.39</v>
      </c>
      <c r="T4" s="132">
        <v>39.845999999999997</v>
      </c>
      <c r="U4" s="132">
        <v>42.161000000000001</v>
      </c>
      <c r="V4" s="132">
        <v>39.768000000000001</v>
      </c>
      <c r="W4" s="132">
        <v>40.631</v>
      </c>
      <c r="X4" s="132">
        <v>39.518000000000001</v>
      </c>
      <c r="Y4" s="132">
        <v>40.78</v>
      </c>
      <c r="Z4" s="132">
        <v>39.558</v>
      </c>
      <c r="AA4" s="132">
        <v>41.637</v>
      </c>
      <c r="AB4" s="132">
        <v>42.040999999999997</v>
      </c>
      <c r="AC4" s="132">
        <v>41.171999999999997</v>
      </c>
      <c r="AD4" s="132">
        <v>39.558</v>
      </c>
      <c r="AE4" s="132">
        <v>39.552999999999997</v>
      </c>
      <c r="AF4" s="132">
        <v>39.520000000000003</v>
      </c>
      <c r="AG4" s="132">
        <v>40.622999999999998</v>
      </c>
      <c r="AH4" s="132">
        <v>39.521999999999998</v>
      </c>
      <c r="AI4" s="173">
        <v>40</v>
      </c>
      <c r="AJ4" s="173">
        <v>43.619</v>
      </c>
      <c r="AK4" s="173">
        <v>39.904000000000003</v>
      </c>
      <c r="AL4" s="173">
        <v>39.579000000000001</v>
      </c>
      <c r="AM4" s="173">
        <v>39.795000000000002</v>
      </c>
      <c r="AN4" s="173"/>
      <c r="AO4" s="173"/>
      <c r="AP4" s="173"/>
      <c r="AQ4" s="173"/>
      <c r="AR4" s="173"/>
      <c r="AS4" s="173"/>
      <c r="AT4" s="173"/>
      <c r="AU4" s="173"/>
      <c r="AV4" s="173"/>
      <c r="AW4" s="173"/>
      <c r="AX4" s="173"/>
      <c r="AY4" s="173"/>
    </row>
    <row r="5" spans="1:54" ht="15" x14ac:dyDescent="0.25">
      <c r="A5" s="192">
        <v>44166</v>
      </c>
      <c r="B5" s="115"/>
      <c r="C5" s="115"/>
      <c r="D5" s="115">
        <v>35</v>
      </c>
      <c r="E5" s="132">
        <v>36.073999999999998</v>
      </c>
      <c r="F5" s="132">
        <v>34.545000000000002</v>
      </c>
      <c r="G5" s="132">
        <v>35.542000000000002</v>
      </c>
      <c r="H5" s="132">
        <v>38.371000000000002</v>
      </c>
      <c r="I5" s="132">
        <v>33.988</v>
      </c>
      <c r="J5" s="132">
        <v>36.783000000000001</v>
      </c>
      <c r="K5" s="132">
        <v>37.445</v>
      </c>
      <c r="L5" s="132">
        <v>38.018000000000001</v>
      </c>
      <c r="M5" s="132">
        <v>35.359000000000002</v>
      </c>
      <c r="N5" s="132">
        <v>33.999000000000002</v>
      </c>
      <c r="O5" s="132">
        <v>35.767000000000003</v>
      </c>
      <c r="P5" s="132">
        <v>34.673000000000002</v>
      </c>
      <c r="Q5" s="132">
        <v>35.558</v>
      </c>
      <c r="R5" s="132">
        <v>34.548999999999999</v>
      </c>
      <c r="S5" s="132">
        <v>34.960999999999999</v>
      </c>
      <c r="T5" s="132">
        <v>34.930999999999997</v>
      </c>
      <c r="U5" s="132">
        <v>39.323</v>
      </c>
      <c r="V5" s="132">
        <v>35.137</v>
      </c>
      <c r="W5" s="132">
        <v>37.274000000000001</v>
      </c>
      <c r="X5" s="132">
        <v>33.999000000000002</v>
      </c>
      <c r="Y5" s="132">
        <v>34.408999999999999</v>
      </c>
      <c r="Z5" s="132">
        <v>34.084000000000003</v>
      </c>
      <c r="AA5" s="132">
        <v>35.494999999999997</v>
      </c>
      <c r="AB5" s="132">
        <v>36.506</v>
      </c>
      <c r="AC5" s="132">
        <v>35</v>
      </c>
      <c r="AD5" s="132">
        <v>34.043999999999997</v>
      </c>
      <c r="AE5" s="132">
        <v>34.152000000000001</v>
      </c>
      <c r="AF5" s="132">
        <v>36.738999999999997</v>
      </c>
      <c r="AG5" s="132">
        <v>34.899000000000001</v>
      </c>
      <c r="AH5" s="132">
        <v>34.018999999999998</v>
      </c>
      <c r="AI5" s="173">
        <v>42.865000000000002</v>
      </c>
      <c r="AJ5" s="173">
        <v>35.4</v>
      </c>
      <c r="AK5" s="173">
        <v>34.747</v>
      </c>
      <c r="AL5" s="173">
        <v>34.191000000000003</v>
      </c>
      <c r="AM5" s="173">
        <v>34.173999999999999</v>
      </c>
      <c r="AN5" s="173"/>
      <c r="AO5" s="173"/>
      <c r="AP5" s="173"/>
      <c r="AQ5" s="173"/>
      <c r="AR5" s="173"/>
      <c r="AS5" s="173"/>
      <c r="AT5" s="173"/>
      <c r="AU5" s="173"/>
      <c r="AV5" s="173"/>
      <c r="AW5" s="173"/>
      <c r="AX5" s="173"/>
      <c r="AY5" s="173"/>
    </row>
    <row r="6" spans="1:54" ht="15" x14ac:dyDescent="0.25">
      <c r="A6" s="192">
        <v>44197</v>
      </c>
      <c r="B6" s="115"/>
      <c r="C6" s="115"/>
      <c r="D6" s="115">
        <v>30</v>
      </c>
      <c r="E6" s="132">
        <v>33.110999999999997</v>
      </c>
      <c r="F6" s="132">
        <v>30</v>
      </c>
      <c r="G6" s="132">
        <v>30.683</v>
      </c>
      <c r="H6" s="132">
        <v>31.75</v>
      </c>
      <c r="I6" s="132">
        <v>29.234000000000002</v>
      </c>
      <c r="J6" s="132">
        <v>31.113</v>
      </c>
      <c r="K6" s="132">
        <v>30.818000000000001</v>
      </c>
      <c r="L6" s="132">
        <v>31.199000000000002</v>
      </c>
      <c r="M6" s="132">
        <v>29.859000000000002</v>
      </c>
      <c r="N6" s="132">
        <v>29.071999999999999</v>
      </c>
      <c r="O6" s="132">
        <v>29.847000000000001</v>
      </c>
      <c r="P6" s="132">
        <v>29.625</v>
      </c>
      <c r="Q6" s="132">
        <v>30.727</v>
      </c>
      <c r="R6" s="132">
        <v>29.526</v>
      </c>
      <c r="S6" s="132">
        <v>30.1</v>
      </c>
      <c r="T6" s="132">
        <v>29.699000000000002</v>
      </c>
      <c r="U6" s="132">
        <v>32.631</v>
      </c>
      <c r="V6" s="132">
        <v>29.984000000000002</v>
      </c>
      <c r="W6" s="132">
        <v>31.456</v>
      </c>
      <c r="X6" s="132">
        <v>30.341999999999999</v>
      </c>
      <c r="Y6" s="132">
        <v>29.437999999999999</v>
      </c>
      <c r="Z6" s="132">
        <v>29.204000000000001</v>
      </c>
      <c r="AA6" s="132">
        <v>29.672999999999998</v>
      </c>
      <c r="AB6" s="132">
        <v>30.66</v>
      </c>
      <c r="AC6" s="132">
        <v>41.734000000000002</v>
      </c>
      <c r="AD6" s="132">
        <v>29.907</v>
      </c>
      <c r="AE6" s="132">
        <v>29.606999999999999</v>
      </c>
      <c r="AF6" s="132">
        <v>30.623999999999999</v>
      </c>
      <c r="AG6" s="132">
        <v>30.309000000000001</v>
      </c>
      <c r="AH6" s="132">
        <v>29.100999999999999</v>
      </c>
      <c r="AI6" s="173">
        <v>37.915999999999997</v>
      </c>
      <c r="AJ6" s="173">
        <v>30.306999999999999</v>
      </c>
      <c r="AK6" s="173">
        <v>29.547999999999998</v>
      </c>
      <c r="AL6" s="173">
        <v>29.338000000000001</v>
      </c>
      <c r="AM6" s="173">
        <v>29.291</v>
      </c>
      <c r="AN6" s="173"/>
      <c r="AO6" s="173"/>
      <c r="AP6" s="173"/>
      <c r="AQ6" s="173"/>
      <c r="AR6" s="173"/>
      <c r="AS6" s="173"/>
      <c r="AT6" s="173"/>
      <c r="AU6" s="173"/>
      <c r="AV6" s="173"/>
      <c r="AW6" s="173"/>
      <c r="AX6" s="173"/>
      <c r="AY6" s="173"/>
    </row>
    <row r="7" spans="1:54" ht="15" x14ac:dyDescent="0.25">
      <c r="A7" s="192">
        <v>44228</v>
      </c>
      <c r="B7" s="115"/>
      <c r="C7" s="115"/>
      <c r="D7" s="115">
        <v>25</v>
      </c>
      <c r="E7" s="132">
        <v>25.803999999999998</v>
      </c>
      <c r="F7" s="132">
        <v>24.001999999999999</v>
      </c>
      <c r="G7" s="132">
        <v>25.457000000000001</v>
      </c>
      <c r="H7" s="132">
        <v>24.141999999999999</v>
      </c>
      <c r="I7" s="132">
        <v>23.044</v>
      </c>
      <c r="J7" s="132">
        <v>35.899000000000001</v>
      </c>
      <c r="K7" s="132">
        <v>29.02</v>
      </c>
      <c r="L7" s="132">
        <v>24.137</v>
      </c>
      <c r="M7" s="132">
        <v>24.177</v>
      </c>
      <c r="N7" s="132">
        <v>22.786000000000001</v>
      </c>
      <c r="O7" s="132">
        <v>24.048999999999999</v>
      </c>
      <c r="P7" s="132">
        <v>23.376999999999999</v>
      </c>
      <c r="Q7" s="132">
        <v>28.199000000000002</v>
      </c>
      <c r="R7" s="132">
        <v>22.952999999999999</v>
      </c>
      <c r="S7" s="132">
        <v>31.413</v>
      </c>
      <c r="T7" s="132">
        <v>32.24</v>
      </c>
      <c r="U7" s="132">
        <v>26.318000000000001</v>
      </c>
      <c r="V7" s="132">
        <v>25</v>
      </c>
      <c r="W7" s="132">
        <v>28.984000000000002</v>
      </c>
      <c r="X7" s="132">
        <v>30.481999999999999</v>
      </c>
      <c r="Y7" s="132">
        <v>24.745000000000001</v>
      </c>
      <c r="Z7" s="132">
        <v>22.736000000000001</v>
      </c>
      <c r="AA7" s="132">
        <v>25.035</v>
      </c>
      <c r="AB7" s="132">
        <v>24.204999999999998</v>
      </c>
      <c r="AC7" s="132">
        <v>34.360999999999997</v>
      </c>
      <c r="AD7" s="132">
        <v>23.318000000000001</v>
      </c>
      <c r="AE7" s="132">
        <v>27.420999999999999</v>
      </c>
      <c r="AF7" s="132">
        <v>24.827000000000002</v>
      </c>
      <c r="AG7" s="132">
        <v>28.186</v>
      </c>
      <c r="AH7" s="132">
        <v>22.387</v>
      </c>
      <c r="AI7" s="173">
        <v>27.126999999999999</v>
      </c>
      <c r="AJ7" s="173">
        <v>24.138999999999999</v>
      </c>
      <c r="AK7" s="173">
        <v>23.902000000000001</v>
      </c>
      <c r="AL7" s="173">
        <v>26.718</v>
      </c>
      <c r="AM7" s="173">
        <v>27.593</v>
      </c>
      <c r="AN7" s="173"/>
      <c r="AO7" s="173"/>
      <c r="AP7" s="173"/>
      <c r="AQ7" s="173"/>
      <c r="AR7" s="173"/>
      <c r="AS7" s="173"/>
      <c r="AT7" s="173"/>
      <c r="AU7" s="173"/>
      <c r="AV7" s="173"/>
      <c r="AW7" s="173"/>
      <c r="AX7" s="173"/>
      <c r="AY7" s="173"/>
    </row>
    <row r="8" spans="1:54" ht="15" x14ac:dyDescent="0.25">
      <c r="A8" s="192">
        <v>44256</v>
      </c>
      <c r="B8" s="115"/>
      <c r="C8" s="115"/>
      <c r="D8" s="115">
        <v>40</v>
      </c>
      <c r="E8" s="132">
        <v>33.06</v>
      </c>
      <c r="F8" s="132">
        <v>46.238999999999997</v>
      </c>
      <c r="G8" s="132">
        <v>51.186999999999998</v>
      </c>
      <c r="H8" s="132">
        <v>34.512999999999998</v>
      </c>
      <c r="I8" s="132">
        <v>43.389000000000003</v>
      </c>
      <c r="J8" s="132">
        <v>69.427999999999997</v>
      </c>
      <c r="K8" s="132">
        <v>40</v>
      </c>
      <c r="L8" s="132">
        <v>38.085999999999999</v>
      </c>
      <c r="M8" s="132">
        <v>61.792000000000002</v>
      </c>
      <c r="N8" s="132">
        <v>36.218000000000004</v>
      </c>
      <c r="O8" s="132">
        <v>39.558</v>
      </c>
      <c r="P8" s="132">
        <v>47.878999999999998</v>
      </c>
      <c r="Q8" s="132">
        <v>56.206000000000003</v>
      </c>
      <c r="R8" s="132">
        <v>43.753999999999998</v>
      </c>
      <c r="S8" s="132">
        <v>74.114000000000004</v>
      </c>
      <c r="T8" s="132">
        <v>44.655000000000001</v>
      </c>
      <c r="U8" s="132">
        <v>49.328000000000003</v>
      </c>
      <c r="V8" s="132">
        <v>36.475000000000001</v>
      </c>
      <c r="W8" s="132">
        <v>38.393000000000001</v>
      </c>
      <c r="X8" s="132">
        <v>39.860999999999997</v>
      </c>
      <c r="Y8" s="132">
        <v>38.296999999999997</v>
      </c>
      <c r="Z8" s="132">
        <v>30.672000000000001</v>
      </c>
      <c r="AA8" s="132">
        <v>37.628999999999998</v>
      </c>
      <c r="AB8" s="132">
        <v>62.497999999999998</v>
      </c>
      <c r="AC8" s="132">
        <v>47.485999999999997</v>
      </c>
      <c r="AD8" s="132">
        <v>35.042999999999999</v>
      </c>
      <c r="AE8" s="132">
        <v>51.411999999999999</v>
      </c>
      <c r="AF8" s="132">
        <v>34.158000000000001</v>
      </c>
      <c r="AG8" s="132">
        <v>54.77</v>
      </c>
      <c r="AH8" s="132">
        <v>29.149000000000001</v>
      </c>
      <c r="AI8" s="173">
        <v>47.055</v>
      </c>
      <c r="AJ8" s="173">
        <v>42.305</v>
      </c>
      <c r="AK8" s="173">
        <v>38.244</v>
      </c>
      <c r="AL8" s="173">
        <v>38.430999999999997</v>
      </c>
      <c r="AM8" s="173">
        <v>38.576000000000001</v>
      </c>
      <c r="AN8" s="173"/>
      <c r="AO8" s="173"/>
      <c r="AP8" s="173"/>
      <c r="AQ8" s="173"/>
      <c r="AR8" s="173"/>
      <c r="AS8" s="173"/>
      <c r="AT8" s="173"/>
      <c r="AU8" s="173"/>
      <c r="AV8" s="173"/>
      <c r="AW8" s="173"/>
      <c r="AX8" s="173"/>
      <c r="AY8" s="173"/>
    </row>
    <row r="9" spans="1:54" ht="15" x14ac:dyDescent="0.25">
      <c r="A9" s="192">
        <v>44287</v>
      </c>
      <c r="B9" s="115"/>
      <c r="C9" s="115"/>
      <c r="D9" s="115">
        <v>70</v>
      </c>
      <c r="E9" s="132">
        <v>61.847000000000001</v>
      </c>
      <c r="F9" s="132">
        <v>60.475000000000001</v>
      </c>
      <c r="G9" s="132">
        <v>74.8</v>
      </c>
      <c r="H9" s="132">
        <v>98.14</v>
      </c>
      <c r="I9" s="132">
        <v>137.67500000000001</v>
      </c>
      <c r="J9" s="132">
        <v>160.995</v>
      </c>
      <c r="K9" s="132">
        <v>68.159000000000006</v>
      </c>
      <c r="L9" s="132">
        <v>74.262</v>
      </c>
      <c r="M9" s="132">
        <v>122.86199999999999</v>
      </c>
      <c r="N9" s="132">
        <v>66.962000000000003</v>
      </c>
      <c r="O9" s="132">
        <v>67.924999999999997</v>
      </c>
      <c r="P9" s="132">
        <v>110.413</v>
      </c>
      <c r="Q9" s="132">
        <v>168.286</v>
      </c>
      <c r="R9" s="132">
        <v>80.316000000000003</v>
      </c>
      <c r="S9" s="132">
        <v>110.86499999999999</v>
      </c>
      <c r="T9" s="132">
        <v>77.906000000000006</v>
      </c>
      <c r="U9" s="132">
        <v>99.79</v>
      </c>
      <c r="V9" s="132">
        <v>78.713999999999999</v>
      </c>
      <c r="W9" s="132">
        <v>54.954999999999998</v>
      </c>
      <c r="X9" s="132">
        <v>74.45</v>
      </c>
      <c r="Y9" s="132">
        <v>71.667000000000002</v>
      </c>
      <c r="Z9" s="132">
        <v>65.802999999999997</v>
      </c>
      <c r="AA9" s="132">
        <v>61.895000000000003</v>
      </c>
      <c r="AB9" s="132">
        <v>147.44399999999999</v>
      </c>
      <c r="AC9" s="132">
        <v>131.62200000000001</v>
      </c>
      <c r="AD9" s="132">
        <v>99.507999999999996</v>
      </c>
      <c r="AE9" s="132">
        <v>72.254999999999995</v>
      </c>
      <c r="AF9" s="132">
        <v>72.382999999999996</v>
      </c>
      <c r="AG9" s="132">
        <v>105.782</v>
      </c>
      <c r="AH9" s="132">
        <v>80.808999999999997</v>
      </c>
      <c r="AI9" s="173">
        <v>101.23099999999999</v>
      </c>
      <c r="AJ9" s="173">
        <v>75</v>
      </c>
      <c r="AK9" s="173">
        <v>68.56</v>
      </c>
      <c r="AL9" s="173">
        <v>50.58</v>
      </c>
      <c r="AM9" s="173">
        <v>46.866</v>
      </c>
      <c r="AN9" s="173"/>
      <c r="AO9" s="173"/>
      <c r="AP9" s="173"/>
      <c r="AQ9" s="173"/>
      <c r="AR9" s="173"/>
      <c r="AS9" s="173"/>
      <c r="AT9" s="173"/>
      <c r="AU9" s="173"/>
      <c r="AV9" s="173"/>
      <c r="AW9" s="173"/>
      <c r="AX9" s="173"/>
      <c r="AY9" s="173"/>
    </row>
    <row r="10" spans="1:54" ht="15" x14ac:dyDescent="0.25">
      <c r="A10" s="192">
        <v>44317</v>
      </c>
      <c r="B10" s="115"/>
      <c r="C10" s="115"/>
      <c r="D10" s="115">
        <v>145</v>
      </c>
      <c r="E10" s="132">
        <v>71.787000000000006</v>
      </c>
      <c r="F10" s="132">
        <v>128.12899999999999</v>
      </c>
      <c r="G10" s="132">
        <v>255.51</v>
      </c>
      <c r="H10" s="132">
        <v>432.09</v>
      </c>
      <c r="I10" s="132">
        <v>297.03899999999999</v>
      </c>
      <c r="J10" s="132">
        <v>266.00299999999999</v>
      </c>
      <c r="K10" s="132">
        <v>126.03400000000001</v>
      </c>
      <c r="L10" s="132">
        <v>120.70099999999999</v>
      </c>
      <c r="M10" s="132">
        <v>128.88999999999999</v>
      </c>
      <c r="N10" s="132">
        <v>73.623999999999995</v>
      </c>
      <c r="O10" s="132">
        <v>118.979</v>
      </c>
      <c r="P10" s="132">
        <v>156.28200000000001</v>
      </c>
      <c r="Q10" s="132">
        <v>474.06200000000001</v>
      </c>
      <c r="R10" s="132">
        <v>143.40299999999999</v>
      </c>
      <c r="S10" s="132">
        <v>355.75299999999999</v>
      </c>
      <c r="T10" s="132">
        <v>171.37899999999999</v>
      </c>
      <c r="U10" s="132">
        <v>280.67200000000003</v>
      </c>
      <c r="V10" s="132">
        <v>175.90199999999999</v>
      </c>
      <c r="W10" s="132">
        <v>143.01900000000001</v>
      </c>
      <c r="X10" s="132">
        <v>127.11199999999999</v>
      </c>
      <c r="Y10" s="132">
        <v>154.36699999999999</v>
      </c>
      <c r="Z10" s="132">
        <v>56.805999999999997</v>
      </c>
      <c r="AA10" s="132">
        <v>124.14400000000001</v>
      </c>
      <c r="AB10" s="132">
        <v>188.48500000000001</v>
      </c>
      <c r="AC10" s="132">
        <v>322.16300000000001</v>
      </c>
      <c r="AD10" s="132">
        <v>150</v>
      </c>
      <c r="AE10" s="132">
        <v>123.17400000000001</v>
      </c>
      <c r="AF10" s="132">
        <v>249.72399999999999</v>
      </c>
      <c r="AG10" s="132">
        <v>260.93099999999998</v>
      </c>
      <c r="AH10" s="132">
        <v>150.59700000000001</v>
      </c>
      <c r="AI10" s="173">
        <v>233.40799999999999</v>
      </c>
      <c r="AJ10" s="173">
        <v>61.191000000000003</v>
      </c>
      <c r="AK10" s="173">
        <v>127.77200000000001</v>
      </c>
      <c r="AL10" s="173">
        <v>123.44799999999999</v>
      </c>
      <c r="AM10" s="173">
        <v>103.80800000000001</v>
      </c>
      <c r="AN10" s="173"/>
      <c r="AO10" s="173"/>
      <c r="AP10" s="173"/>
      <c r="AQ10" s="173"/>
      <c r="AR10" s="173"/>
      <c r="AS10" s="173"/>
      <c r="AT10" s="173"/>
      <c r="AU10" s="173"/>
      <c r="AV10" s="173"/>
      <c r="AW10" s="173"/>
      <c r="AX10" s="173"/>
      <c r="AY10" s="173"/>
    </row>
    <row r="11" spans="1:54" ht="15" x14ac:dyDescent="0.25">
      <c r="A11" s="192">
        <v>44348</v>
      </c>
      <c r="B11" s="115"/>
      <c r="C11" s="115"/>
      <c r="D11" s="115">
        <v>110</v>
      </c>
      <c r="E11" s="132">
        <v>45.055</v>
      </c>
      <c r="F11" s="132">
        <v>150.477</v>
      </c>
      <c r="G11" s="132">
        <v>380.291</v>
      </c>
      <c r="H11" s="132">
        <v>483.77600000000001</v>
      </c>
      <c r="I11" s="132">
        <v>201.55600000000001</v>
      </c>
      <c r="J11" s="132">
        <v>208.273</v>
      </c>
      <c r="K11" s="132">
        <v>72.427000000000007</v>
      </c>
      <c r="L11" s="132">
        <v>101.57899999999999</v>
      </c>
      <c r="M11" s="132">
        <v>74.605999999999995</v>
      </c>
      <c r="N11" s="132">
        <v>55.71</v>
      </c>
      <c r="O11" s="132">
        <v>125.438</v>
      </c>
      <c r="P11" s="132">
        <v>87.138000000000005</v>
      </c>
      <c r="Q11" s="132">
        <v>344.53800000000001</v>
      </c>
      <c r="R11" s="132">
        <v>96.058000000000007</v>
      </c>
      <c r="S11" s="132">
        <v>446.31900000000002</v>
      </c>
      <c r="T11" s="132">
        <v>105.38500000000001</v>
      </c>
      <c r="U11" s="132">
        <v>263.64400000000001</v>
      </c>
      <c r="V11" s="132">
        <v>156.262</v>
      </c>
      <c r="W11" s="132">
        <v>157.75899999999999</v>
      </c>
      <c r="X11" s="132">
        <v>68.173000000000002</v>
      </c>
      <c r="Y11" s="132">
        <v>73.677000000000007</v>
      </c>
      <c r="Z11" s="132">
        <v>25.117999999999999</v>
      </c>
      <c r="AA11" s="132">
        <v>120</v>
      </c>
      <c r="AB11" s="132">
        <v>71.304000000000002</v>
      </c>
      <c r="AC11" s="132">
        <v>231.751</v>
      </c>
      <c r="AD11" s="132">
        <v>88.338999999999999</v>
      </c>
      <c r="AE11" s="132">
        <v>60.460999999999999</v>
      </c>
      <c r="AF11" s="132">
        <v>331.71</v>
      </c>
      <c r="AG11" s="132">
        <v>137.22999999999999</v>
      </c>
      <c r="AH11" s="132">
        <v>163.31200000000001</v>
      </c>
      <c r="AI11" s="173">
        <v>316.33699999999999</v>
      </c>
      <c r="AJ11" s="173">
        <v>12.765000000000001</v>
      </c>
      <c r="AK11" s="173">
        <v>76.837000000000003</v>
      </c>
      <c r="AL11" s="173">
        <v>131.16300000000001</v>
      </c>
      <c r="AM11" s="173">
        <v>109.468</v>
      </c>
      <c r="AN11" s="173"/>
      <c r="AO11" s="173"/>
      <c r="AP11" s="173"/>
      <c r="AQ11" s="173"/>
      <c r="AR11" s="173"/>
      <c r="AS11" s="173"/>
      <c r="AT11" s="173"/>
      <c r="AU11" s="173"/>
      <c r="AV11" s="173"/>
      <c r="AW11" s="173"/>
      <c r="AX11" s="173"/>
      <c r="AY11" s="173"/>
    </row>
    <row r="12" spans="1:54" ht="15" x14ac:dyDescent="0.25">
      <c r="A12" s="192">
        <v>44378</v>
      </c>
      <c r="B12" s="115"/>
      <c r="C12" s="115"/>
      <c r="D12" s="115">
        <v>30</v>
      </c>
      <c r="E12" s="132">
        <v>15.467000000000001</v>
      </c>
      <c r="F12" s="132">
        <v>71.768000000000001</v>
      </c>
      <c r="G12" s="132">
        <v>158.74799999999999</v>
      </c>
      <c r="H12" s="132">
        <v>154.23699999999999</v>
      </c>
      <c r="I12" s="132">
        <v>50.554000000000002</v>
      </c>
      <c r="J12" s="132">
        <v>70.825999999999993</v>
      </c>
      <c r="K12" s="132">
        <v>24.039000000000001</v>
      </c>
      <c r="L12" s="132">
        <v>30</v>
      </c>
      <c r="M12" s="132">
        <v>23.393000000000001</v>
      </c>
      <c r="N12" s="132">
        <v>18.164999999999999</v>
      </c>
      <c r="O12" s="132">
        <v>44.718000000000004</v>
      </c>
      <c r="P12" s="132">
        <v>28.663</v>
      </c>
      <c r="Q12" s="132">
        <v>108.124</v>
      </c>
      <c r="R12" s="132">
        <v>20.797999999999998</v>
      </c>
      <c r="S12" s="132">
        <v>247.70400000000001</v>
      </c>
      <c r="T12" s="132">
        <v>30.29</v>
      </c>
      <c r="U12" s="132">
        <v>68.088999999999999</v>
      </c>
      <c r="V12" s="132">
        <v>50.540999999999997</v>
      </c>
      <c r="W12" s="132">
        <v>67.930999999999997</v>
      </c>
      <c r="X12" s="132">
        <v>15.875999999999999</v>
      </c>
      <c r="Y12" s="132">
        <v>18.364000000000001</v>
      </c>
      <c r="Z12" s="132">
        <v>11.097</v>
      </c>
      <c r="AA12" s="132">
        <v>22.463000000000001</v>
      </c>
      <c r="AB12" s="132">
        <v>21.393000000000001</v>
      </c>
      <c r="AC12" s="132">
        <v>64.903000000000006</v>
      </c>
      <c r="AD12" s="132">
        <v>21.777999999999999</v>
      </c>
      <c r="AE12" s="132">
        <v>14.861000000000001</v>
      </c>
      <c r="AF12" s="132">
        <v>105.601</v>
      </c>
      <c r="AG12" s="132">
        <v>57.514000000000003</v>
      </c>
      <c r="AH12" s="132">
        <v>34.613</v>
      </c>
      <c r="AI12" s="173">
        <v>110.55200000000001</v>
      </c>
      <c r="AJ12" s="173">
        <v>12.154999999999999</v>
      </c>
      <c r="AK12" s="173">
        <v>21.137</v>
      </c>
      <c r="AL12" s="173">
        <v>25.286000000000001</v>
      </c>
      <c r="AM12" s="173">
        <v>29.695</v>
      </c>
      <c r="AN12" s="173"/>
      <c r="AO12" s="173"/>
      <c r="AP12" s="173"/>
      <c r="AQ12" s="173"/>
      <c r="AR12" s="173"/>
      <c r="AS12" s="173"/>
      <c r="AT12" s="173"/>
      <c r="AU12" s="173"/>
      <c r="AV12" s="173"/>
      <c r="AW12" s="173"/>
      <c r="AX12" s="173"/>
      <c r="AY12" s="173"/>
    </row>
    <row r="13" spans="1:54" ht="15" x14ac:dyDescent="0.25">
      <c r="A13" s="192">
        <v>44409</v>
      </c>
      <c r="B13" s="115"/>
      <c r="C13" s="115"/>
      <c r="D13" s="115">
        <v>30</v>
      </c>
      <c r="E13" s="132">
        <v>21.545000000000002</v>
      </c>
      <c r="F13" s="132">
        <v>43.024000000000001</v>
      </c>
      <c r="G13" s="132">
        <v>66.655000000000001</v>
      </c>
      <c r="H13" s="132">
        <v>79.147999999999996</v>
      </c>
      <c r="I13" s="132">
        <v>34.668999999999997</v>
      </c>
      <c r="J13" s="132">
        <v>35.072000000000003</v>
      </c>
      <c r="K13" s="132">
        <v>30</v>
      </c>
      <c r="L13" s="132">
        <v>25.416</v>
      </c>
      <c r="M13" s="132">
        <v>25.376999999999999</v>
      </c>
      <c r="N13" s="132">
        <v>22.847999999999999</v>
      </c>
      <c r="O13" s="132">
        <v>27.949000000000002</v>
      </c>
      <c r="P13" s="132">
        <v>33.457999999999998</v>
      </c>
      <c r="Q13" s="132">
        <v>50.478000000000002</v>
      </c>
      <c r="R13" s="132">
        <v>22.734999999999999</v>
      </c>
      <c r="S13" s="132">
        <v>76.427000000000007</v>
      </c>
      <c r="T13" s="132">
        <v>24.19</v>
      </c>
      <c r="U13" s="132">
        <v>53.27</v>
      </c>
      <c r="V13" s="132">
        <v>29.157</v>
      </c>
      <c r="W13" s="132">
        <v>45.460999999999999</v>
      </c>
      <c r="X13" s="132">
        <v>22.073</v>
      </c>
      <c r="Y13" s="132">
        <v>24.802</v>
      </c>
      <c r="Z13" s="132">
        <v>17.625</v>
      </c>
      <c r="AA13" s="132">
        <v>21.939</v>
      </c>
      <c r="AB13" s="132">
        <v>26.062000000000001</v>
      </c>
      <c r="AC13" s="132">
        <v>40.045000000000002</v>
      </c>
      <c r="AD13" s="132">
        <v>31.888999999999999</v>
      </c>
      <c r="AE13" s="132">
        <v>25.271000000000001</v>
      </c>
      <c r="AF13" s="132">
        <v>48.610999999999997</v>
      </c>
      <c r="AG13" s="132">
        <v>30.748000000000001</v>
      </c>
      <c r="AH13" s="132">
        <v>36.476999999999997</v>
      </c>
      <c r="AI13" s="173">
        <v>41.512999999999998</v>
      </c>
      <c r="AJ13" s="173">
        <v>19.59</v>
      </c>
      <c r="AK13" s="173">
        <v>29.129000000000001</v>
      </c>
      <c r="AL13" s="173">
        <v>30.957000000000001</v>
      </c>
      <c r="AM13" s="173">
        <v>23.204999999999998</v>
      </c>
      <c r="AN13" s="173"/>
      <c r="AO13" s="173"/>
      <c r="AP13" s="173"/>
      <c r="AQ13" s="173"/>
      <c r="AR13" s="173"/>
      <c r="AS13" s="173"/>
      <c r="AT13" s="173"/>
      <c r="AU13" s="173"/>
      <c r="AV13" s="173"/>
      <c r="AW13" s="173"/>
      <c r="AX13" s="173"/>
      <c r="AY13" s="173"/>
    </row>
    <row r="14" spans="1:54" ht="15" x14ac:dyDescent="0.25">
      <c r="A14" s="192">
        <v>44440</v>
      </c>
      <c r="B14" s="115"/>
      <c r="C14" s="115"/>
      <c r="D14" s="115">
        <v>45</v>
      </c>
      <c r="E14" s="132">
        <v>34.436</v>
      </c>
      <c r="F14" s="132">
        <v>64.608999999999995</v>
      </c>
      <c r="G14" s="132">
        <v>53.226999999999997</v>
      </c>
      <c r="H14" s="132">
        <v>69.155000000000001</v>
      </c>
      <c r="I14" s="132">
        <v>55.951000000000001</v>
      </c>
      <c r="J14" s="132">
        <v>61.298999999999999</v>
      </c>
      <c r="K14" s="132">
        <v>41.206000000000003</v>
      </c>
      <c r="L14" s="132">
        <v>51.94</v>
      </c>
      <c r="M14" s="132">
        <v>37.908999999999999</v>
      </c>
      <c r="N14" s="132">
        <v>33.981999999999999</v>
      </c>
      <c r="O14" s="132">
        <v>45</v>
      </c>
      <c r="P14" s="132">
        <v>42.828000000000003</v>
      </c>
      <c r="Q14" s="132">
        <v>59.497</v>
      </c>
      <c r="R14" s="132">
        <v>39.298000000000002</v>
      </c>
      <c r="S14" s="132">
        <v>60.012999999999998</v>
      </c>
      <c r="T14" s="132">
        <v>40.457000000000001</v>
      </c>
      <c r="U14" s="132">
        <v>63.110999999999997</v>
      </c>
      <c r="V14" s="132">
        <v>39.947000000000003</v>
      </c>
      <c r="W14" s="132">
        <v>49.529000000000003</v>
      </c>
      <c r="X14" s="132">
        <v>37.838999999999999</v>
      </c>
      <c r="Y14" s="132">
        <v>37.082000000000001</v>
      </c>
      <c r="Z14" s="132">
        <v>34.587000000000003</v>
      </c>
      <c r="AA14" s="132">
        <v>47.881999999999998</v>
      </c>
      <c r="AB14" s="132">
        <v>52.783999999999999</v>
      </c>
      <c r="AC14" s="132">
        <v>47.35</v>
      </c>
      <c r="AD14" s="132">
        <v>44.715000000000003</v>
      </c>
      <c r="AE14" s="132">
        <v>51.384</v>
      </c>
      <c r="AF14" s="132">
        <v>50.832000000000001</v>
      </c>
      <c r="AG14" s="132">
        <v>41.514000000000003</v>
      </c>
      <c r="AH14" s="132">
        <v>41.167000000000002</v>
      </c>
      <c r="AI14" s="173">
        <v>48.502000000000002</v>
      </c>
      <c r="AJ14" s="173">
        <v>32.509</v>
      </c>
      <c r="AK14" s="173">
        <v>56.122</v>
      </c>
      <c r="AL14" s="173">
        <v>44.131999999999998</v>
      </c>
      <c r="AM14" s="173">
        <v>35.292000000000002</v>
      </c>
      <c r="AN14" s="173"/>
      <c r="AO14" s="173"/>
      <c r="AP14" s="173"/>
      <c r="AQ14" s="173"/>
      <c r="AR14" s="173"/>
      <c r="AS14" s="173"/>
      <c r="AT14" s="173"/>
      <c r="AU14" s="173"/>
      <c r="AV14" s="173"/>
      <c r="AW14" s="173"/>
      <c r="AX14" s="173"/>
      <c r="AY14" s="173"/>
    </row>
    <row r="15" spans="1:54" ht="15" x14ac:dyDescent="0.25">
      <c r="A15" s="192">
        <v>44470</v>
      </c>
      <c r="B15" s="115"/>
      <c r="C15" s="115"/>
      <c r="D15" s="115">
        <v>60.54</v>
      </c>
      <c r="E15" s="132">
        <v>65.938999999999993</v>
      </c>
      <c r="F15" s="132">
        <v>72.332999999999998</v>
      </c>
      <c r="G15" s="132">
        <v>67.42</v>
      </c>
      <c r="H15" s="132">
        <v>96.771000000000001</v>
      </c>
      <c r="I15" s="132">
        <v>114.587</v>
      </c>
      <c r="J15" s="132">
        <v>107.20099999999999</v>
      </c>
      <c r="K15" s="132">
        <v>53.154000000000003</v>
      </c>
      <c r="L15" s="132">
        <v>60.616999999999997</v>
      </c>
      <c r="M15" s="132">
        <v>55.1</v>
      </c>
      <c r="N15" s="132">
        <v>55.716999999999999</v>
      </c>
      <c r="O15" s="132">
        <v>55.773000000000003</v>
      </c>
      <c r="P15" s="132">
        <v>55.122</v>
      </c>
      <c r="Q15" s="132">
        <v>82.787000000000006</v>
      </c>
      <c r="R15" s="132">
        <v>56.527999999999999</v>
      </c>
      <c r="S15" s="132">
        <v>83.894000000000005</v>
      </c>
      <c r="T15" s="132">
        <v>64.141000000000005</v>
      </c>
      <c r="U15" s="132">
        <v>97.513000000000005</v>
      </c>
      <c r="V15" s="132">
        <v>57.326000000000001</v>
      </c>
      <c r="W15" s="132">
        <v>57.814999999999998</v>
      </c>
      <c r="X15" s="132">
        <v>53.814999999999998</v>
      </c>
      <c r="Y15" s="132">
        <v>52.287999999999997</v>
      </c>
      <c r="Z15" s="132">
        <v>55.502000000000002</v>
      </c>
      <c r="AA15" s="132">
        <v>56.476999999999997</v>
      </c>
      <c r="AB15" s="132">
        <v>74.257999999999996</v>
      </c>
      <c r="AC15" s="132">
        <v>79.421000000000006</v>
      </c>
      <c r="AD15" s="132">
        <v>106.931</v>
      </c>
      <c r="AE15" s="132">
        <v>78.278000000000006</v>
      </c>
      <c r="AF15" s="132">
        <v>65.408000000000001</v>
      </c>
      <c r="AG15" s="132">
        <v>58.570999999999998</v>
      </c>
      <c r="AH15" s="132">
        <v>58.338000000000001</v>
      </c>
      <c r="AI15" s="173">
        <v>66.882999999999996</v>
      </c>
      <c r="AJ15" s="173">
        <v>46.963000000000001</v>
      </c>
      <c r="AK15" s="173">
        <v>83.491</v>
      </c>
      <c r="AL15" s="173">
        <v>71.171000000000006</v>
      </c>
      <c r="AM15" s="173">
        <v>50.914999999999999</v>
      </c>
      <c r="AN15" s="173"/>
      <c r="AO15" s="173"/>
      <c r="AP15" s="173"/>
      <c r="AQ15" s="173"/>
      <c r="AR15" s="173"/>
      <c r="AS15" s="173"/>
      <c r="AT15" s="173"/>
      <c r="AU15" s="173"/>
      <c r="AV15" s="173"/>
      <c r="AW15" s="173"/>
      <c r="AX15" s="173"/>
      <c r="AY15" s="173"/>
    </row>
    <row r="16" spans="1:54" ht="15" x14ac:dyDescent="0.25">
      <c r="A16" s="192">
        <v>44501</v>
      </c>
      <c r="B16" s="115"/>
      <c r="C16" s="115"/>
      <c r="D16" s="115">
        <v>47.71</v>
      </c>
      <c r="E16" s="132">
        <v>50.606999999999999</v>
      </c>
      <c r="F16" s="132">
        <v>58.404000000000003</v>
      </c>
      <c r="G16" s="132">
        <v>59.143000000000001</v>
      </c>
      <c r="H16" s="132">
        <v>74.111999999999995</v>
      </c>
      <c r="I16" s="132">
        <v>71.453000000000003</v>
      </c>
      <c r="J16" s="132">
        <v>76.697000000000003</v>
      </c>
      <c r="K16" s="132">
        <v>49.851999999999997</v>
      </c>
      <c r="L16" s="132">
        <v>45.37</v>
      </c>
      <c r="M16" s="132">
        <v>44.084000000000003</v>
      </c>
      <c r="N16" s="132">
        <v>46.779000000000003</v>
      </c>
      <c r="O16" s="132">
        <v>47.904000000000003</v>
      </c>
      <c r="P16" s="132">
        <v>51.331000000000003</v>
      </c>
      <c r="Q16" s="132">
        <v>63.378999999999998</v>
      </c>
      <c r="R16" s="132">
        <v>45.512999999999998</v>
      </c>
      <c r="S16" s="132">
        <v>61.701999999999998</v>
      </c>
      <c r="T16" s="132">
        <v>53.174999999999997</v>
      </c>
      <c r="U16" s="132">
        <v>65.561999999999998</v>
      </c>
      <c r="V16" s="132">
        <v>51.262999999999998</v>
      </c>
      <c r="W16" s="132">
        <v>44.758000000000003</v>
      </c>
      <c r="X16" s="132">
        <v>43.2</v>
      </c>
      <c r="Y16" s="132">
        <v>43.521999999999998</v>
      </c>
      <c r="Z16" s="132">
        <v>43.061999999999998</v>
      </c>
      <c r="AA16" s="132">
        <v>43.045999999999999</v>
      </c>
      <c r="AB16" s="132">
        <v>62.652999999999999</v>
      </c>
      <c r="AC16" s="132">
        <v>61.095999999999997</v>
      </c>
      <c r="AD16" s="132">
        <v>68.388000000000005</v>
      </c>
      <c r="AE16" s="132">
        <v>54.485999999999997</v>
      </c>
      <c r="AF16" s="132">
        <v>52.890999999999998</v>
      </c>
      <c r="AG16" s="132">
        <v>49.215000000000003</v>
      </c>
      <c r="AH16" s="132">
        <v>51.957000000000001</v>
      </c>
      <c r="AI16" s="173">
        <v>54.155999999999999</v>
      </c>
      <c r="AJ16" s="173">
        <v>36.725000000000001</v>
      </c>
      <c r="AK16" s="173">
        <v>54.484999999999999</v>
      </c>
      <c r="AL16" s="173">
        <v>48.33</v>
      </c>
      <c r="AM16" s="173">
        <v>45.935000000000002</v>
      </c>
      <c r="AN16" s="173"/>
      <c r="AO16" s="173"/>
      <c r="AP16" s="173"/>
      <c r="AQ16" s="173"/>
      <c r="AR16" s="173"/>
      <c r="AS16" s="173"/>
      <c r="AT16" s="173"/>
      <c r="AU16" s="173"/>
      <c r="AV16" s="173"/>
      <c r="AW16" s="173"/>
      <c r="AX16" s="173"/>
      <c r="AY16" s="173"/>
    </row>
    <row r="17" spans="1:51" ht="15" x14ac:dyDescent="0.25">
      <c r="A17" s="192">
        <v>44531</v>
      </c>
      <c r="B17" s="115"/>
      <c r="C17" s="115"/>
      <c r="D17" s="115">
        <v>43</v>
      </c>
      <c r="E17" s="132">
        <v>37.423000000000002</v>
      </c>
      <c r="F17" s="132">
        <v>43.003999999999998</v>
      </c>
      <c r="G17" s="132">
        <v>49.966999999999999</v>
      </c>
      <c r="H17" s="132">
        <v>56.23</v>
      </c>
      <c r="I17" s="132">
        <v>52.161999999999999</v>
      </c>
      <c r="J17" s="132">
        <v>53.438000000000002</v>
      </c>
      <c r="K17" s="132">
        <v>39.435000000000002</v>
      </c>
      <c r="L17" s="132">
        <v>37.465000000000003</v>
      </c>
      <c r="M17" s="132">
        <v>35.957000000000001</v>
      </c>
      <c r="N17" s="132">
        <v>35.229999999999997</v>
      </c>
      <c r="O17" s="132">
        <v>39.106000000000002</v>
      </c>
      <c r="P17" s="132">
        <v>40.07</v>
      </c>
      <c r="Q17" s="132">
        <v>51.844999999999999</v>
      </c>
      <c r="R17" s="132">
        <v>36.531999999999996</v>
      </c>
      <c r="S17" s="132">
        <v>52.081000000000003</v>
      </c>
      <c r="T17" s="132">
        <v>47.201000000000001</v>
      </c>
      <c r="U17" s="132">
        <v>49.765999999999998</v>
      </c>
      <c r="V17" s="132">
        <v>43.86</v>
      </c>
      <c r="W17" s="132">
        <v>37.262999999999998</v>
      </c>
      <c r="X17" s="132">
        <v>34.6</v>
      </c>
      <c r="Y17" s="132">
        <v>34.981000000000002</v>
      </c>
      <c r="Z17" s="132">
        <v>33.271999999999998</v>
      </c>
      <c r="AA17" s="132">
        <v>36.430999999999997</v>
      </c>
      <c r="AB17" s="132">
        <v>44.292999999999999</v>
      </c>
      <c r="AC17" s="132">
        <v>46.646999999999998</v>
      </c>
      <c r="AD17" s="132">
        <v>44.723999999999997</v>
      </c>
      <c r="AE17" s="132">
        <v>40.219000000000001</v>
      </c>
      <c r="AF17" s="132">
        <v>44.542000000000002</v>
      </c>
      <c r="AG17" s="132">
        <v>39.761000000000003</v>
      </c>
      <c r="AH17" s="132">
        <v>49.616</v>
      </c>
      <c r="AI17" s="173">
        <v>44.442</v>
      </c>
      <c r="AJ17" s="173">
        <v>30.227</v>
      </c>
      <c r="AK17" s="173">
        <v>40.546999999999997</v>
      </c>
      <c r="AL17" s="173">
        <v>36.816000000000003</v>
      </c>
      <c r="AM17" s="173">
        <v>37.768999999999998</v>
      </c>
      <c r="AN17" s="173"/>
      <c r="AO17" s="173"/>
      <c r="AP17" s="173"/>
      <c r="AQ17" s="173"/>
      <c r="AR17" s="173"/>
      <c r="AS17" s="173"/>
      <c r="AT17" s="173"/>
      <c r="AU17" s="173"/>
      <c r="AV17" s="173"/>
      <c r="AW17" s="173"/>
      <c r="AX17" s="173"/>
      <c r="AY17" s="173"/>
    </row>
    <row r="18" spans="1:51" ht="15" x14ac:dyDescent="0.25">
      <c r="A18" s="192">
        <v>44562</v>
      </c>
      <c r="B18" s="115"/>
      <c r="C18" s="115"/>
      <c r="D18" s="115">
        <v>36.299999999999997</v>
      </c>
      <c r="E18" s="132">
        <v>30.681999999999999</v>
      </c>
      <c r="F18" s="132">
        <v>36.520000000000003</v>
      </c>
      <c r="G18" s="132">
        <v>42.548000000000002</v>
      </c>
      <c r="H18" s="132">
        <v>48.570999999999998</v>
      </c>
      <c r="I18" s="132">
        <v>43.465000000000003</v>
      </c>
      <c r="J18" s="132">
        <v>42.674999999999997</v>
      </c>
      <c r="K18" s="132">
        <v>32.335999999999999</v>
      </c>
      <c r="L18" s="132">
        <v>31.902000000000001</v>
      </c>
      <c r="M18" s="132">
        <v>30.774999999999999</v>
      </c>
      <c r="N18" s="132">
        <v>28.699000000000002</v>
      </c>
      <c r="O18" s="132">
        <v>32.691000000000003</v>
      </c>
      <c r="P18" s="132">
        <v>34.640999999999998</v>
      </c>
      <c r="Q18" s="132">
        <v>45.273000000000003</v>
      </c>
      <c r="R18" s="132">
        <v>31.465</v>
      </c>
      <c r="S18" s="132">
        <v>44.816000000000003</v>
      </c>
      <c r="T18" s="132">
        <v>36.945999999999998</v>
      </c>
      <c r="U18" s="132">
        <v>42.42</v>
      </c>
      <c r="V18" s="132">
        <v>36.442999999999998</v>
      </c>
      <c r="W18" s="132">
        <v>33.158000000000001</v>
      </c>
      <c r="X18" s="132">
        <v>29.734999999999999</v>
      </c>
      <c r="Y18" s="132">
        <v>29.707999999999998</v>
      </c>
      <c r="Z18" s="132">
        <v>27.032</v>
      </c>
      <c r="AA18" s="132">
        <v>31.056000000000001</v>
      </c>
      <c r="AB18" s="132">
        <v>50.941000000000003</v>
      </c>
      <c r="AC18" s="132">
        <v>40.795999999999999</v>
      </c>
      <c r="AD18" s="132">
        <v>37.316000000000003</v>
      </c>
      <c r="AE18" s="132">
        <v>32.89</v>
      </c>
      <c r="AF18" s="132">
        <v>39.183</v>
      </c>
      <c r="AG18" s="132">
        <v>33.804000000000002</v>
      </c>
      <c r="AH18" s="132">
        <v>42.731999999999999</v>
      </c>
      <c r="AI18" s="173">
        <v>38.79</v>
      </c>
      <c r="AJ18" s="173">
        <v>25.701000000000001</v>
      </c>
      <c r="AK18" s="173">
        <v>34.253999999999998</v>
      </c>
      <c r="AL18" s="173">
        <v>31.105</v>
      </c>
      <c r="AM18" s="173">
        <v>33.963000000000001</v>
      </c>
      <c r="AN18" s="173"/>
      <c r="AO18" s="173"/>
      <c r="AP18" s="173"/>
      <c r="AQ18" s="173"/>
      <c r="AR18" s="173"/>
      <c r="AS18" s="173"/>
      <c r="AT18" s="173"/>
      <c r="AU18" s="173"/>
      <c r="AV18" s="173"/>
      <c r="AW18" s="173"/>
      <c r="AX18" s="173"/>
      <c r="AY18" s="173"/>
    </row>
    <row r="19" spans="1:51" ht="15" x14ac:dyDescent="0.25">
      <c r="A19" s="192">
        <v>44593</v>
      </c>
      <c r="B19" s="115"/>
      <c r="C19" s="115"/>
      <c r="D19" s="115">
        <v>32.299999999999997</v>
      </c>
      <c r="E19" s="132">
        <v>26.504000000000001</v>
      </c>
      <c r="F19" s="132">
        <v>32.655999999999999</v>
      </c>
      <c r="G19" s="132">
        <v>34.905999999999999</v>
      </c>
      <c r="H19" s="132">
        <v>40.859000000000002</v>
      </c>
      <c r="I19" s="132">
        <v>55.183999999999997</v>
      </c>
      <c r="J19" s="132">
        <v>44.963999999999999</v>
      </c>
      <c r="K19" s="132">
        <v>26.913</v>
      </c>
      <c r="L19" s="132">
        <v>27.367000000000001</v>
      </c>
      <c r="M19" s="132">
        <v>25.901</v>
      </c>
      <c r="N19" s="132">
        <v>25.074999999999999</v>
      </c>
      <c r="O19" s="132">
        <v>27.943000000000001</v>
      </c>
      <c r="P19" s="132">
        <v>34.447000000000003</v>
      </c>
      <c r="Q19" s="132">
        <v>37.863</v>
      </c>
      <c r="R19" s="132">
        <v>35.122</v>
      </c>
      <c r="S19" s="132">
        <v>48.832000000000001</v>
      </c>
      <c r="T19" s="132">
        <v>31.71</v>
      </c>
      <c r="U19" s="132">
        <v>37.756</v>
      </c>
      <c r="V19" s="132">
        <v>35.186999999999998</v>
      </c>
      <c r="W19" s="132">
        <v>34.780999999999999</v>
      </c>
      <c r="X19" s="132">
        <v>26.856000000000002</v>
      </c>
      <c r="Y19" s="132">
        <v>24.844000000000001</v>
      </c>
      <c r="Z19" s="132">
        <v>25.317</v>
      </c>
      <c r="AA19" s="132">
        <v>26.334</v>
      </c>
      <c r="AB19" s="132">
        <v>43.329000000000001</v>
      </c>
      <c r="AC19" s="132">
        <v>34.216999999999999</v>
      </c>
      <c r="AD19" s="132">
        <v>38.524999999999999</v>
      </c>
      <c r="AE19" s="132">
        <v>28.657</v>
      </c>
      <c r="AF19" s="132">
        <v>37.423000000000002</v>
      </c>
      <c r="AG19" s="132">
        <v>27.974</v>
      </c>
      <c r="AH19" s="132">
        <v>32.987000000000002</v>
      </c>
      <c r="AI19" s="173">
        <v>33.119</v>
      </c>
      <c r="AJ19" s="173">
        <v>22.486000000000001</v>
      </c>
      <c r="AK19" s="173">
        <v>34.005000000000003</v>
      </c>
      <c r="AL19" s="173">
        <v>31.167999999999999</v>
      </c>
      <c r="AM19" s="173">
        <v>28.082999999999998</v>
      </c>
      <c r="AN19" s="173"/>
      <c r="AO19" s="173"/>
      <c r="AP19" s="173"/>
      <c r="AQ19" s="173"/>
      <c r="AR19" s="173"/>
      <c r="AS19" s="173"/>
      <c r="AT19" s="173"/>
      <c r="AU19" s="173"/>
      <c r="AV19" s="173"/>
      <c r="AW19" s="173"/>
      <c r="AX19" s="173"/>
      <c r="AY19" s="173"/>
    </row>
    <row r="20" spans="1:51" ht="15" x14ac:dyDescent="0.25">
      <c r="A20" s="192">
        <v>44621</v>
      </c>
      <c r="B20" s="115"/>
      <c r="C20" s="115"/>
      <c r="D20" s="115">
        <v>52.7</v>
      </c>
      <c r="E20" s="132">
        <v>50.935000000000002</v>
      </c>
      <c r="F20" s="132">
        <v>65.853999999999999</v>
      </c>
      <c r="G20" s="132">
        <v>44.173999999999999</v>
      </c>
      <c r="H20" s="132">
        <v>72.489000000000004</v>
      </c>
      <c r="I20" s="132">
        <v>120.268</v>
      </c>
      <c r="J20" s="132">
        <v>60.985999999999997</v>
      </c>
      <c r="K20" s="132">
        <v>40.43</v>
      </c>
      <c r="L20" s="132">
        <v>63.250999999999998</v>
      </c>
      <c r="M20" s="132">
        <v>39.249000000000002</v>
      </c>
      <c r="N20" s="132">
        <v>40.152999999999999</v>
      </c>
      <c r="O20" s="132">
        <v>55.420999999999999</v>
      </c>
      <c r="P20" s="132">
        <v>66.799000000000007</v>
      </c>
      <c r="Q20" s="132">
        <v>64.238</v>
      </c>
      <c r="R20" s="132">
        <v>77.936999999999998</v>
      </c>
      <c r="S20" s="132">
        <v>60.338999999999999</v>
      </c>
      <c r="T20" s="132">
        <v>61.939</v>
      </c>
      <c r="U20" s="132">
        <v>55.414999999999999</v>
      </c>
      <c r="V20" s="132">
        <v>46.744999999999997</v>
      </c>
      <c r="W20" s="132">
        <v>42.37</v>
      </c>
      <c r="X20" s="132">
        <v>39.139000000000003</v>
      </c>
      <c r="Y20" s="132">
        <v>31.073</v>
      </c>
      <c r="Z20" s="132">
        <v>37.286999999999999</v>
      </c>
      <c r="AA20" s="132">
        <v>65.055999999999997</v>
      </c>
      <c r="AB20" s="132">
        <v>56.268000000000001</v>
      </c>
      <c r="AC20" s="132">
        <v>46.936</v>
      </c>
      <c r="AD20" s="132">
        <v>109.127</v>
      </c>
      <c r="AE20" s="132">
        <v>36.985999999999997</v>
      </c>
      <c r="AF20" s="132">
        <v>66.061999999999998</v>
      </c>
      <c r="AG20" s="132">
        <v>33.665999999999997</v>
      </c>
      <c r="AH20" s="132">
        <v>53.18</v>
      </c>
      <c r="AI20" s="173">
        <v>55.222999999999999</v>
      </c>
      <c r="AJ20" s="173">
        <v>33.941000000000003</v>
      </c>
      <c r="AK20" s="173">
        <v>44.975999999999999</v>
      </c>
      <c r="AL20" s="173">
        <v>45.613999999999997</v>
      </c>
      <c r="AM20" s="173">
        <v>34.89</v>
      </c>
      <c r="AN20" s="173"/>
      <c r="AO20" s="173"/>
      <c r="AP20" s="173"/>
      <c r="AQ20" s="173"/>
      <c r="AR20" s="173"/>
      <c r="AS20" s="173"/>
      <c r="AT20" s="173"/>
      <c r="AU20" s="173"/>
      <c r="AV20" s="173"/>
      <c r="AW20" s="173"/>
      <c r="AX20" s="173"/>
      <c r="AY20" s="173"/>
    </row>
    <row r="21" spans="1:51" ht="15" x14ac:dyDescent="0.25">
      <c r="A21" s="192">
        <v>44652</v>
      </c>
      <c r="B21" s="115"/>
      <c r="C21" s="115"/>
      <c r="D21" s="115">
        <v>130.30000000000001</v>
      </c>
      <c r="E21" s="132">
        <v>85.05</v>
      </c>
      <c r="F21" s="132">
        <v>121.158</v>
      </c>
      <c r="G21" s="132">
        <v>116.289</v>
      </c>
      <c r="H21" s="132">
        <v>265.94200000000001</v>
      </c>
      <c r="I21" s="132">
        <v>264.899</v>
      </c>
      <c r="J21" s="132">
        <v>162.37799999999999</v>
      </c>
      <c r="K21" s="132">
        <v>82.031999999999996</v>
      </c>
      <c r="L21" s="132">
        <v>142.74700000000001</v>
      </c>
      <c r="M21" s="132">
        <v>80.921000000000006</v>
      </c>
      <c r="N21" s="132">
        <v>79.962000000000003</v>
      </c>
      <c r="O21" s="132">
        <v>158.83600000000001</v>
      </c>
      <c r="P21" s="132">
        <v>214.626</v>
      </c>
      <c r="Q21" s="132">
        <v>140.19999999999999</v>
      </c>
      <c r="R21" s="132">
        <v>119.104</v>
      </c>
      <c r="S21" s="132">
        <v>120.63200000000001</v>
      </c>
      <c r="T21" s="132">
        <v>148.15</v>
      </c>
      <c r="U21" s="132">
        <v>138.249</v>
      </c>
      <c r="V21" s="132">
        <v>73.747</v>
      </c>
      <c r="W21" s="132">
        <v>84.927999999999997</v>
      </c>
      <c r="X21" s="132">
        <v>76.662999999999997</v>
      </c>
      <c r="Y21" s="132">
        <v>75.637</v>
      </c>
      <c r="Z21" s="132">
        <v>75.105999999999995</v>
      </c>
      <c r="AA21" s="132">
        <v>161.77699999999999</v>
      </c>
      <c r="AB21" s="132">
        <v>215.33600000000001</v>
      </c>
      <c r="AC21" s="132">
        <v>173.26900000000001</v>
      </c>
      <c r="AD21" s="132">
        <v>170.34399999999999</v>
      </c>
      <c r="AE21" s="132">
        <v>87.146000000000001</v>
      </c>
      <c r="AF21" s="132">
        <v>123.807</v>
      </c>
      <c r="AG21" s="132">
        <v>97.762</v>
      </c>
      <c r="AH21" s="132">
        <v>135.33099999999999</v>
      </c>
      <c r="AI21" s="173">
        <v>118.61</v>
      </c>
      <c r="AJ21" s="173">
        <v>62.19</v>
      </c>
      <c r="AK21" s="173">
        <v>102.40300000000001</v>
      </c>
      <c r="AL21" s="173">
        <v>76.16</v>
      </c>
      <c r="AM21" s="173">
        <v>86.722999999999999</v>
      </c>
      <c r="AN21" s="173"/>
      <c r="AO21" s="173"/>
      <c r="AP21" s="173"/>
      <c r="AQ21" s="173"/>
      <c r="AR21" s="173"/>
      <c r="AS21" s="173"/>
      <c r="AT21" s="173"/>
      <c r="AU21" s="173"/>
      <c r="AV21" s="173"/>
      <c r="AW21" s="173"/>
      <c r="AX21" s="173"/>
      <c r="AY21" s="173"/>
    </row>
    <row r="22" spans="1:51" ht="15" x14ac:dyDescent="0.25">
      <c r="A22" s="192">
        <v>44682</v>
      </c>
      <c r="B22" s="115"/>
      <c r="C22" s="115"/>
      <c r="D22" s="115">
        <v>266.7</v>
      </c>
      <c r="E22" s="132">
        <v>215.55799999999999</v>
      </c>
      <c r="F22" s="132">
        <v>385.13400000000001</v>
      </c>
      <c r="G22" s="132">
        <v>516.76800000000003</v>
      </c>
      <c r="H22" s="132">
        <v>502.26100000000002</v>
      </c>
      <c r="I22" s="132">
        <v>368.137</v>
      </c>
      <c r="J22" s="132">
        <v>290.78800000000001</v>
      </c>
      <c r="K22" s="132">
        <v>149.411</v>
      </c>
      <c r="L22" s="132">
        <v>154.822</v>
      </c>
      <c r="M22" s="132">
        <v>96.771000000000001</v>
      </c>
      <c r="N22" s="132">
        <v>163.34899999999999</v>
      </c>
      <c r="O22" s="132">
        <v>236.452</v>
      </c>
      <c r="P22" s="132">
        <v>580.51499999999999</v>
      </c>
      <c r="Q22" s="132">
        <v>227.46600000000001</v>
      </c>
      <c r="R22" s="132">
        <v>395.84</v>
      </c>
      <c r="S22" s="132">
        <v>261.05799999999999</v>
      </c>
      <c r="T22" s="132">
        <v>440.74099999999999</v>
      </c>
      <c r="U22" s="132">
        <v>332.46600000000001</v>
      </c>
      <c r="V22" s="132">
        <v>199.13900000000001</v>
      </c>
      <c r="W22" s="132">
        <v>167.02600000000001</v>
      </c>
      <c r="X22" s="132">
        <v>207.41900000000001</v>
      </c>
      <c r="Y22" s="132">
        <v>68.849999999999994</v>
      </c>
      <c r="Z22" s="132">
        <v>187.244</v>
      </c>
      <c r="AA22" s="132">
        <v>218.46199999999999</v>
      </c>
      <c r="AB22" s="132">
        <v>463.66500000000002</v>
      </c>
      <c r="AC22" s="132">
        <v>237.43600000000001</v>
      </c>
      <c r="AD22" s="132">
        <v>222.39500000000001</v>
      </c>
      <c r="AE22" s="132">
        <v>364.64400000000001</v>
      </c>
      <c r="AF22" s="132">
        <v>324.12099999999998</v>
      </c>
      <c r="AG22" s="132">
        <v>195.643</v>
      </c>
      <c r="AH22" s="132">
        <v>305.26299999999998</v>
      </c>
      <c r="AI22" s="173">
        <v>114.069</v>
      </c>
      <c r="AJ22" s="173">
        <v>123.08199999999999</v>
      </c>
      <c r="AK22" s="173">
        <v>236.46799999999999</v>
      </c>
      <c r="AL22" s="173">
        <v>147.83799999999999</v>
      </c>
      <c r="AM22" s="173">
        <v>105.43600000000001</v>
      </c>
      <c r="AN22" s="173"/>
      <c r="AO22" s="173"/>
      <c r="AP22" s="173"/>
      <c r="AQ22" s="173"/>
      <c r="AR22" s="173"/>
      <c r="AS22" s="173"/>
      <c r="AT22" s="173"/>
      <c r="AU22" s="173"/>
      <c r="AV22" s="173"/>
      <c r="AW22" s="173"/>
      <c r="AX22" s="173"/>
      <c r="AY22" s="173"/>
    </row>
    <row r="23" spans="1:51" ht="15" x14ac:dyDescent="0.25">
      <c r="A23" s="192">
        <v>44713</v>
      </c>
      <c r="B23" s="115"/>
      <c r="C23" s="115"/>
      <c r="D23" s="115">
        <v>180.4</v>
      </c>
      <c r="E23" s="132">
        <v>198.756</v>
      </c>
      <c r="F23" s="132">
        <v>490.327</v>
      </c>
      <c r="G23" s="132">
        <v>506.904</v>
      </c>
      <c r="H23" s="132">
        <v>308.89600000000002</v>
      </c>
      <c r="I23" s="132">
        <v>244.76400000000001</v>
      </c>
      <c r="J23" s="132">
        <v>144.55699999999999</v>
      </c>
      <c r="K23" s="132">
        <v>123.262</v>
      </c>
      <c r="L23" s="132">
        <v>82.757999999999996</v>
      </c>
      <c r="M23" s="132">
        <v>70.665999999999997</v>
      </c>
      <c r="N23" s="132">
        <v>166.435</v>
      </c>
      <c r="O23" s="132">
        <v>123.02800000000001</v>
      </c>
      <c r="P23" s="132">
        <v>444.23200000000003</v>
      </c>
      <c r="Q23" s="132">
        <v>131.67599999999999</v>
      </c>
      <c r="R23" s="132">
        <v>479.63600000000002</v>
      </c>
      <c r="S23" s="132">
        <v>132.41999999999999</v>
      </c>
      <c r="T23" s="132">
        <v>368.64600000000002</v>
      </c>
      <c r="U23" s="132">
        <v>216.07499999999999</v>
      </c>
      <c r="V23" s="132">
        <v>206.77699999999999</v>
      </c>
      <c r="W23" s="132">
        <v>76.762</v>
      </c>
      <c r="X23" s="132">
        <v>109.303</v>
      </c>
      <c r="Y23" s="132">
        <v>28.452999999999999</v>
      </c>
      <c r="Z23" s="132">
        <v>169.036</v>
      </c>
      <c r="AA23" s="132">
        <v>82.94</v>
      </c>
      <c r="AB23" s="132">
        <v>301.78500000000003</v>
      </c>
      <c r="AC23" s="132">
        <v>115.566</v>
      </c>
      <c r="AD23" s="132">
        <v>112.29600000000001</v>
      </c>
      <c r="AE23" s="132">
        <v>383.93200000000002</v>
      </c>
      <c r="AF23" s="132">
        <v>158.684</v>
      </c>
      <c r="AG23" s="132">
        <v>197.55699999999999</v>
      </c>
      <c r="AH23" s="132">
        <v>365.13799999999998</v>
      </c>
      <c r="AI23" s="173">
        <v>26.635000000000002</v>
      </c>
      <c r="AJ23" s="173">
        <v>77.683000000000007</v>
      </c>
      <c r="AK23" s="173">
        <v>193.512</v>
      </c>
      <c r="AL23" s="173">
        <v>137.23599999999999</v>
      </c>
      <c r="AM23" s="173">
        <v>64.897000000000006</v>
      </c>
      <c r="AN23" s="173"/>
      <c r="AO23" s="173"/>
      <c r="AP23" s="173"/>
      <c r="AQ23" s="173"/>
      <c r="AR23" s="173"/>
      <c r="AS23" s="173"/>
      <c r="AT23" s="173"/>
      <c r="AU23" s="173"/>
      <c r="AV23" s="173"/>
      <c r="AW23" s="173"/>
      <c r="AX23" s="173"/>
      <c r="AY23" s="173"/>
    </row>
    <row r="24" spans="1:51" ht="15" x14ac:dyDescent="0.25">
      <c r="A24" s="192">
        <v>44743</v>
      </c>
      <c r="B24" s="115"/>
      <c r="C24" s="115"/>
      <c r="D24" s="115">
        <v>65.2</v>
      </c>
      <c r="E24" s="132">
        <v>99.421999999999997</v>
      </c>
      <c r="F24" s="132">
        <v>199.971</v>
      </c>
      <c r="G24" s="132">
        <v>166.48699999999999</v>
      </c>
      <c r="H24" s="132">
        <v>87.25</v>
      </c>
      <c r="I24" s="132">
        <v>88.588999999999999</v>
      </c>
      <c r="J24" s="132">
        <v>50.89</v>
      </c>
      <c r="K24" s="132">
        <v>37.363</v>
      </c>
      <c r="L24" s="132">
        <v>26.454999999999998</v>
      </c>
      <c r="M24" s="132">
        <v>22.846</v>
      </c>
      <c r="N24" s="132">
        <v>62.706000000000003</v>
      </c>
      <c r="O24" s="132">
        <v>44.694000000000003</v>
      </c>
      <c r="P24" s="132">
        <v>151.31200000000001</v>
      </c>
      <c r="Q24" s="132">
        <v>32.395000000000003</v>
      </c>
      <c r="R24" s="132">
        <v>278.51900000000001</v>
      </c>
      <c r="S24" s="132">
        <v>41.151000000000003</v>
      </c>
      <c r="T24" s="132">
        <v>106.777</v>
      </c>
      <c r="U24" s="132">
        <v>75.628</v>
      </c>
      <c r="V24" s="132">
        <v>93.796000000000006</v>
      </c>
      <c r="W24" s="132">
        <v>17.324999999999999</v>
      </c>
      <c r="X24" s="132">
        <v>23.719000000000001</v>
      </c>
      <c r="Y24" s="132">
        <v>11.718</v>
      </c>
      <c r="Z24" s="132">
        <v>31.170999999999999</v>
      </c>
      <c r="AA24" s="132">
        <v>25.009</v>
      </c>
      <c r="AB24" s="132">
        <v>94.576999999999998</v>
      </c>
      <c r="AC24" s="132">
        <v>30.379000000000001</v>
      </c>
      <c r="AD24" s="132">
        <v>34.046999999999997</v>
      </c>
      <c r="AE24" s="132">
        <v>122.131</v>
      </c>
      <c r="AF24" s="132">
        <v>73.103999999999999</v>
      </c>
      <c r="AG24" s="132">
        <v>43.366999999999997</v>
      </c>
      <c r="AH24" s="132">
        <v>131.89599999999999</v>
      </c>
      <c r="AI24" s="173">
        <v>15.666</v>
      </c>
      <c r="AJ24" s="173">
        <v>20.757000000000001</v>
      </c>
      <c r="AK24" s="173">
        <v>40.098999999999997</v>
      </c>
      <c r="AL24" s="173">
        <v>37.11</v>
      </c>
      <c r="AM24" s="173">
        <v>20.484999999999999</v>
      </c>
      <c r="AN24" s="173"/>
      <c r="AO24" s="173"/>
      <c r="AP24" s="173"/>
      <c r="AQ24" s="173"/>
      <c r="AR24" s="173"/>
      <c r="AS24" s="173"/>
      <c r="AT24" s="173"/>
      <c r="AU24" s="173"/>
      <c r="AV24" s="173"/>
      <c r="AW24" s="173"/>
      <c r="AX24" s="173"/>
      <c r="AY24" s="173"/>
    </row>
    <row r="25" spans="1:51" ht="15" x14ac:dyDescent="0.25">
      <c r="A25" s="192">
        <v>44774</v>
      </c>
      <c r="B25" s="115"/>
      <c r="C25" s="115"/>
      <c r="D25" s="115">
        <v>43.5</v>
      </c>
      <c r="E25" s="132">
        <v>51.567999999999998</v>
      </c>
      <c r="F25" s="132">
        <v>78.325999999999993</v>
      </c>
      <c r="G25" s="132">
        <v>84.813999999999993</v>
      </c>
      <c r="H25" s="132">
        <v>50.018000000000001</v>
      </c>
      <c r="I25" s="132">
        <v>42.679000000000002</v>
      </c>
      <c r="J25" s="132">
        <v>41.881</v>
      </c>
      <c r="K25" s="132">
        <v>28.262</v>
      </c>
      <c r="L25" s="132">
        <v>27.812999999999999</v>
      </c>
      <c r="M25" s="132">
        <v>24.695</v>
      </c>
      <c r="N25" s="132">
        <v>31.984999999999999</v>
      </c>
      <c r="O25" s="132">
        <v>39.984999999999999</v>
      </c>
      <c r="P25" s="132">
        <v>61.24</v>
      </c>
      <c r="Q25" s="132">
        <v>29.661000000000001</v>
      </c>
      <c r="R25" s="132">
        <v>83.161000000000001</v>
      </c>
      <c r="S25" s="132">
        <v>30.725999999999999</v>
      </c>
      <c r="T25" s="132">
        <v>68.046000000000006</v>
      </c>
      <c r="U25" s="132">
        <v>40.999000000000002</v>
      </c>
      <c r="V25" s="132">
        <v>53.701000000000001</v>
      </c>
      <c r="W25" s="132">
        <v>23.713999999999999</v>
      </c>
      <c r="X25" s="132">
        <v>29.423999999999999</v>
      </c>
      <c r="Y25" s="132">
        <v>18.495999999999999</v>
      </c>
      <c r="Z25" s="132">
        <v>24.286999999999999</v>
      </c>
      <c r="AA25" s="132">
        <v>27.803999999999998</v>
      </c>
      <c r="AB25" s="132">
        <v>51.261000000000003</v>
      </c>
      <c r="AC25" s="132">
        <v>38.286999999999999</v>
      </c>
      <c r="AD25" s="132">
        <v>33.136000000000003</v>
      </c>
      <c r="AE25" s="132">
        <v>54.62</v>
      </c>
      <c r="AF25" s="132">
        <v>36.587000000000003</v>
      </c>
      <c r="AG25" s="132">
        <v>41.54</v>
      </c>
      <c r="AH25" s="132">
        <v>47.692999999999998</v>
      </c>
      <c r="AI25" s="173">
        <v>24.093</v>
      </c>
      <c r="AJ25" s="173">
        <v>30.068999999999999</v>
      </c>
      <c r="AK25" s="173">
        <v>39.180999999999997</v>
      </c>
      <c r="AL25" s="173">
        <v>25.013000000000002</v>
      </c>
      <c r="AM25" s="173">
        <v>23.795000000000002</v>
      </c>
      <c r="AN25" s="173"/>
      <c r="AO25" s="173"/>
      <c r="AP25" s="173"/>
      <c r="AQ25" s="173"/>
      <c r="AR25" s="173"/>
      <c r="AS25" s="173"/>
      <c r="AT25" s="173"/>
      <c r="AU25" s="173"/>
      <c r="AV25" s="173"/>
      <c r="AW25" s="173"/>
      <c r="AX25" s="173"/>
      <c r="AY25" s="173"/>
    </row>
    <row r="26" spans="1:51" ht="15" x14ac:dyDescent="0.25">
      <c r="A26" s="192">
        <v>44805</v>
      </c>
      <c r="B26" s="115"/>
      <c r="C26" s="115"/>
      <c r="D26" s="115">
        <v>65.2</v>
      </c>
      <c r="E26" s="132">
        <v>74.674000000000007</v>
      </c>
      <c r="F26" s="132">
        <v>62.921999999999997</v>
      </c>
      <c r="G26" s="132">
        <v>77.799000000000007</v>
      </c>
      <c r="H26" s="132">
        <v>71.066999999999993</v>
      </c>
      <c r="I26" s="132">
        <v>72.727999999999994</v>
      </c>
      <c r="J26" s="132">
        <v>54.107999999999997</v>
      </c>
      <c r="K26" s="132">
        <v>58.953000000000003</v>
      </c>
      <c r="L26" s="132">
        <v>42.776000000000003</v>
      </c>
      <c r="M26" s="132">
        <v>38.104999999999997</v>
      </c>
      <c r="N26" s="132">
        <v>51.134999999999998</v>
      </c>
      <c r="O26" s="132">
        <v>51.741999999999997</v>
      </c>
      <c r="P26" s="132">
        <v>71.448999999999998</v>
      </c>
      <c r="Q26" s="132">
        <v>49.848999999999997</v>
      </c>
      <c r="R26" s="132">
        <v>66.540000000000006</v>
      </c>
      <c r="S26" s="132">
        <v>50.302</v>
      </c>
      <c r="T26" s="132">
        <v>76.063999999999993</v>
      </c>
      <c r="U26" s="132">
        <v>51.587000000000003</v>
      </c>
      <c r="V26" s="132">
        <v>57.691000000000003</v>
      </c>
      <c r="W26" s="132">
        <v>42.710999999999999</v>
      </c>
      <c r="X26" s="132">
        <v>43.286000000000001</v>
      </c>
      <c r="Y26" s="132">
        <v>38.4</v>
      </c>
      <c r="Z26" s="132">
        <v>55.526000000000003</v>
      </c>
      <c r="AA26" s="132">
        <v>59.085000000000001</v>
      </c>
      <c r="AB26" s="132">
        <v>58.110999999999997</v>
      </c>
      <c r="AC26" s="132">
        <v>54.137</v>
      </c>
      <c r="AD26" s="132">
        <v>63.677999999999997</v>
      </c>
      <c r="AE26" s="132">
        <v>58.241999999999997</v>
      </c>
      <c r="AF26" s="132">
        <v>48.468000000000004</v>
      </c>
      <c r="AG26" s="132">
        <v>47.176000000000002</v>
      </c>
      <c r="AH26" s="132">
        <v>55.915999999999997</v>
      </c>
      <c r="AI26" s="173">
        <v>39.698</v>
      </c>
      <c r="AJ26" s="173">
        <v>59.344000000000001</v>
      </c>
      <c r="AK26" s="173">
        <v>53.823999999999998</v>
      </c>
      <c r="AL26" s="173">
        <v>39.658000000000001</v>
      </c>
      <c r="AM26" s="173">
        <v>38.881</v>
      </c>
      <c r="AN26" s="173"/>
      <c r="AO26" s="173"/>
      <c r="AP26" s="173"/>
      <c r="AQ26" s="173"/>
      <c r="AR26" s="173"/>
      <c r="AS26" s="173"/>
      <c r="AT26" s="173"/>
      <c r="AU26" s="173"/>
      <c r="AV26" s="173"/>
      <c r="AW26" s="173"/>
      <c r="AX26" s="173"/>
      <c r="AY26" s="173"/>
    </row>
    <row r="27" spans="1:51" ht="15" x14ac:dyDescent="0.25">
      <c r="A27" s="192">
        <v>44835</v>
      </c>
      <c r="B27" s="115"/>
      <c r="C27" s="115"/>
      <c r="D27" s="115">
        <v>76.3</v>
      </c>
      <c r="E27" s="132">
        <v>74.956000000000003</v>
      </c>
      <c r="F27" s="132">
        <v>71.748000000000005</v>
      </c>
      <c r="G27" s="132">
        <v>99.301000000000002</v>
      </c>
      <c r="H27" s="132">
        <v>127.85299999999999</v>
      </c>
      <c r="I27" s="132">
        <v>113.17400000000001</v>
      </c>
      <c r="J27" s="132">
        <v>61.804000000000002</v>
      </c>
      <c r="K27" s="132">
        <v>62.374000000000002</v>
      </c>
      <c r="L27" s="132">
        <v>56.566000000000003</v>
      </c>
      <c r="M27" s="132">
        <v>57.402000000000001</v>
      </c>
      <c r="N27" s="132">
        <v>57.457000000000001</v>
      </c>
      <c r="O27" s="132">
        <v>59.658999999999999</v>
      </c>
      <c r="P27" s="132">
        <v>88.664000000000001</v>
      </c>
      <c r="Q27" s="132">
        <v>63.426000000000002</v>
      </c>
      <c r="R27" s="132">
        <v>84.68</v>
      </c>
      <c r="S27" s="132">
        <v>70.638999999999996</v>
      </c>
      <c r="T27" s="132">
        <v>107.333</v>
      </c>
      <c r="U27" s="132">
        <v>64.986999999999995</v>
      </c>
      <c r="V27" s="132">
        <v>60.694000000000003</v>
      </c>
      <c r="W27" s="132">
        <v>55.426000000000002</v>
      </c>
      <c r="X27" s="132">
        <v>54.692</v>
      </c>
      <c r="Y27" s="132">
        <v>56.463999999999999</v>
      </c>
      <c r="Z27" s="132">
        <v>58.808999999999997</v>
      </c>
      <c r="AA27" s="132">
        <v>75.614000000000004</v>
      </c>
      <c r="AB27" s="132">
        <v>86.126999999999995</v>
      </c>
      <c r="AC27" s="132">
        <v>114.678</v>
      </c>
      <c r="AD27" s="132">
        <v>86.707999999999998</v>
      </c>
      <c r="AE27" s="132">
        <v>67.992000000000004</v>
      </c>
      <c r="AF27" s="132">
        <v>61.584000000000003</v>
      </c>
      <c r="AG27" s="132">
        <v>60.427</v>
      </c>
      <c r="AH27" s="132">
        <v>69.697000000000003</v>
      </c>
      <c r="AI27" s="173">
        <v>51.905000000000001</v>
      </c>
      <c r="AJ27" s="173">
        <v>83.869</v>
      </c>
      <c r="AK27" s="173">
        <v>77.335999999999999</v>
      </c>
      <c r="AL27" s="173">
        <v>52.213999999999999</v>
      </c>
      <c r="AM27" s="173">
        <v>67.971000000000004</v>
      </c>
      <c r="AN27" s="173"/>
      <c r="AO27" s="173"/>
      <c r="AP27" s="173"/>
      <c r="AQ27" s="173"/>
      <c r="AR27" s="173"/>
      <c r="AS27" s="173"/>
      <c r="AT27" s="173"/>
      <c r="AU27" s="173"/>
      <c r="AV27" s="173"/>
      <c r="AW27" s="173"/>
      <c r="AX27" s="173"/>
      <c r="AY27" s="173"/>
    </row>
    <row r="28" spans="1:51" ht="15" x14ac:dyDescent="0.25">
      <c r="A28" s="192">
        <v>44866</v>
      </c>
      <c r="B28" s="115"/>
      <c r="C28" s="115"/>
      <c r="D28" s="115">
        <v>53.2</v>
      </c>
      <c r="E28" s="132">
        <v>60.417000000000002</v>
      </c>
      <c r="F28" s="132">
        <v>63.110999999999997</v>
      </c>
      <c r="G28" s="132">
        <v>76.259</v>
      </c>
      <c r="H28" s="132">
        <v>81.600999999999999</v>
      </c>
      <c r="I28" s="132">
        <v>81.156000000000006</v>
      </c>
      <c r="J28" s="132">
        <v>58.347999999999999</v>
      </c>
      <c r="K28" s="132">
        <v>46.774999999999999</v>
      </c>
      <c r="L28" s="132">
        <v>45.426000000000002</v>
      </c>
      <c r="M28" s="132">
        <v>48.192999999999998</v>
      </c>
      <c r="N28" s="132">
        <v>49.418999999999997</v>
      </c>
      <c r="O28" s="132">
        <v>55.665999999999997</v>
      </c>
      <c r="P28" s="132">
        <v>68.578999999999994</v>
      </c>
      <c r="Q28" s="132">
        <v>51.656999999999996</v>
      </c>
      <c r="R28" s="132">
        <v>62.186999999999998</v>
      </c>
      <c r="S28" s="132">
        <v>58.976999999999997</v>
      </c>
      <c r="T28" s="132">
        <v>72.194999999999993</v>
      </c>
      <c r="U28" s="132">
        <v>58.377000000000002</v>
      </c>
      <c r="V28" s="132">
        <v>47.23</v>
      </c>
      <c r="W28" s="132">
        <v>44.613</v>
      </c>
      <c r="X28" s="132">
        <v>45.656999999999996</v>
      </c>
      <c r="Y28" s="132">
        <v>43.741</v>
      </c>
      <c r="Z28" s="132">
        <v>44.968000000000004</v>
      </c>
      <c r="AA28" s="132">
        <v>63.723999999999997</v>
      </c>
      <c r="AB28" s="132">
        <v>66.896000000000001</v>
      </c>
      <c r="AC28" s="132">
        <v>73.512</v>
      </c>
      <c r="AD28" s="132">
        <v>60.378999999999998</v>
      </c>
      <c r="AE28" s="132">
        <v>55.134</v>
      </c>
      <c r="AF28" s="132">
        <v>52.006999999999998</v>
      </c>
      <c r="AG28" s="132">
        <v>53.898000000000003</v>
      </c>
      <c r="AH28" s="132">
        <v>56.552</v>
      </c>
      <c r="AI28" s="173">
        <v>41.142000000000003</v>
      </c>
      <c r="AJ28" s="173">
        <v>54.287999999999997</v>
      </c>
      <c r="AK28" s="173">
        <v>52.698999999999998</v>
      </c>
      <c r="AL28" s="173">
        <v>47.338000000000001</v>
      </c>
      <c r="AM28" s="173">
        <v>52.883000000000003</v>
      </c>
      <c r="AN28" s="173"/>
      <c r="AO28" s="173"/>
      <c r="AP28" s="173"/>
      <c r="AQ28" s="173"/>
      <c r="AR28" s="173"/>
      <c r="AS28" s="173"/>
      <c r="AT28" s="173"/>
      <c r="AU28" s="173"/>
      <c r="AV28" s="173"/>
      <c r="AW28" s="173"/>
      <c r="AX28" s="173"/>
      <c r="AY28" s="173"/>
    </row>
    <row r="29" spans="1:51" ht="15" x14ac:dyDescent="0.25">
      <c r="A29" s="192">
        <v>44896</v>
      </c>
      <c r="B29" s="115"/>
      <c r="C29" s="115"/>
      <c r="D29" s="115">
        <v>43</v>
      </c>
      <c r="E29" s="132">
        <v>44.584000000000003</v>
      </c>
      <c r="F29" s="132">
        <v>53.554000000000002</v>
      </c>
      <c r="G29" s="132">
        <v>58.021999999999998</v>
      </c>
      <c r="H29" s="132">
        <v>60.058</v>
      </c>
      <c r="I29" s="132">
        <v>57.222000000000001</v>
      </c>
      <c r="J29" s="132">
        <v>46.97</v>
      </c>
      <c r="K29" s="132">
        <v>38.758000000000003</v>
      </c>
      <c r="L29" s="132">
        <v>37.131</v>
      </c>
      <c r="M29" s="132">
        <v>36.453000000000003</v>
      </c>
      <c r="N29" s="132">
        <v>40.491999999999997</v>
      </c>
      <c r="O29" s="132">
        <v>43.941000000000003</v>
      </c>
      <c r="P29" s="132">
        <v>56.325000000000003</v>
      </c>
      <c r="Q29" s="132">
        <v>42.186999999999998</v>
      </c>
      <c r="R29" s="132">
        <v>52.497</v>
      </c>
      <c r="S29" s="132">
        <v>52.527999999999999</v>
      </c>
      <c r="T29" s="132">
        <v>55.045000000000002</v>
      </c>
      <c r="U29" s="132">
        <v>50.36</v>
      </c>
      <c r="V29" s="132">
        <v>39.572000000000003</v>
      </c>
      <c r="W29" s="132">
        <v>35.886000000000003</v>
      </c>
      <c r="X29" s="132">
        <v>36.933</v>
      </c>
      <c r="Y29" s="132">
        <v>33.908000000000001</v>
      </c>
      <c r="Z29" s="132">
        <v>38.223999999999997</v>
      </c>
      <c r="AA29" s="132">
        <v>45.076000000000001</v>
      </c>
      <c r="AB29" s="132">
        <v>51.521000000000001</v>
      </c>
      <c r="AC29" s="132">
        <v>48.765000000000001</v>
      </c>
      <c r="AD29" s="132">
        <v>45.069000000000003</v>
      </c>
      <c r="AE29" s="132">
        <v>46.622</v>
      </c>
      <c r="AF29" s="132">
        <v>42.408000000000001</v>
      </c>
      <c r="AG29" s="132">
        <v>51.424999999999997</v>
      </c>
      <c r="AH29" s="132">
        <v>46.625999999999998</v>
      </c>
      <c r="AI29" s="173">
        <v>34.378</v>
      </c>
      <c r="AJ29" s="173">
        <v>40.040999999999997</v>
      </c>
      <c r="AK29" s="173">
        <v>40.725000000000001</v>
      </c>
      <c r="AL29" s="173">
        <v>39.027999999999999</v>
      </c>
      <c r="AM29" s="173">
        <v>38.914000000000001</v>
      </c>
      <c r="AN29" s="173"/>
      <c r="AO29" s="173"/>
      <c r="AP29" s="173"/>
      <c r="AQ29" s="173"/>
      <c r="AR29" s="173"/>
      <c r="AS29" s="173"/>
      <c r="AT29" s="173"/>
      <c r="AU29" s="173"/>
      <c r="AV29" s="173"/>
      <c r="AW29" s="173"/>
      <c r="AX29" s="173"/>
      <c r="AY29" s="173"/>
    </row>
    <row r="30" spans="1:51" ht="15" x14ac:dyDescent="0.25">
      <c r="A30" s="192">
        <v>44927</v>
      </c>
      <c r="B30" s="115"/>
      <c r="C30" s="115"/>
      <c r="D30" s="115">
        <v>36.299999999999997</v>
      </c>
      <c r="E30" s="132">
        <v>37.920999999999999</v>
      </c>
      <c r="F30" s="132">
        <v>45.756999999999998</v>
      </c>
      <c r="G30" s="132">
        <v>50.173999999999999</v>
      </c>
      <c r="H30" s="132">
        <v>50.158000000000001</v>
      </c>
      <c r="I30" s="132">
        <v>45.98</v>
      </c>
      <c r="J30" s="132">
        <v>39.045000000000002</v>
      </c>
      <c r="K30" s="132">
        <v>33.076000000000001</v>
      </c>
      <c r="L30" s="132">
        <v>31.835000000000001</v>
      </c>
      <c r="M30" s="132">
        <v>29.806999999999999</v>
      </c>
      <c r="N30" s="132">
        <v>33.956000000000003</v>
      </c>
      <c r="O30" s="132">
        <v>38.131999999999998</v>
      </c>
      <c r="P30" s="132">
        <v>49.281999999999996</v>
      </c>
      <c r="Q30" s="132">
        <v>36.616999999999997</v>
      </c>
      <c r="R30" s="132">
        <v>45.177</v>
      </c>
      <c r="S30" s="132">
        <v>41.511000000000003</v>
      </c>
      <c r="T30" s="132">
        <v>46.89</v>
      </c>
      <c r="U30" s="132">
        <v>42.097000000000001</v>
      </c>
      <c r="V30" s="132">
        <v>35.276000000000003</v>
      </c>
      <c r="W30" s="132">
        <v>30.927</v>
      </c>
      <c r="X30" s="132">
        <v>31.459</v>
      </c>
      <c r="Y30" s="132">
        <v>27.61</v>
      </c>
      <c r="Z30" s="132">
        <v>32.694000000000003</v>
      </c>
      <c r="AA30" s="132">
        <v>51.628</v>
      </c>
      <c r="AB30" s="132">
        <v>45.305</v>
      </c>
      <c r="AC30" s="132">
        <v>40.838000000000001</v>
      </c>
      <c r="AD30" s="132">
        <v>37.249000000000002</v>
      </c>
      <c r="AE30" s="132">
        <v>41.081000000000003</v>
      </c>
      <c r="AF30" s="132">
        <v>36.131</v>
      </c>
      <c r="AG30" s="132">
        <v>44.308</v>
      </c>
      <c r="AH30" s="132">
        <v>40.793999999999997</v>
      </c>
      <c r="AI30" s="173">
        <v>29.54</v>
      </c>
      <c r="AJ30" s="173">
        <v>33.640999999999998</v>
      </c>
      <c r="AK30" s="173">
        <v>34.64</v>
      </c>
      <c r="AL30" s="173">
        <v>35.067999999999998</v>
      </c>
      <c r="AM30" s="173">
        <v>31.838999999999999</v>
      </c>
      <c r="AN30" s="173"/>
      <c r="AO30" s="173"/>
      <c r="AP30" s="173"/>
      <c r="AQ30" s="173"/>
      <c r="AR30" s="173"/>
      <c r="AS30" s="173"/>
      <c r="AT30" s="173"/>
      <c r="AU30" s="173"/>
      <c r="AV30" s="173"/>
      <c r="AW30" s="173"/>
      <c r="AX30" s="173"/>
      <c r="AY30" s="173"/>
    </row>
    <row r="31" spans="1:51" ht="15" x14ac:dyDescent="0.25">
      <c r="A31" s="192">
        <v>44958</v>
      </c>
      <c r="B31" s="115"/>
      <c r="C31" s="115"/>
      <c r="D31" s="115">
        <v>32.299999999999997</v>
      </c>
      <c r="E31" s="132">
        <v>33.840000000000003</v>
      </c>
      <c r="F31" s="132">
        <v>37.554000000000002</v>
      </c>
      <c r="G31" s="132">
        <v>42.194000000000003</v>
      </c>
      <c r="H31" s="132">
        <v>60.84</v>
      </c>
      <c r="I31" s="132">
        <v>47.814</v>
      </c>
      <c r="J31" s="132">
        <v>32.442</v>
      </c>
      <c r="K31" s="132">
        <v>28.34</v>
      </c>
      <c r="L31" s="132">
        <v>26.724</v>
      </c>
      <c r="M31" s="132">
        <v>26.006</v>
      </c>
      <c r="N31" s="132">
        <v>28.99</v>
      </c>
      <c r="O31" s="132">
        <v>37.405000000000001</v>
      </c>
      <c r="P31" s="132">
        <v>41.167000000000002</v>
      </c>
      <c r="Q31" s="132">
        <v>39.759</v>
      </c>
      <c r="R31" s="132">
        <v>49.118000000000002</v>
      </c>
      <c r="S31" s="132">
        <v>35.457999999999998</v>
      </c>
      <c r="T31" s="132">
        <v>41.46</v>
      </c>
      <c r="U31" s="132">
        <v>40.01</v>
      </c>
      <c r="V31" s="132">
        <v>36.584000000000003</v>
      </c>
      <c r="W31" s="132">
        <v>27.849</v>
      </c>
      <c r="X31" s="132">
        <v>26.234999999999999</v>
      </c>
      <c r="Y31" s="132">
        <v>25.794</v>
      </c>
      <c r="Z31" s="132">
        <v>27.699000000000002</v>
      </c>
      <c r="AA31" s="132">
        <v>43.896000000000001</v>
      </c>
      <c r="AB31" s="132">
        <v>37.759</v>
      </c>
      <c r="AC31" s="132">
        <v>41.869</v>
      </c>
      <c r="AD31" s="132">
        <v>32.25</v>
      </c>
      <c r="AE31" s="132">
        <v>39.078000000000003</v>
      </c>
      <c r="AF31" s="132">
        <v>29.898</v>
      </c>
      <c r="AG31" s="132">
        <v>34.267000000000003</v>
      </c>
      <c r="AH31" s="132">
        <v>34.777999999999999</v>
      </c>
      <c r="AI31" s="173">
        <v>25.678999999999998</v>
      </c>
      <c r="AJ31" s="173">
        <v>32.978000000000002</v>
      </c>
      <c r="AK31" s="173">
        <v>34.238</v>
      </c>
      <c r="AL31" s="173">
        <v>29.033999999999999</v>
      </c>
      <c r="AM31" s="173">
        <v>27.114999999999998</v>
      </c>
      <c r="AN31" s="173"/>
      <c r="AO31" s="173"/>
      <c r="AP31" s="173"/>
      <c r="AQ31" s="173"/>
      <c r="AR31" s="173"/>
      <c r="AS31" s="173"/>
      <c r="AT31" s="173"/>
      <c r="AU31" s="173"/>
      <c r="AV31" s="173"/>
      <c r="AW31" s="173"/>
      <c r="AX31" s="173"/>
      <c r="AY31" s="173"/>
    </row>
    <row r="32" spans="1:51" ht="15" x14ac:dyDescent="0.25">
      <c r="A32" s="192">
        <v>44986</v>
      </c>
      <c r="B32" s="115"/>
      <c r="C32" s="115"/>
      <c r="D32" s="115">
        <v>52.7</v>
      </c>
      <c r="E32" s="132">
        <v>68.043999999999997</v>
      </c>
      <c r="F32" s="132">
        <v>47.097999999999999</v>
      </c>
      <c r="G32" s="132">
        <v>74.361999999999995</v>
      </c>
      <c r="H32" s="132">
        <v>126.843</v>
      </c>
      <c r="I32" s="132">
        <v>64.31</v>
      </c>
      <c r="J32" s="132">
        <v>46.905000000000001</v>
      </c>
      <c r="K32" s="132">
        <v>64.632999999999996</v>
      </c>
      <c r="L32" s="132">
        <v>39.145000000000003</v>
      </c>
      <c r="M32" s="132">
        <v>41.18</v>
      </c>
      <c r="N32" s="132">
        <v>56.573999999999998</v>
      </c>
      <c r="O32" s="132">
        <v>70.900999999999996</v>
      </c>
      <c r="P32" s="132">
        <v>68.061000000000007</v>
      </c>
      <c r="Q32" s="132">
        <v>85.161000000000001</v>
      </c>
      <c r="R32" s="132">
        <v>60.607999999999997</v>
      </c>
      <c r="S32" s="132">
        <v>67.555999999999997</v>
      </c>
      <c r="T32" s="132">
        <v>58.804000000000002</v>
      </c>
      <c r="U32" s="132">
        <v>52.771999999999998</v>
      </c>
      <c r="V32" s="132">
        <v>44.326000000000001</v>
      </c>
      <c r="W32" s="132">
        <v>40.256</v>
      </c>
      <c r="X32" s="132">
        <v>31.95</v>
      </c>
      <c r="Y32" s="132">
        <v>37.770000000000003</v>
      </c>
      <c r="Z32" s="132">
        <v>67.899000000000001</v>
      </c>
      <c r="AA32" s="132">
        <v>56.911999999999999</v>
      </c>
      <c r="AB32" s="132">
        <v>50.351999999999997</v>
      </c>
      <c r="AC32" s="132">
        <v>115.84399999999999</v>
      </c>
      <c r="AD32" s="132">
        <v>40.838000000000001</v>
      </c>
      <c r="AE32" s="132">
        <v>68.373999999999995</v>
      </c>
      <c r="AF32" s="132">
        <v>35.155000000000001</v>
      </c>
      <c r="AG32" s="132">
        <v>54.767000000000003</v>
      </c>
      <c r="AH32" s="132">
        <v>57.494999999999997</v>
      </c>
      <c r="AI32" s="173">
        <v>37.405999999999999</v>
      </c>
      <c r="AJ32" s="173">
        <v>44.396000000000001</v>
      </c>
      <c r="AK32" s="173">
        <v>50.39</v>
      </c>
      <c r="AL32" s="173">
        <v>36.061</v>
      </c>
      <c r="AM32" s="173">
        <v>50.814999999999998</v>
      </c>
      <c r="AN32" s="173"/>
      <c r="AO32" s="173"/>
      <c r="AP32" s="173"/>
      <c r="AQ32" s="173"/>
      <c r="AR32" s="173"/>
      <c r="AS32" s="173"/>
      <c r="AT32" s="173"/>
      <c r="AU32" s="173"/>
      <c r="AV32" s="173"/>
      <c r="AW32" s="173"/>
      <c r="AX32" s="173"/>
      <c r="AY32" s="173"/>
    </row>
    <row r="33" spans="1:51" ht="15" x14ac:dyDescent="0.25">
      <c r="A33" s="192">
        <v>45017</v>
      </c>
      <c r="B33" s="115"/>
      <c r="C33" s="115"/>
      <c r="D33" s="115">
        <v>130.30000000000001</v>
      </c>
      <c r="E33" s="132">
        <v>124.63</v>
      </c>
      <c r="F33" s="132">
        <v>121.376</v>
      </c>
      <c r="G33" s="132">
        <v>270.13200000000001</v>
      </c>
      <c r="H33" s="132">
        <v>277.75400000000002</v>
      </c>
      <c r="I33" s="132">
        <v>168.70599999999999</v>
      </c>
      <c r="J33" s="132">
        <v>93.370999999999995</v>
      </c>
      <c r="K33" s="132">
        <v>145.88499999999999</v>
      </c>
      <c r="L33" s="132">
        <v>81.930999999999997</v>
      </c>
      <c r="M33" s="132">
        <v>81.811999999999998</v>
      </c>
      <c r="N33" s="132">
        <v>162.90799999999999</v>
      </c>
      <c r="O33" s="132">
        <v>223.32599999999999</v>
      </c>
      <c r="P33" s="132">
        <v>142.33199999999999</v>
      </c>
      <c r="Q33" s="132">
        <v>127.65900000000001</v>
      </c>
      <c r="R33" s="132">
        <v>121.402</v>
      </c>
      <c r="S33" s="132">
        <v>157.01</v>
      </c>
      <c r="T33" s="132">
        <v>143.084</v>
      </c>
      <c r="U33" s="132">
        <v>81.001000000000005</v>
      </c>
      <c r="V33" s="132">
        <v>89.259</v>
      </c>
      <c r="W33" s="132">
        <v>78.8</v>
      </c>
      <c r="X33" s="132">
        <v>76.914000000000001</v>
      </c>
      <c r="Y33" s="132">
        <v>76.143000000000001</v>
      </c>
      <c r="Z33" s="132">
        <v>168.41800000000001</v>
      </c>
      <c r="AA33" s="132">
        <v>217.774</v>
      </c>
      <c r="AB33" s="132">
        <v>174.46199999999999</v>
      </c>
      <c r="AC33" s="132">
        <v>176.839</v>
      </c>
      <c r="AD33" s="132">
        <v>93.998000000000005</v>
      </c>
      <c r="AE33" s="132">
        <v>127.206</v>
      </c>
      <c r="AF33" s="132">
        <v>97.637</v>
      </c>
      <c r="AG33" s="132">
        <v>139.13</v>
      </c>
      <c r="AH33" s="132">
        <v>121.68300000000001</v>
      </c>
      <c r="AI33" s="173">
        <v>67.555000000000007</v>
      </c>
      <c r="AJ33" s="173">
        <v>98.509</v>
      </c>
      <c r="AK33" s="173">
        <v>81.659000000000006</v>
      </c>
      <c r="AL33" s="173">
        <v>89.350999999999999</v>
      </c>
      <c r="AM33" s="173">
        <v>86.725999999999999</v>
      </c>
      <c r="AN33" s="173"/>
      <c r="AO33" s="173"/>
      <c r="AP33" s="173"/>
      <c r="AQ33" s="173"/>
      <c r="AR33" s="173"/>
      <c r="AS33" s="173"/>
      <c r="AT33" s="173"/>
      <c r="AU33" s="173"/>
      <c r="AV33" s="173"/>
      <c r="AW33" s="173"/>
      <c r="AX33" s="173"/>
      <c r="AY33" s="173"/>
    </row>
    <row r="34" spans="1:51" ht="15" x14ac:dyDescent="0.25">
      <c r="A34" s="192">
        <v>45047</v>
      </c>
      <c r="B34" s="115"/>
      <c r="C34" s="115"/>
      <c r="D34" s="115">
        <v>266.7</v>
      </c>
      <c r="E34" s="132">
        <v>392.80399999999997</v>
      </c>
      <c r="F34" s="132">
        <v>528.37099999999998</v>
      </c>
      <c r="G34" s="132">
        <v>505.416</v>
      </c>
      <c r="H34" s="132">
        <v>371.50599999999997</v>
      </c>
      <c r="I34" s="132">
        <v>296.08999999999997</v>
      </c>
      <c r="J34" s="132">
        <v>162.011</v>
      </c>
      <c r="K34" s="132">
        <v>157.339</v>
      </c>
      <c r="L34" s="132">
        <v>94.98</v>
      </c>
      <c r="M34" s="132">
        <v>166.52</v>
      </c>
      <c r="N34" s="132">
        <v>240.68199999999999</v>
      </c>
      <c r="O34" s="132">
        <v>596.298</v>
      </c>
      <c r="P34" s="132">
        <v>232.71299999999999</v>
      </c>
      <c r="Q34" s="132">
        <v>410.89499999999998</v>
      </c>
      <c r="R34" s="132">
        <v>262.58300000000003</v>
      </c>
      <c r="S34" s="132">
        <v>454.90800000000002</v>
      </c>
      <c r="T34" s="132">
        <v>337.971</v>
      </c>
      <c r="U34" s="132">
        <v>209.56100000000001</v>
      </c>
      <c r="V34" s="132">
        <v>171.74199999999999</v>
      </c>
      <c r="W34" s="132">
        <v>211.36799999999999</v>
      </c>
      <c r="X34" s="132">
        <v>70.352000000000004</v>
      </c>
      <c r="Y34" s="132">
        <v>189.821</v>
      </c>
      <c r="Z34" s="132">
        <v>223.53399999999999</v>
      </c>
      <c r="AA34" s="132">
        <v>467.35700000000003</v>
      </c>
      <c r="AB34" s="132">
        <v>244.22800000000001</v>
      </c>
      <c r="AC34" s="132">
        <v>228.33699999999999</v>
      </c>
      <c r="AD34" s="132">
        <v>385.56299999999999</v>
      </c>
      <c r="AE34" s="132">
        <v>327.84899999999999</v>
      </c>
      <c r="AF34" s="132">
        <v>192.77099999999999</v>
      </c>
      <c r="AG34" s="132">
        <v>310.88499999999999</v>
      </c>
      <c r="AH34" s="132">
        <v>116.11799999999999</v>
      </c>
      <c r="AI34" s="173">
        <v>132.26499999999999</v>
      </c>
      <c r="AJ34" s="173">
        <v>227.81</v>
      </c>
      <c r="AK34" s="173">
        <v>154.34200000000001</v>
      </c>
      <c r="AL34" s="173">
        <v>107.23399999999999</v>
      </c>
      <c r="AM34" s="173">
        <v>215.11099999999999</v>
      </c>
      <c r="AN34" s="173"/>
      <c r="AO34" s="173"/>
      <c r="AP34" s="173"/>
      <c r="AQ34" s="173"/>
      <c r="AR34" s="173"/>
      <c r="AS34" s="173"/>
      <c r="AT34" s="173"/>
      <c r="AU34" s="173"/>
      <c r="AV34" s="173"/>
      <c r="AW34" s="173"/>
      <c r="AX34" s="173"/>
      <c r="AY34" s="173"/>
    </row>
    <row r="35" spans="1:51" ht="15" x14ac:dyDescent="0.25">
      <c r="A35" s="192">
        <v>45078</v>
      </c>
      <c r="B35" s="115"/>
      <c r="C35" s="115"/>
      <c r="D35" s="115">
        <v>180.4</v>
      </c>
      <c r="E35" s="132">
        <v>493.94900000000001</v>
      </c>
      <c r="F35" s="132">
        <v>511.202</v>
      </c>
      <c r="G35" s="132">
        <v>309.79700000000003</v>
      </c>
      <c r="H35" s="132">
        <v>253.63200000000001</v>
      </c>
      <c r="I35" s="132">
        <v>146.697</v>
      </c>
      <c r="J35" s="132">
        <v>129.44300000000001</v>
      </c>
      <c r="K35" s="132">
        <v>83.751999999999995</v>
      </c>
      <c r="L35" s="132">
        <v>73.774000000000001</v>
      </c>
      <c r="M35" s="132">
        <v>168.22499999999999</v>
      </c>
      <c r="N35" s="132">
        <v>124.57599999999999</v>
      </c>
      <c r="O35" s="132">
        <v>448.84699999999998</v>
      </c>
      <c r="P35" s="132">
        <v>137.63499999999999</v>
      </c>
      <c r="Q35" s="132">
        <v>486.262</v>
      </c>
      <c r="R35" s="132">
        <v>132.79400000000001</v>
      </c>
      <c r="S35" s="132">
        <v>373.19</v>
      </c>
      <c r="T35" s="132">
        <v>224.36500000000001</v>
      </c>
      <c r="U35" s="132">
        <v>212.69</v>
      </c>
      <c r="V35" s="132">
        <v>78.289000000000001</v>
      </c>
      <c r="W35" s="132">
        <v>110.628</v>
      </c>
      <c r="X35" s="132">
        <v>30.353000000000002</v>
      </c>
      <c r="Y35" s="132">
        <v>170.221</v>
      </c>
      <c r="Z35" s="132">
        <v>84.367000000000004</v>
      </c>
      <c r="AA35" s="132">
        <v>302.64999999999998</v>
      </c>
      <c r="AB35" s="132">
        <v>124.19199999999999</v>
      </c>
      <c r="AC35" s="132">
        <v>114.916</v>
      </c>
      <c r="AD35" s="132">
        <v>391.97699999999998</v>
      </c>
      <c r="AE35" s="132">
        <v>159.98400000000001</v>
      </c>
      <c r="AF35" s="132">
        <v>207.45599999999999</v>
      </c>
      <c r="AG35" s="132">
        <v>368.24700000000001</v>
      </c>
      <c r="AH35" s="132">
        <v>27.686</v>
      </c>
      <c r="AI35" s="173">
        <v>81.358999999999995</v>
      </c>
      <c r="AJ35" s="173">
        <v>200.88900000000001</v>
      </c>
      <c r="AK35" s="173">
        <v>140.82900000000001</v>
      </c>
      <c r="AL35" s="173">
        <v>65.792000000000002</v>
      </c>
      <c r="AM35" s="173">
        <v>203.946</v>
      </c>
      <c r="AN35" s="173"/>
      <c r="AO35" s="173"/>
      <c r="AP35" s="173"/>
      <c r="AQ35" s="173"/>
      <c r="AR35" s="173"/>
      <c r="AS35" s="173"/>
      <c r="AT35" s="173"/>
      <c r="AU35" s="173"/>
      <c r="AV35" s="173"/>
      <c r="AW35" s="173"/>
      <c r="AX35" s="173"/>
      <c r="AY35" s="173"/>
    </row>
    <row r="36" spans="1:51" ht="15" x14ac:dyDescent="0.25">
      <c r="A36" s="192">
        <v>45108</v>
      </c>
      <c r="D36" s="133">
        <v>65.2</v>
      </c>
      <c r="E36" s="133">
        <v>200.69399999999999</v>
      </c>
      <c r="F36" s="133">
        <v>167.624</v>
      </c>
      <c r="G36" s="133">
        <v>87.759</v>
      </c>
      <c r="H36" s="133">
        <v>94.331000000000003</v>
      </c>
      <c r="I36" s="133">
        <v>52.304000000000002</v>
      </c>
      <c r="J36" s="133">
        <v>40.192999999999998</v>
      </c>
      <c r="K36" s="133">
        <v>26.731999999999999</v>
      </c>
      <c r="L36" s="133">
        <v>24.227</v>
      </c>
      <c r="M36" s="133">
        <v>63.295999999999999</v>
      </c>
      <c r="N36" s="133">
        <v>45.218000000000004</v>
      </c>
      <c r="O36" s="133">
        <v>152.37899999999999</v>
      </c>
      <c r="P36" s="133">
        <v>35.323</v>
      </c>
      <c r="Q36" s="133">
        <v>281.012</v>
      </c>
      <c r="R36" s="133">
        <v>41.273000000000003</v>
      </c>
      <c r="S36" s="133">
        <v>108.367</v>
      </c>
      <c r="T36" s="133">
        <v>81.046000000000006</v>
      </c>
      <c r="U36" s="133">
        <v>96.697999999999993</v>
      </c>
      <c r="V36" s="133">
        <v>17.768000000000001</v>
      </c>
      <c r="W36" s="133">
        <v>23.931999999999999</v>
      </c>
      <c r="X36" s="133">
        <v>12.000999999999999</v>
      </c>
      <c r="Y36" s="133">
        <v>31.244</v>
      </c>
      <c r="Z36" s="133">
        <v>25.45</v>
      </c>
      <c r="AA36" s="133">
        <v>94.784999999999997</v>
      </c>
      <c r="AB36" s="133">
        <v>33.130000000000003</v>
      </c>
      <c r="AC36" s="133">
        <v>35.600999999999999</v>
      </c>
      <c r="AD36" s="133">
        <v>123.983</v>
      </c>
      <c r="AE36" s="133">
        <v>73.980999999999995</v>
      </c>
      <c r="AF36" s="133">
        <v>46.445</v>
      </c>
      <c r="AG36" s="133">
        <v>132.66900000000001</v>
      </c>
      <c r="AH36" s="133">
        <v>16.369</v>
      </c>
      <c r="AI36" s="173">
        <v>21.977</v>
      </c>
      <c r="AJ36" s="173">
        <v>42.182000000000002</v>
      </c>
      <c r="AK36" s="173">
        <v>38.743000000000002</v>
      </c>
      <c r="AL36" s="173">
        <v>20.788</v>
      </c>
      <c r="AM36" s="173">
        <v>103.928</v>
      </c>
      <c r="AN36" s="173"/>
      <c r="AO36" s="173"/>
      <c r="AP36" s="173"/>
      <c r="AQ36" s="173"/>
      <c r="AR36" s="173"/>
      <c r="AS36" s="173"/>
      <c r="AT36" s="173"/>
      <c r="AU36" s="173"/>
      <c r="AV36" s="173"/>
      <c r="AW36" s="173"/>
      <c r="AX36" s="173"/>
      <c r="AY36" s="173"/>
    </row>
    <row r="37" spans="1:51" ht="15" x14ac:dyDescent="0.25">
      <c r="A37" s="192">
        <v>45139</v>
      </c>
      <c r="D37" s="133">
        <v>43.5</v>
      </c>
      <c r="E37" s="133">
        <v>78.588999999999999</v>
      </c>
      <c r="F37" s="133">
        <v>85.61</v>
      </c>
      <c r="G37" s="133">
        <v>50.451999999999998</v>
      </c>
      <c r="H37" s="133">
        <v>45.531999999999996</v>
      </c>
      <c r="I37" s="133">
        <v>43.070999999999998</v>
      </c>
      <c r="J37" s="133">
        <v>29.945</v>
      </c>
      <c r="K37" s="133">
        <v>28.113</v>
      </c>
      <c r="L37" s="133">
        <v>25.122</v>
      </c>
      <c r="M37" s="133">
        <v>32.210999999999999</v>
      </c>
      <c r="N37" s="133">
        <v>40.25</v>
      </c>
      <c r="O37" s="133">
        <v>61.771000000000001</v>
      </c>
      <c r="P37" s="133">
        <v>31.097999999999999</v>
      </c>
      <c r="Q37" s="133">
        <v>84.454999999999998</v>
      </c>
      <c r="R37" s="133">
        <v>30.814</v>
      </c>
      <c r="S37" s="133">
        <v>69.323999999999998</v>
      </c>
      <c r="T37" s="133">
        <v>43.082999999999998</v>
      </c>
      <c r="U37" s="133">
        <v>55.823999999999998</v>
      </c>
      <c r="V37" s="133">
        <v>24.161999999999999</v>
      </c>
      <c r="W37" s="133">
        <v>29.693999999999999</v>
      </c>
      <c r="X37" s="133">
        <v>18.972000000000001</v>
      </c>
      <c r="Y37" s="133">
        <v>24.344000000000001</v>
      </c>
      <c r="Z37" s="133">
        <v>28.071999999999999</v>
      </c>
      <c r="AA37" s="133">
        <v>51.353000000000002</v>
      </c>
      <c r="AB37" s="133">
        <v>39.774999999999999</v>
      </c>
      <c r="AC37" s="133">
        <v>34.198</v>
      </c>
      <c r="AD37" s="133">
        <v>55.52</v>
      </c>
      <c r="AE37" s="133">
        <v>37.265000000000001</v>
      </c>
      <c r="AF37" s="133">
        <v>42.856999999999999</v>
      </c>
      <c r="AG37" s="133">
        <v>48.006999999999998</v>
      </c>
      <c r="AH37" s="133">
        <v>24.831</v>
      </c>
      <c r="AI37" s="173">
        <v>31.321000000000002</v>
      </c>
      <c r="AJ37" s="173">
        <v>38.869999999999997</v>
      </c>
      <c r="AK37" s="173">
        <v>25.823</v>
      </c>
      <c r="AL37" s="173">
        <v>23.861999999999998</v>
      </c>
      <c r="AM37" s="173">
        <v>51.286999999999999</v>
      </c>
      <c r="AN37" s="173"/>
      <c r="AO37" s="173"/>
      <c r="AP37" s="173"/>
      <c r="AQ37" s="173"/>
      <c r="AR37" s="173"/>
      <c r="AS37" s="173"/>
      <c r="AT37" s="173"/>
      <c r="AU37" s="173"/>
      <c r="AV37" s="173"/>
      <c r="AW37" s="173"/>
      <c r="AX37" s="173"/>
      <c r="AY37" s="173"/>
    </row>
    <row r="38" spans="1:51" ht="15" x14ac:dyDescent="0.25">
      <c r="A38" s="192">
        <v>45170</v>
      </c>
      <c r="D38" s="133">
        <v>65.2</v>
      </c>
      <c r="E38" s="133">
        <v>63.09</v>
      </c>
      <c r="F38" s="133">
        <v>78.472999999999999</v>
      </c>
      <c r="G38" s="133">
        <v>71.448999999999998</v>
      </c>
      <c r="H38" s="133">
        <v>72.221999999999994</v>
      </c>
      <c r="I38" s="133">
        <v>55.140999999999998</v>
      </c>
      <c r="J38" s="133">
        <v>61.360999999999997</v>
      </c>
      <c r="K38" s="133">
        <v>43.070999999999998</v>
      </c>
      <c r="L38" s="133">
        <v>38.598999999999997</v>
      </c>
      <c r="M38" s="133">
        <v>51.4</v>
      </c>
      <c r="N38" s="133">
        <v>51.970999999999997</v>
      </c>
      <c r="O38" s="133">
        <v>71.882000000000005</v>
      </c>
      <c r="P38" s="133">
        <v>51.255000000000003</v>
      </c>
      <c r="Q38" s="133">
        <v>67.572000000000003</v>
      </c>
      <c r="R38" s="133">
        <v>50.402999999999999</v>
      </c>
      <c r="S38" s="133">
        <v>77.147000000000006</v>
      </c>
      <c r="T38" s="133">
        <v>52.984000000000002</v>
      </c>
      <c r="U38" s="133">
        <v>59.478000000000002</v>
      </c>
      <c r="V38" s="133">
        <v>43.378</v>
      </c>
      <c r="W38" s="133">
        <v>43.539000000000001</v>
      </c>
      <c r="X38" s="133">
        <v>38.939</v>
      </c>
      <c r="Y38" s="133">
        <v>55.643999999999998</v>
      </c>
      <c r="Z38" s="133">
        <v>59.517000000000003</v>
      </c>
      <c r="AA38" s="133">
        <v>58.177999999999997</v>
      </c>
      <c r="AB38" s="133">
        <v>55.488</v>
      </c>
      <c r="AC38" s="133">
        <v>64.807000000000002</v>
      </c>
      <c r="AD38" s="133">
        <v>59.067999999999998</v>
      </c>
      <c r="AE38" s="133">
        <v>49.052</v>
      </c>
      <c r="AF38" s="133">
        <v>48.078000000000003</v>
      </c>
      <c r="AG38" s="133">
        <v>56.173999999999999</v>
      </c>
      <c r="AH38" s="133">
        <v>40.451999999999998</v>
      </c>
      <c r="AI38" s="173">
        <v>60.741</v>
      </c>
      <c r="AJ38" s="173">
        <v>54.491</v>
      </c>
      <c r="AK38" s="173">
        <v>40.68</v>
      </c>
      <c r="AL38" s="173">
        <v>39.084000000000003</v>
      </c>
      <c r="AM38" s="173">
        <v>74.853999999999999</v>
      </c>
      <c r="AN38" s="173"/>
      <c r="AO38" s="173"/>
      <c r="AP38" s="173"/>
      <c r="AQ38" s="173"/>
      <c r="AR38" s="173"/>
      <c r="AS38" s="173"/>
      <c r="AT38" s="173"/>
      <c r="AU38" s="173"/>
      <c r="AV38" s="173"/>
      <c r="AW38" s="173"/>
      <c r="AX38" s="173"/>
      <c r="AY38" s="173"/>
    </row>
    <row r="39" spans="1:51" ht="15" x14ac:dyDescent="0.25">
      <c r="A39" s="192">
        <v>45200</v>
      </c>
      <c r="D39" s="133">
        <v>76.3</v>
      </c>
      <c r="E39" s="133">
        <v>71.879000000000005</v>
      </c>
      <c r="F39" s="133">
        <v>100.024</v>
      </c>
      <c r="G39" s="133">
        <v>128.31899999999999</v>
      </c>
      <c r="H39" s="133">
        <v>117.955</v>
      </c>
      <c r="I39" s="133">
        <v>62.779000000000003</v>
      </c>
      <c r="J39" s="133">
        <v>64.516000000000005</v>
      </c>
      <c r="K39" s="133">
        <v>56.850999999999999</v>
      </c>
      <c r="L39" s="133">
        <v>57.122999999999998</v>
      </c>
      <c r="M39" s="133">
        <v>57.725000000000001</v>
      </c>
      <c r="N39" s="133">
        <v>59.859000000000002</v>
      </c>
      <c r="O39" s="133">
        <v>89.099000000000004</v>
      </c>
      <c r="P39" s="133">
        <v>64.852000000000004</v>
      </c>
      <c r="Q39" s="133">
        <v>85.822000000000003</v>
      </c>
      <c r="R39" s="133">
        <v>70.730999999999995</v>
      </c>
      <c r="S39" s="133">
        <v>108.45699999999999</v>
      </c>
      <c r="T39" s="133">
        <v>66.06</v>
      </c>
      <c r="U39" s="133">
        <v>62.357999999999997</v>
      </c>
      <c r="V39" s="133">
        <v>56.121000000000002</v>
      </c>
      <c r="W39" s="133">
        <v>54.93</v>
      </c>
      <c r="X39" s="133">
        <v>57.332000000000001</v>
      </c>
      <c r="Y39" s="133">
        <v>58.884</v>
      </c>
      <c r="Z39" s="133">
        <v>76.015000000000001</v>
      </c>
      <c r="AA39" s="133">
        <v>86.200999999999993</v>
      </c>
      <c r="AB39" s="133">
        <v>116.98</v>
      </c>
      <c r="AC39" s="133">
        <v>87.96</v>
      </c>
      <c r="AD39" s="133">
        <v>68.781999999999996</v>
      </c>
      <c r="AE39" s="133">
        <v>62.136000000000003</v>
      </c>
      <c r="AF39" s="133">
        <v>60.936</v>
      </c>
      <c r="AG39" s="133">
        <v>69.954999999999998</v>
      </c>
      <c r="AH39" s="133">
        <v>52.637</v>
      </c>
      <c r="AI39" s="173">
        <v>85.475999999999999</v>
      </c>
      <c r="AJ39" s="173">
        <v>77.040999999999997</v>
      </c>
      <c r="AK39" s="173">
        <v>53.264000000000003</v>
      </c>
      <c r="AL39" s="173">
        <v>68.372</v>
      </c>
      <c r="AM39" s="173">
        <v>76.465999999999994</v>
      </c>
      <c r="AN39" s="173"/>
      <c r="AO39" s="173"/>
      <c r="AP39" s="173"/>
      <c r="AQ39" s="173"/>
      <c r="AR39" s="173"/>
      <c r="AS39" s="173"/>
      <c r="AT39" s="173"/>
      <c r="AU39" s="173"/>
      <c r="AV39" s="173"/>
      <c r="AW39" s="173"/>
      <c r="AX39" s="173"/>
      <c r="AY39" s="173"/>
    </row>
    <row r="40" spans="1:51" ht="15" x14ac:dyDescent="0.25">
      <c r="A40" s="192">
        <v>45231</v>
      </c>
      <c r="D40" s="133">
        <v>53.2</v>
      </c>
      <c r="E40" s="133">
        <v>63.231999999999999</v>
      </c>
      <c r="F40" s="133">
        <v>76.870999999999995</v>
      </c>
      <c r="G40" s="133">
        <v>81.924999999999997</v>
      </c>
      <c r="H40" s="133">
        <v>84.091999999999999</v>
      </c>
      <c r="I40" s="133">
        <v>59.29</v>
      </c>
      <c r="J40" s="133">
        <v>48.718000000000004</v>
      </c>
      <c r="K40" s="133">
        <v>45.676000000000002</v>
      </c>
      <c r="L40" s="133">
        <v>48.853000000000002</v>
      </c>
      <c r="M40" s="133">
        <v>49.661999999999999</v>
      </c>
      <c r="N40" s="133">
        <v>55.837000000000003</v>
      </c>
      <c r="O40" s="133">
        <v>68.938999999999993</v>
      </c>
      <c r="P40" s="133">
        <v>53.222999999999999</v>
      </c>
      <c r="Q40" s="133">
        <v>63.103999999999999</v>
      </c>
      <c r="R40" s="133">
        <v>59.045000000000002</v>
      </c>
      <c r="S40" s="133">
        <v>73.066000000000003</v>
      </c>
      <c r="T40" s="133">
        <v>59.697000000000003</v>
      </c>
      <c r="U40" s="133">
        <v>48.72</v>
      </c>
      <c r="V40" s="133">
        <v>45.234999999999999</v>
      </c>
      <c r="W40" s="133">
        <v>45.884999999999998</v>
      </c>
      <c r="X40" s="133">
        <v>44.402999999999999</v>
      </c>
      <c r="Y40" s="133">
        <v>45.01</v>
      </c>
      <c r="Z40" s="133">
        <v>64.096000000000004</v>
      </c>
      <c r="AA40" s="133">
        <v>66.947999999999993</v>
      </c>
      <c r="AB40" s="133">
        <v>76.295000000000002</v>
      </c>
      <c r="AC40" s="133">
        <v>61.387999999999998</v>
      </c>
      <c r="AD40" s="133">
        <v>55.838999999999999</v>
      </c>
      <c r="AE40" s="133">
        <v>52.499000000000002</v>
      </c>
      <c r="AF40" s="133">
        <v>54.831000000000003</v>
      </c>
      <c r="AG40" s="133">
        <v>56.781999999999996</v>
      </c>
      <c r="AH40" s="133">
        <v>41.798999999999999</v>
      </c>
      <c r="AI40" s="173">
        <v>55.421999999999997</v>
      </c>
      <c r="AJ40" s="173">
        <v>52.968000000000004</v>
      </c>
      <c r="AK40" s="173">
        <v>48.356000000000002</v>
      </c>
      <c r="AL40" s="173">
        <v>53.209000000000003</v>
      </c>
      <c r="AM40" s="173">
        <v>60.701999999999998</v>
      </c>
      <c r="AN40" s="173"/>
      <c r="AO40" s="173"/>
      <c r="AP40" s="173"/>
      <c r="AQ40" s="173"/>
      <c r="AR40" s="173"/>
      <c r="AS40" s="173"/>
      <c r="AT40" s="173"/>
      <c r="AU40" s="173"/>
      <c r="AV40" s="173"/>
      <c r="AW40" s="173"/>
      <c r="AX40" s="173"/>
      <c r="AY40" s="173"/>
    </row>
    <row r="41" spans="1:51" ht="15" x14ac:dyDescent="0.25">
      <c r="A41" s="192">
        <v>45261</v>
      </c>
      <c r="D41" s="133">
        <v>43</v>
      </c>
      <c r="E41" s="133">
        <v>53.665999999999997</v>
      </c>
      <c r="F41" s="133">
        <v>58.537999999999997</v>
      </c>
      <c r="G41" s="133">
        <v>60.348999999999997</v>
      </c>
      <c r="H41" s="133">
        <v>59.69</v>
      </c>
      <c r="I41" s="133">
        <v>47.819000000000003</v>
      </c>
      <c r="J41" s="133">
        <v>40.588999999999999</v>
      </c>
      <c r="K41" s="133">
        <v>37.362000000000002</v>
      </c>
      <c r="L41" s="133">
        <v>36.911000000000001</v>
      </c>
      <c r="M41" s="133">
        <v>40.716000000000001</v>
      </c>
      <c r="N41" s="133">
        <v>44.112000000000002</v>
      </c>
      <c r="O41" s="133">
        <v>56.652999999999999</v>
      </c>
      <c r="P41" s="133">
        <v>43.52</v>
      </c>
      <c r="Q41" s="133">
        <v>53.356999999999999</v>
      </c>
      <c r="R41" s="133">
        <v>52.587000000000003</v>
      </c>
      <c r="S41" s="133">
        <v>55.847000000000001</v>
      </c>
      <c r="T41" s="133">
        <v>51.756999999999998</v>
      </c>
      <c r="U41" s="133">
        <v>40.969000000000001</v>
      </c>
      <c r="V41" s="133">
        <v>36.465000000000003</v>
      </c>
      <c r="W41" s="133">
        <v>37.143000000000001</v>
      </c>
      <c r="X41" s="133">
        <v>34.625</v>
      </c>
      <c r="Y41" s="133">
        <v>38.261000000000003</v>
      </c>
      <c r="Z41" s="133">
        <v>45.360999999999997</v>
      </c>
      <c r="AA41" s="133">
        <v>51.564999999999998</v>
      </c>
      <c r="AB41" s="133">
        <v>50.438000000000002</v>
      </c>
      <c r="AC41" s="133">
        <v>46.021000000000001</v>
      </c>
      <c r="AD41" s="133">
        <v>47.283000000000001</v>
      </c>
      <c r="AE41" s="133">
        <v>42.868000000000002</v>
      </c>
      <c r="AF41" s="133">
        <v>51.722000000000001</v>
      </c>
      <c r="AG41" s="133">
        <v>46.835000000000001</v>
      </c>
      <c r="AH41" s="133">
        <v>34.997</v>
      </c>
      <c r="AI41" s="173">
        <v>41.034999999999997</v>
      </c>
      <c r="AJ41" s="173">
        <v>40.685000000000002</v>
      </c>
      <c r="AK41" s="173">
        <v>39.970999999999997</v>
      </c>
      <c r="AL41" s="173">
        <v>39.183</v>
      </c>
      <c r="AM41" s="173">
        <v>44.841999999999999</v>
      </c>
      <c r="AN41" s="173"/>
      <c r="AO41" s="173"/>
      <c r="AP41" s="173"/>
      <c r="AQ41" s="173"/>
      <c r="AR41" s="173"/>
      <c r="AS41" s="173"/>
      <c r="AT41" s="173"/>
      <c r="AU41" s="173"/>
      <c r="AV41" s="173"/>
      <c r="AW41" s="173"/>
      <c r="AX41" s="173"/>
      <c r="AY41" s="173"/>
    </row>
    <row r="42" spans="1:51" ht="15" x14ac:dyDescent="0.25">
      <c r="A42" s="192">
        <v>45292</v>
      </c>
      <c r="D42" s="133">
        <v>36.299999999999997</v>
      </c>
      <c r="E42" s="133">
        <v>45.854999999999997</v>
      </c>
      <c r="F42" s="133">
        <v>50.637999999999998</v>
      </c>
      <c r="G42" s="133">
        <v>50.418999999999997</v>
      </c>
      <c r="H42" s="133">
        <v>47.473999999999997</v>
      </c>
      <c r="I42" s="133">
        <v>39.796999999999997</v>
      </c>
      <c r="J42" s="133">
        <v>34.747</v>
      </c>
      <c r="K42" s="133">
        <v>32.045000000000002</v>
      </c>
      <c r="L42" s="133">
        <v>30.085000000000001</v>
      </c>
      <c r="M42" s="133">
        <v>34.159999999999997</v>
      </c>
      <c r="N42" s="133">
        <v>38.29</v>
      </c>
      <c r="O42" s="133">
        <v>49.579000000000001</v>
      </c>
      <c r="P42" s="133">
        <v>37.786999999999999</v>
      </c>
      <c r="Q42" s="133">
        <v>45.960999999999999</v>
      </c>
      <c r="R42" s="133">
        <v>41.567</v>
      </c>
      <c r="S42" s="133">
        <v>47.607999999999997</v>
      </c>
      <c r="T42" s="133">
        <v>43.067999999999998</v>
      </c>
      <c r="U42" s="133">
        <v>36.585000000000001</v>
      </c>
      <c r="V42" s="133">
        <v>31.457000000000001</v>
      </c>
      <c r="W42" s="133">
        <v>31.658000000000001</v>
      </c>
      <c r="X42" s="133">
        <v>28.114000000000001</v>
      </c>
      <c r="Y42" s="133">
        <v>32.728000000000002</v>
      </c>
      <c r="Z42" s="133">
        <v>51.896999999999998</v>
      </c>
      <c r="AA42" s="133">
        <v>45.344000000000001</v>
      </c>
      <c r="AB42" s="133">
        <v>42.110999999999997</v>
      </c>
      <c r="AC42" s="133">
        <v>38.097000000000001</v>
      </c>
      <c r="AD42" s="133">
        <v>41.686</v>
      </c>
      <c r="AE42" s="133">
        <v>36.548999999999999</v>
      </c>
      <c r="AF42" s="133">
        <v>45.512999999999998</v>
      </c>
      <c r="AG42" s="133">
        <v>40.985999999999997</v>
      </c>
      <c r="AH42" s="133">
        <v>30.105</v>
      </c>
      <c r="AI42" s="173">
        <v>34.548999999999999</v>
      </c>
      <c r="AJ42" s="173">
        <v>34.551000000000002</v>
      </c>
      <c r="AK42" s="173">
        <v>35.927</v>
      </c>
      <c r="AL42" s="173">
        <v>32.075000000000003</v>
      </c>
      <c r="AM42" s="173">
        <v>37.981999999999999</v>
      </c>
      <c r="AN42" s="173"/>
      <c r="AO42" s="173"/>
      <c r="AP42" s="173"/>
      <c r="AQ42" s="173"/>
      <c r="AR42" s="173"/>
      <c r="AS42" s="173"/>
      <c r="AT42" s="173"/>
      <c r="AU42" s="173"/>
      <c r="AV42" s="173"/>
      <c r="AW42" s="173"/>
      <c r="AX42" s="173"/>
      <c r="AY42" s="173"/>
    </row>
    <row r="43" spans="1:51" ht="15" x14ac:dyDescent="0.25">
      <c r="A43" s="192">
        <v>45323</v>
      </c>
      <c r="D43" s="133">
        <v>32.299999999999997</v>
      </c>
      <c r="E43" s="133">
        <v>38.881</v>
      </c>
      <c r="F43" s="133">
        <v>44.143999999999998</v>
      </c>
      <c r="G43" s="133">
        <v>64.433000000000007</v>
      </c>
      <c r="H43" s="133">
        <v>50.884999999999998</v>
      </c>
      <c r="I43" s="133">
        <v>34.241999999999997</v>
      </c>
      <c r="J43" s="133">
        <v>30.905999999999999</v>
      </c>
      <c r="K43" s="133">
        <v>27.832999999999998</v>
      </c>
      <c r="L43" s="133">
        <v>27.064</v>
      </c>
      <c r="M43" s="133">
        <v>30.225999999999999</v>
      </c>
      <c r="N43" s="133">
        <v>38.86</v>
      </c>
      <c r="O43" s="133">
        <v>42.813000000000002</v>
      </c>
      <c r="P43" s="133">
        <v>42.024000000000001</v>
      </c>
      <c r="Q43" s="133">
        <v>52.088000000000001</v>
      </c>
      <c r="R43" s="133">
        <v>36.682000000000002</v>
      </c>
      <c r="S43" s="133">
        <v>43.524999999999999</v>
      </c>
      <c r="T43" s="133">
        <v>42.298999999999999</v>
      </c>
      <c r="U43" s="133">
        <v>39.173999999999999</v>
      </c>
      <c r="V43" s="133">
        <v>29.436</v>
      </c>
      <c r="W43" s="133">
        <v>27.317</v>
      </c>
      <c r="X43" s="133">
        <v>27.096</v>
      </c>
      <c r="Y43" s="133">
        <v>28.844000000000001</v>
      </c>
      <c r="Z43" s="133">
        <v>45.731000000000002</v>
      </c>
      <c r="AA43" s="133">
        <v>39.137</v>
      </c>
      <c r="AB43" s="133">
        <v>44.427999999999997</v>
      </c>
      <c r="AC43" s="133">
        <v>34.171999999999997</v>
      </c>
      <c r="AD43" s="133">
        <v>41.518999999999998</v>
      </c>
      <c r="AE43" s="133">
        <v>31.238</v>
      </c>
      <c r="AF43" s="133">
        <v>35.956000000000003</v>
      </c>
      <c r="AG43" s="133">
        <v>36.167000000000002</v>
      </c>
      <c r="AH43" s="133">
        <v>27.004999999999999</v>
      </c>
      <c r="AI43" s="173">
        <v>35.286999999999999</v>
      </c>
      <c r="AJ43" s="173">
        <v>35.219000000000001</v>
      </c>
      <c r="AK43" s="173">
        <v>31.07</v>
      </c>
      <c r="AL43" s="173">
        <v>28.5</v>
      </c>
      <c r="AM43" s="173">
        <v>35.048999999999999</v>
      </c>
      <c r="AN43" s="173"/>
      <c r="AO43" s="173"/>
      <c r="AP43" s="173"/>
      <c r="AQ43" s="173"/>
      <c r="AR43" s="173"/>
      <c r="AS43" s="173"/>
      <c r="AT43" s="173"/>
      <c r="AU43" s="173"/>
      <c r="AV43" s="173"/>
      <c r="AW43" s="173"/>
      <c r="AX43" s="173"/>
      <c r="AY43" s="173"/>
    </row>
    <row r="44" spans="1:51" ht="15" x14ac:dyDescent="0.25">
      <c r="A44" s="192">
        <v>45352</v>
      </c>
      <c r="D44" s="133">
        <v>52.7</v>
      </c>
      <c r="E44" s="133">
        <v>47.741999999999997</v>
      </c>
      <c r="F44" s="133">
        <v>76.400000000000006</v>
      </c>
      <c r="G44" s="133">
        <v>131.73099999999999</v>
      </c>
      <c r="H44" s="133">
        <v>65.957999999999998</v>
      </c>
      <c r="I44" s="133">
        <v>48.515000000000001</v>
      </c>
      <c r="J44" s="133">
        <v>68.453000000000003</v>
      </c>
      <c r="K44" s="133">
        <v>40.456000000000003</v>
      </c>
      <c r="L44" s="133">
        <v>41.436999999999998</v>
      </c>
      <c r="M44" s="133">
        <v>59.923999999999999</v>
      </c>
      <c r="N44" s="133">
        <v>75.932000000000002</v>
      </c>
      <c r="O44" s="133">
        <v>69.27</v>
      </c>
      <c r="P44" s="133">
        <v>86.561999999999998</v>
      </c>
      <c r="Q44" s="133">
        <v>61.131999999999998</v>
      </c>
      <c r="R44" s="133">
        <v>70.403999999999996</v>
      </c>
      <c r="S44" s="133">
        <v>61.347000000000001</v>
      </c>
      <c r="T44" s="133">
        <v>53.823</v>
      </c>
      <c r="U44" s="133">
        <v>46.109000000000002</v>
      </c>
      <c r="V44" s="133">
        <v>41.433999999999997</v>
      </c>
      <c r="W44" s="133">
        <v>32.683999999999997</v>
      </c>
      <c r="X44" s="133">
        <v>38.204000000000001</v>
      </c>
      <c r="Y44" s="133">
        <v>69.313999999999993</v>
      </c>
      <c r="Z44" s="133">
        <v>58.07</v>
      </c>
      <c r="AA44" s="133">
        <v>51.078000000000003</v>
      </c>
      <c r="AB44" s="133">
        <v>118.27200000000001</v>
      </c>
      <c r="AC44" s="133">
        <v>42.316000000000003</v>
      </c>
      <c r="AD44" s="133">
        <v>69.144000000000005</v>
      </c>
      <c r="AE44" s="133">
        <v>36.01</v>
      </c>
      <c r="AF44" s="133">
        <v>55.335000000000001</v>
      </c>
      <c r="AG44" s="133">
        <v>59.787999999999997</v>
      </c>
      <c r="AH44" s="133">
        <v>38.655000000000001</v>
      </c>
      <c r="AI44" s="173">
        <v>45.154000000000003</v>
      </c>
      <c r="AJ44" s="173">
        <v>50.451000000000001</v>
      </c>
      <c r="AK44" s="173">
        <v>36.848999999999997</v>
      </c>
      <c r="AL44" s="173">
        <v>52.78</v>
      </c>
      <c r="AM44" s="173">
        <v>68.332999999999998</v>
      </c>
      <c r="AN44" s="173"/>
      <c r="AO44" s="173"/>
      <c r="AP44" s="173"/>
      <c r="AQ44" s="173"/>
      <c r="AR44" s="173"/>
      <c r="AS44" s="173"/>
      <c r="AT44" s="173"/>
      <c r="AU44" s="173"/>
      <c r="AV44" s="173"/>
      <c r="AW44" s="173"/>
      <c r="AX44" s="173"/>
      <c r="AY44" s="173"/>
    </row>
    <row r="45" spans="1:51" ht="15" x14ac:dyDescent="0.25">
      <c r="A45" s="192">
        <v>45383</v>
      </c>
      <c r="D45" s="133">
        <v>130.30000000000001</v>
      </c>
      <c r="E45" s="133">
        <v>124.517</v>
      </c>
      <c r="F45" s="133">
        <v>282.25599999999997</v>
      </c>
      <c r="G45" s="133">
        <v>278.09699999999998</v>
      </c>
      <c r="H45" s="133">
        <v>170.96600000000001</v>
      </c>
      <c r="I45" s="133">
        <v>96.478999999999999</v>
      </c>
      <c r="J45" s="133">
        <v>151.554</v>
      </c>
      <c r="K45" s="133">
        <v>82.665000000000006</v>
      </c>
      <c r="L45" s="133">
        <v>82.337000000000003</v>
      </c>
      <c r="M45" s="133">
        <v>166.68700000000001</v>
      </c>
      <c r="N45" s="133">
        <v>232.27199999999999</v>
      </c>
      <c r="O45" s="133">
        <v>147.149</v>
      </c>
      <c r="P45" s="133">
        <v>129.13300000000001</v>
      </c>
      <c r="Q45" s="133">
        <v>127.914</v>
      </c>
      <c r="R45" s="133">
        <v>162.47900000000001</v>
      </c>
      <c r="S45" s="133">
        <v>149.114</v>
      </c>
      <c r="T45" s="133">
        <v>81.960999999999999</v>
      </c>
      <c r="U45" s="133">
        <v>95.754999999999995</v>
      </c>
      <c r="V45" s="133">
        <v>84.144999999999996</v>
      </c>
      <c r="W45" s="133">
        <v>78.38</v>
      </c>
      <c r="X45" s="133">
        <v>76.834000000000003</v>
      </c>
      <c r="Y45" s="133">
        <v>174.405</v>
      </c>
      <c r="Z45" s="133">
        <v>226.85300000000001</v>
      </c>
      <c r="AA45" s="133">
        <v>182.072</v>
      </c>
      <c r="AB45" s="133">
        <v>178.32499999999999</v>
      </c>
      <c r="AC45" s="133">
        <v>96.468000000000004</v>
      </c>
      <c r="AD45" s="133">
        <v>134.05000000000001</v>
      </c>
      <c r="AE45" s="133">
        <v>101.925</v>
      </c>
      <c r="AF45" s="133">
        <v>140.25200000000001</v>
      </c>
      <c r="AG45" s="133">
        <v>124.758</v>
      </c>
      <c r="AH45" s="133">
        <v>69.834000000000003</v>
      </c>
      <c r="AI45" s="173">
        <v>103.714</v>
      </c>
      <c r="AJ45" s="173">
        <v>81.754000000000005</v>
      </c>
      <c r="AK45" s="173">
        <v>94.355000000000004</v>
      </c>
      <c r="AL45" s="173">
        <v>88.891000000000005</v>
      </c>
      <c r="AM45" s="173">
        <v>125.38800000000001</v>
      </c>
      <c r="AN45" s="173"/>
      <c r="AO45" s="173"/>
      <c r="AP45" s="173"/>
      <c r="AQ45" s="173"/>
      <c r="AR45" s="173"/>
      <c r="AS45" s="173"/>
      <c r="AT45" s="173"/>
      <c r="AU45" s="173"/>
      <c r="AV45" s="173"/>
      <c r="AW45" s="173"/>
      <c r="AX45" s="173"/>
      <c r="AY45" s="173"/>
    </row>
    <row r="46" spans="1:51" ht="15" x14ac:dyDescent="0.25">
      <c r="A46" s="192">
        <v>45413</v>
      </c>
      <c r="D46" s="133">
        <v>266.7</v>
      </c>
      <c r="E46" s="133">
        <v>545.04700000000003</v>
      </c>
      <c r="F46" s="133">
        <v>510.20600000000002</v>
      </c>
      <c r="G46" s="133">
        <v>377.084</v>
      </c>
      <c r="H46" s="133">
        <v>297.95600000000002</v>
      </c>
      <c r="I46" s="133">
        <v>166.297</v>
      </c>
      <c r="J46" s="133">
        <v>159.81200000000001</v>
      </c>
      <c r="K46" s="133">
        <v>98.206000000000003</v>
      </c>
      <c r="L46" s="133">
        <v>167.06299999999999</v>
      </c>
      <c r="M46" s="133">
        <v>241.75700000000001</v>
      </c>
      <c r="N46" s="133">
        <v>609.65800000000002</v>
      </c>
      <c r="O46" s="133">
        <v>233.43</v>
      </c>
      <c r="P46" s="133">
        <v>412.495</v>
      </c>
      <c r="Q46" s="133">
        <v>261.536</v>
      </c>
      <c r="R46" s="133">
        <v>460.20499999999998</v>
      </c>
      <c r="S46" s="133">
        <v>343.23500000000001</v>
      </c>
      <c r="T46" s="133">
        <v>210.946</v>
      </c>
      <c r="U46" s="133">
        <v>172.53899999999999</v>
      </c>
      <c r="V46" s="133">
        <v>214.428</v>
      </c>
      <c r="W46" s="133">
        <v>70.429000000000002</v>
      </c>
      <c r="X46" s="133">
        <v>191.083</v>
      </c>
      <c r="Y46" s="133">
        <v>222.54900000000001</v>
      </c>
      <c r="Z46" s="133">
        <v>475.31299999999999</v>
      </c>
      <c r="AA46" s="133">
        <v>243.529</v>
      </c>
      <c r="AB46" s="133">
        <v>228.93600000000001</v>
      </c>
      <c r="AC46" s="133">
        <v>403.58300000000003</v>
      </c>
      <c r="AD46" s="133">
        <v>330.94400000000002</v>
      </c>
      <c r="AE46" s="133">
        <v>200.726</v>
      </c>
      <c r="AF46" s="133">
        <v>312.08199999999999</v>
      </c>
      <c r="AG46" s="133">
        <v>112.96899999999999</v>
      </c>
      <c r="AH46" s="133">
        <v>136.12200000000001</v>
      </c>
      <c r="AI46" s="173">
        <v>237.96100000000001</v>
      </c>
      <c r="AJ46" s="173">
        <v>153.92400000000001</v>
      </c>
      <c r="AK46" s="173">
        <v>107.774</v>
      </c>
      <c r="AL46" s="173">
        <v>221.679</v>
      </c>
      <c r="AM46" s="173">
        <v>394.351</v>
      </c>
      <c r="AN46" s="173"/>
      <c r="AO46" s="173"/>
      <c r="AP46" s="173"/>
      <c r="AQ46" s="173"/>
      <c r="AR46" s="173"/>
      <c r="AS46" s="173"/>
      <c r="AT46" s="173"/>
      <c r="AU46" s="173"/>
      <c r="AV46" s="173"/>
      <c r="AW46" s="173"/>
      <c r="AX46" s="173"/>
      <c r="AY46" s="173"/>
    </row>
    <row r="47" spans="1:51" ht="15" x14ac:dyDescent="0.25">
      <c r="A47" s="192">
        <v>45444</v>
      </c>
      <c r="D47" s="133">
        <v>180.4</v>
      </c>
      <c r="E47" s="133">
        <v>504.673</v>
      </c>
      <c r="F47" s="133">
        <v>301.42200000000003</v>
      </c>
      <c r="G47" s="133">
        <v>249.77500000000001</v>
      </c>
      <c r="H47" s="133">
        <v>148.136</v>
      </c>
      <c r="I47" s="133">
        <v>126.717</v>
      </c>
      <c r="J47" s="133">
        <v>82.388999999999996</v>
      </c>
      <c r="K47" s="133">
        <v>72.141999999999996</v>
      </c>
      <c r="L47" s="133">
        <v>169.05</v>
      </c>
      <c r="M47" s="133">
        <v>121.517</v>
      </c>
      <c r="N47" s="133">
        <v>436.93900000000002</v>
      </c>
      <c r="O47" s="133">
        <v>135.17699999999999</v>
      </c>
      <c r="P47" s="133">
        <v>487.71899999999999</v>
      </c>
      <c r="Q47" s="133">
        <v>133.142</v>
      </c>
      <c r="R47" s="133">
        <v>370.89400000000001</v>
      </c>
      <c r="S47" s="133">
        <v>220.178</v>
      </c>
      <c r="T47" s="133">
        <v>213.93</v>
      </c>
      <c r="U47" s="133">
        <v>75.313000000000002</v>
      </c>
      <c r="V47" s="133">
        <v>106.477</v>
      </c>
      <c r="W47" s="133">
        <v>29.437000000000001</v>
      </c>
      <c r="X47" s="133">
        <v>171.05500000000001</v>
      </c>
      <c r="Y47" s="133">
        <v>81.183999999999997</v>
      </c>
      <c r="Z47" s="133">
        <v>294.779</v>
      </c>
      <c r="AA47" s="133">
        <v>118.907</v>
      </c>
      <c r="AB47" s="133">
        <v>115.962</v>
      </c>
      <c r="AC47" s="133">
        <v>385.858</v>
      </c>
      <c r="AD47" s="133">
        <v>159.18799999999999</v>
      </c>
      <c r="AE47" s="133">
        <v>200.52500000000001</v>
      </c>
      <c r="AF47" s="133">
        <v>369.38299999999998</v>
      </c>
      <c r="AG47" s="133">
        <v>26.898</v>
      </c>
      <c r="AH47" s="133">
        <v>78.468000000000004</v>
      </c>
      <c r="AI47" s="173">
        <v>194.76300000000001</v>
      </c>
      <c r="AJ47" s="173">
        <v>141.042</v>
      </c>
      <c r="AK47" s="173">
        <v>63.911000000000001</v>
      </c>
      <c r="AL47" s="173">
        <v>201.74</v>
      </c>
      <c r="AM47" s="173">
        <v>494.96199999999999</v>
      </c>
      <c r="AN47" s="173"/>
      <c r="AO47" s="173"/>
      <c r="AP47" s="173"/>
      <c r="AQ47" s="173"/>
      <c r="AR47" s="173"/>
      <c r="AS47" s="173"/>
      <c r="AT47" s="173"/>
      <c r="AU47" s="173"/>
      <c r="AV47" s="173"/>
      <c r="AW47" s="173"/>
      <c r="AX47" s="173"/>
      <c r="AY47" s="173"/>
    </row>
    <row r="48" spans="1:51" ht="15" x14ac:dyDescent="0.25">
      <c r="A48" s="192">
        <v>45474</v>
      </c>
      <c r="D48" s="133">
        <v>65.2</v>
      </c>
      <c r="E48" s="133">
        <v>162.696</v>
      </c>
      <c r="F48" s="133">
        <v>85.391000000000005</v>
      </c>
      <c r="G48" s="133">
        <v>92.287999999999997</v>
      </c>
      <c r="H48" s="133">
        <v>53.853000000000002</v>
      </c>
      <c r="I48" s="133">
        <v>39.066000000000003</v>
      </c>
      <c r="J48" s="133">
        <v>26.785</v>
      </c>
      <c r="K48" s="133">
        <v>23.728000000000002</v>
      </c>
      <c r="L48" s="133">
        <v>64.275000000000006</v>
      </c>
      <c r="M48" s="133">
        <v>44.884999999999998</v>
      </c>
      <c r="N48" s="133">
        <v>146.392</v>
      </c>
      <c r="O48" s="133">
        <v>34.353000000000002</v>
      </c>
      <c r="P48" s="133">
        <v>282.47199999999998</v>
      </c>
      <c r="Q48" s="133">
        <v>40.103000000000002</v>
      </c>
      <c r="R48" s="133">
        <v>104.58</v>
      </c>
      <c r="S48" s="133">
        <v>78.661000000000001</v>
      </c>
      <c r="T48" s="133">
        <v>97.994</v>
      </c>
      <c r="U48" s="133">
        <v>17.981999999999999</v>
      </c>
      <c r="V48" s="133">
        <v>23.54</v>
      </c>
      <c r="W48" s="133">
        <v>12.067</v>
      </c>
      <c r="X48" s="133">
        <v>31.571999999999999</v>
      </c>
      <c r="Y48" s="133">
        <v>25.122</v>
      </c>
      <c r="Z48" s="133">
        <v>91.691000000000003</v>
      </c>
      <c r="AA48" s="133">
        <v>32.637</v>
      </c>
      <c r="AB48" s="133">
        <v>36.981999999999999</v>
      </c>
      <c r="AC48" s="133">
        <v>119.11799999999999</v>
      </c>
      <c r="AD48" s="133">
        <v>71.043000000000006</v>
      </c>
      <c r="AE48" s="133">
        <v>45.119</v>
      </c>
      <c r="AF48" s="133">
        <v>133.696</v>
      </c>
      <c r="AG48" s="133">
        <v>16.475000000000001</v>
      </c>
      <c r="AH48" s="133">
        <v>22.945</v>
      </c>
      <c r="AI48" s="173">
        <v>41.131</v>
      </c>
      <c r="AJ48" s="173">
        <v>39.430999999999997</v>
      </c>
      <c r="AK48" s="173">
        <v>21.169</v>
      </c>
      <c r="AL48" s="173">
        <v>101.092</v>
      </c>
      <c r="AM48" s="173">
        <v>201.583</v>
      </c>
      <c r="AN48" s="173"/>
      <c r="AO48" s="173"/>
      <c r="AP48" s="173"/>
      <c r="AQ48" s="173"/>
      <c r="AR48" s="173"/>
      <c r="AS48" s="173"/>
      <c r="AT48" s="173"/>
      <c r="AU48" s="173"/>
      <c r="AV48" s="173"/>
      <c r="AW48" s="173"/>
      <c r="AX48" s="173"/>
      <c r="AY48" s="173"/>
    </row>
    <row r="49" spans="1:1005" ht="15" x14ac:dyDescent="0.25">
      <c r="A49" s="192">
        <v>45505</v>
      </c>
      <c r="D49" s="133">
        <v>43.5</v>
      </c>
      <c r="E49" s="133">
        <v>85.363</v>
      </c>
      <c r="F49" s="133">
        <v>50.615000000000002</v>
      </c>
      <c r="G49" s="133">
        <v>45.634999999999998</v>
      </c>
      <c r="H49" s="133">
        <v>44.296999999999997</v>
      </c>
      <c r="I49" s="133">
        <v>30.763999999999999</v>
      </c>
      <c r="J49" s="133">
        <v>28.792999999999999</v>
      </c>
      <c r="K49" s="133">
        <v>25.497</v>
      </c>
      <c r="L49" s="133">
        <v>32.777000000000001</v>
      </c>
      <c r="M49" s="133">
        <v>40.712000000000003</v>
      </c>
      <c r="N49" s="133">
        <v>62.01</v>
      </c>
      <c r="O49" s="133">
        <v>31.62</v>
      </c>
      <c r="P49" s="133">
        <v>85.43</v>
      </c>
      <c r="Q49" s="133">
        <v>31.366</v>
      </c>
      <c r="R49" s="133">
        <v>69.064999999999998</v>
      </c>
      <c r="S49" s="133">
        <v>43.322000000000003</v>
      </c>
      <c r="T49" s="133">
        <v>56.795999999999999</v>
      </c>
      <c r="U49" s="133">
        <v>25.212</v>
      </c>
      <c r="V49" s="133">
        <v>30.3</v>
      </c>
      <c r="W49" s="133">
        <v>19.221</v>
      </c>
      <c r="X49" s="133">
        <v>24.870999999999999</v>
      </c>
      <c r="Y49" s="133">
        <v>28.416</v>
      </c>
      <c r="Z49" s="133">
        <v>51.363</v>
      </c>
      <c r="AA49" s="133">
        <v>40.567</v>
      </c>
      <c r="AB49" s="133">
        <v>35.186999999999998</v>
      </c>
      <c r="AC49" s="133">
        <v>55.235999999999997</v>
      </c>
      <c r="AD49" s="133">
        <v>37.414999999999999</v>
      </c>
      <c r="AE49" s="133">
        <v>43.164999999999999</v>
      </c>
      <c r="AF49" s="133">
        <v>48.771000000000001</v>
      </c>
      <c r="AG49" s="133">
        <v>25.196999999999999</v>
      </c>
      <c r="AH49" s="133">
        <v>31.128</v>
      </c>
      <c r="AI49" s="173">
        <v>39.768000000000001</v>
      </c>
      <c r="AJ49" s="173">
        <v>26.234999999999999</v>
      </c>
      <c r="AK49" s="173">
        <v>24.225999999999999</v>
      </c>
      <c r="AL49" s="173">
        <v>52.308999999999997</v>
      </c>
      <c r="AM49" s="173">
        <v>79.230999999999995</v>
      </c>
      <c r="AN49" s="173"/>
      <c r="AO49" s="173"/>
      <c r="AP49" s="173"/>
      <c r="AQ49" s="173"/>
      <c r="AR49" s="173"/>
      <c r="AS49" s="173"/>
      <c r="AT49" s="173"/>
      <c r="AU49" s="173"/>
      <c r="AV49" s="173"/>
      <c r="AW49" s="173"/>
      <c r="AX49" s="173"/>
      <c r="AY49" s="173"/>
    </row>
    <row r="50" spans="1:1005" ht="15" x14ac:dyDescent="0.25">
      <c r="A50" s="192">
        <v>45536</v>
      </c>
      <c r="D50" s="133">
        <v>65.2</v>
      </c>
      <c r="E50" s="133">
        <v>77.938999999999993</v>
      </c>
      <c r="F50" s="133">
        <v>72.652000000000001</v>
      </c>
      <c r="G50" s="133">
        <v>75.353999999999999</v>
      </c>
      <c r="H50" s="133">
        <v>56.064999999999998</v>
      </c>
      <c r="I50" s="133">
        <v>62.250999999999998</v>
      </c>
      <c r="J50" s="133">
        <v>43.97</v>
      </c>
      <c r="K50" s="133">
        <v>38.704000000000001</v>
      </c>
      <c r="L50" s="133">
        <v>51.808</v>
      </c>
      <c r="M50" s="133">
        <v>51.997</v>
      </c>
      <c r="N50" s="133">
        <v>71.721999999999994</v>
      </c>
      <c r="O50" s="133">
        <v>51.762999999999998</v>
      </c>
      <c r="P50" s="133">
        <v>68.230999999999995</v>
      </c>
      <c r="Q50" s="133">
        <v>51.226999999999997</v>
      </c>
      <c r="R50" s="133">
        <v>78.156999999999996</v>
      </c>
      <c r="S50" s="133">
        <v>53.457999999999998</v>
      </c>
      <c r="T50" s="133">
        <v>60.167000000000002</v>
      </c>
      <c r="U50" s="133">
        <v>43.997999999999998</v>
      </c>
      <c r="V50" s="133">
        <v>43.935000000000002</v>
      </c>
      <c r="W50" s="133">
        <v>39.360999999999997</v>
      </c>
      <c r="X50" s="133">
        <v>56.167999999999999</v>
      </c>
      <c r="Y50" s="133">
        <v>60.720999999999997</v>
      </c>
      <c r="Z50" s="133">
        <v>58.494</v>
      </c>
      <c r="AA50" s="133">
        <v>56.125999999999998</v>
      </c>
      <c r="AB50" s="133">
        <v>65.608000000000004</v>
      </c>
      <c r="AC50" s="133">
        <v>59.533000000000001</v>
      </c>
      <c r="AD50" s="133">
        <v>49.57</v>
      </c>
      <c r="AE50" s="133">
        <v>48.423000000000002</v>
      </c>
      <c r="AF50" s="133">
        <v>56.665999999999997</v>
      </c>
      <c r="AG50" s="133">
        <v>40.866</v>
      </c>
      <c r="AH50" s="133">
        <v>62.118000000000002</v>
      </c>
      <c r="AI50" s="173">
        <v>54.253</v>
      </c>
      <c r="AJ50" s="173">
        <v>40.966000000000001</v>
      </c>
      <c r="AK50" s="173">
        <v>39.347999999999999</v>
      </c>
      <c r="AL50" s="173">
        <v>75.116</v>
      </c>
      <c r="AM50" s="173">
        <v>63.478999999999999</v>
      </c>
      <c r="AN50" s="173"/>
      <c r="AO50" s="173"/>
      <c r="AP50" s="173"/>
      <c r="AQ50" s="173"/>
      <c r="AR50" s="173"/>
      <c r="AS50" s="173"/>
      <c r="AT50" s="173"/>
      <c r="AU50" s="173"/>
      <c r="AV50" s="173"/>
      <c r="AW50" s="173"/>
      <c r="AX50" s="173"/>
      <c r="AY50" s="173"/>
    </row>
    <row r="51" spans="1:1005" ht="15" x14ac:dyDescent="0.25">
      <c r="A51" s="192">
        <v>45566</v>
      </c>
      <c r="D51" s="133">
        <v>76.3</v>
      </c>
      <c r="E51" s="133">
        <v>100.029</v>
      </c>
      <c r="F51" s="133">
        <v>128.322</v>
      </c>
      <c r="G51" s="133">
        <v>115.691</v>
      </c>
      <c r="H51" s="133">
        <v>63.518000000000001</v>
      </c>
      <c r="I51" s="133">
        <v>64.427000000000007</v>
      </c>
      <c r="J51" s="133">
        <v>57.537999999999997</v>
      </c>
      <c r="K51" s="133">
        <v>57.99</v>
      </c>
      <c r="L51" s="133">
        <v>57.984999999999999</v>
      </c>
      <c r="M51" s="133">
        <v>60.040999999999997</v>
      </c>
      <c r="N51" s="133">
        <v>89.343000000000004</v>
      </c>
      <c r="O51" s="133">
        <v>65.129000000000005</v>
      </c>
      <c r="P51" s="133">
        <v>86.381</v>
      </c>
      <c r="Q51" s="133">
        <v>70.995999999999995</v>
      </c>
      <c r="R51" s="133">
        <v>107.539</v>
      </c>
      <c r="S51" s="133">
        <v>66.635999999999996</v>
      </c>
      <c r="T51" s="133">
        <v>62.89</v>
      </c>
      <c r="U51" s="133">
        <v>56.676000000000002</v>
      </c>
      <c r="V51" s="133">
        <v>55.281999999999996</v>
      </c>
      <c r="W51" s="133">
        <v>57.412999999999997</v>
      </c>
      <c r="X51" s="133">
        <v>59.207999999999998</v>
      </c>
      <c r="Y51" s="133">
        <v>76.027000000000001</v>
      </c>
      <c r="Z51" s="133">
        <v>86.427999999999997</v>
      </c>
      <c r="AA51" s="133">
        <v>116.914</v>
      </c>
      <c r="AB51" s="133">
        <v>88.619</v>
      </c>
      <c r="AC51" s="133">
        <v>69.224000000000004</v>
      </c>
      <c r="AD51" s="133">
        <v>62.515999999999998</v>
      </c>
      <c r="AE51" s="133">
        <v>61.472000000000001</v>
      </c>
      <c r="AF51" s="133">
        <v>70.292000000000002</v>
      </c>
      <c r="AG51" s="133">
        <v>52.802999999999997</v>
      </c>
      <c r="AH51" s="133">
        <v>84.462999999999994</v>
      </c>
      <c r="AI51" s="173">
        <v>77.616</v>
      </c>
      <c r="AJ51" s="173">
        <v>53.387</v>
      </c>
      <c r="AK51" s="173">
        <v>69.262</v>
      </c>
      <c r="AL51" s="173">
        <v>75.180000000000007</v>
      </c>
      <c r="AM51" s="173">
        <v>72.087000000000003</v>
      </c>
      <c r="AN51" s="173"/>
      <c r="AO51" s="173"/>
      <c r="AP51" s="173"/>
      <c r="AQ51" s="173"/>
      <c r="AR51" s="173"/>
      <c r="AS51" s="173"/>
      <c r="AT51" s="173"/>
      <c r="AU51" s="173"/>
      <c r="AV51" s="173"/>
      <c r="AW51" s="173"/>
      <c r="AX51" s="173"/>
      <c r="AY51" s="173"/>
    </row>
    <row r="52" spans="1:1005" ht="15" x14ac:dyDescent="0.25">
      <c r="A52" s="192">
        <v>45597</v>
      </c>
      <c r="D52" s="133">
        <v>53.2</v>
      </c>
      <c r="E52" s="133">
        <v>76.293999999999997</v>
      </c>
      <c r="F52" s="133">
        <v>80.59</v>
      </c>
      <c r="G52" s="133">
        <v>83.102000000000004</v>
      </c>
      <c r="H52" s="133">
        <v>59.85</v>
      </c>
      <c r="I52" s="133">
        <v>48.935000000000002</v>
      </c>
      <c r="J52" s="133">
        <v>46.079000000000001</v>
      </c>
      <c r="K52" s="133">
        <v>48.567</v>
      </c>
      <c r="L52" s="133">
        <v>49.755000000000003</v>
      </c>
      <c r="M52" s="133">
        <v>56.070999999999998</v>
      </c>
      <c r="N52" s="133">
        <v>68.548000000000002</v>
      </c>
      <c r="O52" s="133">
        <v>53.073999999999998</v>
      </c>
      <c r="P52" s="133">
        <v>63.418999999999997</v>
      </c>
      <c r="Q52" s="133">
        <v>59.606000000000002</v>
      </c>
      <c r="R52" s="133">
        <v>72.305000000000007</v>
      </c>
      <c r="S52" s="133">
        <v>59.798000000000002</v>
      </c>
      <c r="T52" s="133">
        <v>49.051000000000002</v>
      </c>
      <c r="U52" s="133">
        <v>45.569000000000003</v>
      </c>
      <c r="V52" s="133">
        <v>46.002000000000002</v>
      </c>
      <c r="W52" s="133">
        <v>44.384</v>
      </c>
      <c r="X52" s="133">
        <v>45.154000000000003</v>
      </c>
      <c r="Y52" s="133">
        <v>63.326000000000001</v>
      </c>
      <c r="Z52" s="133">
        <v>66.471000000000004</v>
      </c>
      <c r="AA52" s="133">
        <v>74.957999999999998</v>
      </c>
      <c r="AB52" s="133">
        <v>61.79</v>
      </c>
      <c r="AC52" s="133">
        <v>55.948</v>
      </c>
      <c r="AD52" s="133">
        <v>52.655999999999999</v>
      </c>
      <c r="AE52" s="133">
        <v>54.759</v>
      </c>
      <c r="AF52" s="133">
        <v>56.94</v>
      </c>
      <c r="AG52" s="133">
        <v>41.862000000000002</v>
      </c>
      <c r="AH52" s="133">
        <v>54.991999999999997</v>
      </c>
      <c r="AI52" s="173">
        <v>52.768000000000001</v>
      </c>
      <c r="AJ52" s="173">
        <v>48.316000000000003</v>
      </c>
      <c r="AK52" s="173">
        <v>53.017000000000003</v>
      </c>
      <c r="AL52" s="173">
        <v>60.493000000000002</v>
      </c>
      <c r="AM52" s="173">
        <v>63.284999999999997</v>
      </c>
      <c r="AN52" s="173"/>
      <c r="AO52" s="173"/>
      <c r="AP52" s="173"/>
      <c r="AQ52" s="173"/>
      <c r="AR52" s="173"/>
      <c r="AS52" s="173"/>
      <c r="AT52" s="173"/>
      <c r="AU52" s="173"/>
      <c r="AV52" s="173"/>
      <c r="AW52" s="173"/>
      <c r="AX52" s="173"/>
      <c r="AY52" s="173"/>
    </row>
    <row r="53" spans="1:1005" ht="15" x14ac:dyDescent="0.25">
      <c r="A53" s="192">
        <v>45627</v>
      </c>
      <c r="D53" s="133">
        <v>43</v>
      </c>
      <c r="E53" s="133">
        <v>58.274999999999999</v>
      </c>
      <c r="F53" s="133">
        <v>60.05</v>
      </c>
      <c r="G53" s="133">
        <v>58.924999999999997</v>
      </c>
      <c r="H53" s="133">
        <v>48.308999999999997</v>
      </c>
      <c r="I53" s="133">
        <v>40.756999999999998</v>
      </c>
      <c r="J53" s="133">
        <v>37.792999999999999</v>
      </c>
      <c r="K53" s="133">
        <v>36.773000000000003</v>
      </c>
      <c r="L53" s="133">
        <v>40.790999999999997</v>
      </c>
      <c r="M53" s="133">
        <v>44.015999999999998</v>
      </c>
      <c r="N53" s="133">
        <v>56.563000000000002</v>
      </c>
      <c r="O53" s="133">
        <v>43.502000000000002</v>
      </c>
      <c r="P53" s="133">
        <v>53.64</v>
      </c>
      <c r="Q53" s="133">
        <v>52.423999999999999</v>
      </c>
      <c r="R53" s="133">
        <v>55.52</v>
      </c>
      <c r="S53" s="133">
        <v>51.664000000000001</v>
      </c>
      <c r="T53" s="133">
        <v>41.265999999999998</v>
      </c>
      <c r="U53" s="133">
        <v>36.816000000000003</v>
      </c>
      <c r="V53" s="133">
        <v>37.228000000000002</v>
      </c>
      <c r="W53" s="133">
        <v>34.487000000000002</v>
      </c>
      <c r="X53" s="133">
        <v>38.383000000000003</v>
      </c>
      <c r="Y53" s="133">
        <v>45.063000000000002</v>
      </c>
      <c r="Z53" s="133">
        <v>51.383000000000003</v>
      </c>
      <c r="AA53" s="133">
        <v>49.953000000000003</v>
      </c>
      <c r="AB53" s="133">
        <v>46.384</v>
      </c>
      <c r="AC53" s="133">
        <v>47.442</v>
      </c>
      <c r="AD53" s="133">
        <v>42.93</v>
      </c>
      <c r="AE53" s="133">
        <v>52.262999999999998</v>
      </c>
      <c r="AF53" s="133">
        <v>46.972000000000001</v>
      </c>
      <c r="AG53" s="133">
        <v>35.033000000000001</v>
      </c>
      <c r="AH53" s="133">
        <v>40.939</v>
      </c>
      <c r="AI53" s="173">
        <v>40.777000000000001</v>
      </c>
      <c r="AJ53" s="173">
        <v>39.920999999999999</v>
      </c>
      <c r="AK53" s="173">
        <v>39.179000000000002</v>
      </c>
      <c r="AL53" s="173">
        <v>44.622999999999998</v>
      </c>
      <c r="AM53" s="173">
        <v>53.704000000000001</v>
      </c>
      <c r="AN53" s="173"/>
      <c r="AO53" s="173"/>
      <c r="AP53" s="173"/>
      <c r="AQ53" s="173"/>
      <c r="AR53" s="173"/>
      <c r="AS53" s="173"/>
      <c r="AT53" s="173"/>
      <c r="AU53" s="173"/>
      <c r="AV53" s="173"/>
      <c r="AW53" s="173"/>
      <c r="AX53" s="173"/>
      <c r="AY53" s="173"/>
    </row>
    <row r="54" spans="1:1005" ht="15" x14ac:dyDescent="0.25">
      <c r="A54" s="192">
        <v>45658</v>
      </c>
      <c r="D54" s="133">
        <v>36.299999999999997</v>
      </c>
      <c r="E54" s="133">
        <v>50.545000000000002</v>
      </c>
      <c r="F54" s="133">
        <v>50.478000000000002</v>
      </c>
      <c r="G54" s="133">
        <v>47.448999999999998</v>
      </c>
      <c r="H54" s="133">
        <v>40.225000000000001</v>
      </c>
      <c r="I54" s="133">
        <v>34.933</v>
      </c>
      <c r="J54" s="133">
        <v>32.448</v>
      </c>
      <c r="K54" s="133">
        <v>30.094000000000001</v>
      </c>
      <c r="L54" s="133">
        <v>34.228000000000002</v>
      </c>
      <c r="M54" s="133">
        <v>38.317</v>
      </c>
      <c r="N54" s="133">
        <v>49.545999999999999</v>
      </c>
      <c r="O54" s="133">
        <v>37.817999999999998</v>
      </c>
      <c r="P54" s="133">
        <v>46.218000000000004</v>
      </c>
      <c r="Q54" s="133">
        <v>41.585999999999999</v>
      </c>
      <c r="R54" s="133">
        <v>47.533999999999999</v>
      </c>
      <c r="S54" s="133">
        <v>43.243000000000002</v>
      </c>
      <c r="T54" s="133">
        <v>36.865000000000002</v>
      </c>
      <c r="U54" s="133">
        <v>31.797999999999998</v>
      </c>
      <c r="V54" s="133">
        <v>31.776</v>
      </c>
      <c r="W54" s="133">
        <v>28.131</v>
      </c>
      <c r="X54" s="133">
        <v>32.838999999999999</v>
      </c>
      <c r="Y54" s="133">
        <v>52.104999999999997</v>
      </c>
      <c r="Z54" s="133">
        <v>45.146000000000001</v>
      </c>
      <c r="AA54" s="133">
        <v>41.902999999999999</v>
      </c>
      <c r="AB54" s="133">
        <v>38.42</v>
      </c>
      <c r="AC54" s="133">
        <v>41.975999999999999</v>
      </c>
      <c r="AD54" s="133">
        <v>36.676000000000002</v>
      </c>
      <c r="AE54" s="133">
        <v>45.034999999999997</v>
      </c>
      <c r="AF54" s="133">
        <v>41.110999999999997</v>
      </c>
      <c r="AG54" s="133">
        <v>30.167000000000002</v>
      </c>
      <c r="AH54" s="133">
        <v>34.613999999999997</v>
      </c>
      <c r="AI54" s="173">
        <v>34.686</v>
      </c>
      <c r="AJ54" s="173">
        <v>35.878999999999998</v>
      </c>
      <c r="AK54" s="173">
        <v>32.140999999999998</v>
      </c>
      <c r="AL54" s="173">
        <v>37.956000000000003</v>
      </c>
      <c r="AM54" s="173">
        <v>45.889000000000003</v>
      </c>
      <c r="AN54" s="173"/>
      <c r="AO54" s="173"/>
      <c r="AP54" s="173"/>
      <c r="AQ54" s="173"/>
      <c r="AR54" s="173"/>
      <c r="AS54" s="173"/>
      <c r="AT54" s="173"/>
      <c r="AU54" s="173"/>
      <c r="AV54" s="173"/>
      <c r="AW54" s="173"/>
      <c r="AX54" s="173"/>
      <c r="AY54" s="173"/>
    </row>
    <row r="55" spans="1:1005" ht="15" x14ac:dyDescent="0.25">
      <c r="A55" s="192">
        <v>45689</v>
      </c>
      <c r="D55" s="133">
        <v>32.299999999999997</v>
      </c>
      <c r="E55" s="133">
        <v>42.677</v>
      </c>
      <c r="F55" s="133">
        <v>62.423000000000002</v>
      </c>
      <c r="G55" s="133">
        <v>49.107999999999997</v>
      </c>
      <c r="H55" s="133">
        <v>33.412999999999997</v>
      </c>
      <c r="I55" s="133">
        <v>30.097000000000001</v>
      </c>
      <c r="J55" s="133">
        <v>27.294</v>
      </c>
      <c r="K55" s="133">
        <v>26.245000000000001</v>
      </c>
      <c r="L55" s="133">
        <v>29.218</v>
      </c>
      <c r="M55" s="133">
        <v>37.786999999999999</v>
      </c>
      <c r="N55" s="133">
        <v>41.396999999999998</v>
      </c>
      <c r="O55" s="133">
        <v>40.853999999999999</v>
      </c>
      <c r="P55" s="133">
        <v>50.143999999999998</v>
      </c>
      <c r="Q55" s="133">
        <v>35.645000000000003</v>
      </c>
      <c r="R55" s="133">
        <v>42.067999999999998</v>
      </c>
      <c r="S55" s="133">
        <v>41.008000000000003</v>
      </c>
      <c r="T55" s="133">
        <v>37.984999999999999</v>
      </c>
      <c r="U55" s="133">
        <v>28.823</v>
      </c>
      <c r="V55" s="133">
        <v>26.552</v>
      </c>
      <c r="W55" s="133">
        <v>26.231000000000002</v>
      </c>
      <c r="X55" s="133">
        <v>27.818999999999999</v>
      </c>
      <c r="Y55" s="133">
        <v>44.048000000000002</v>
      </c>
      <c r="Z55" s="133">
        <v>37.786999999999999</v>
      </c>
      <c r="AA55" s="133">
        <v>42.822000000000003</v>
      </c>
      <c r="AB55" s="133">
        <v>33.216999999999999</v>
      </c>
      <c r="AC55" s="133">
        <v>40.341999999999999</v>
      </c>
      <c r="AD55" s="133">
        <v>30.352</v>
      </c>
      <c r="AE55" s="133">
        <v>34.847999999999999</v>
      </c>
      <c r="AF55" s="133">
        <v>35.045000000000002</v>
      </c>
      <c r="AG55" s="133">
        <v>26.143000000000001</v>
      </c>
      <c r="AH55" s="133">
        <v>34.290999999999997</v>
      </c>
      <c r="AI55" s="173">
        <v>34.277000000000001</v>
      </c>
      <c r="AJ55" s="173">
        <v>29.71</v>
      </c>
      <c r="AK55" s="173">
        <v>27.713999999999999</v>
      </c>
      <c r="AL55" s="173">
        <v>33.871000000000002</v>
      </c>
      <c r="AM55" s="173">
        <v>37.661999999999999</v>
      </c>
      <c r="AN55" s="173"/>
      <c r="AO55" s="173"/>
      <c r="AP55" s="173"/>
      <c r="AQ55" s="173"/>
      <c r="AR55" s="173"/>
      <c r="AS55" s="173"/>
      <c r="AT55" s="173"/>
      <c r="AU55" s="173"/>
      <c r="AV55" s="173"/>
      <c r="AW55" s="173"/>
      <c r="AX55" s="173"/>
      <c r="AY55" s="173"/>
    </row>
    <row r="56" spans="1:1005" ht="15" x14ac:dyDescent="0.25">
      <c r="A56" s="192">
        <v>45717</v>
      </c>
      <c r="D56" s="133">
        <v>52.7</v>
      </c>
      <c r="E56" s="133">
        <v>76.156000000000006</v>
      </c>
      <c r="F56" s="133">
        <v>130.90600000000001</v>
      </c>
      <c r="G56" s="133">
        <v>65.822000000000003</v>
      </c>
      <c r="H56" s="133">
        <v>48.115000000000002</v>
      </c>
      <c r="I56" s="133">
        <v>68.685000000000002</v>
      </c>
      <c r="J56" s="133">
        <v>40.954000000000001</v>
      </c>
      <c r="K56" s="133">
        <v>41.460999999999999</v>
      </c>
      <c r="L56" s="133">
        <v>56.863999999999997</v>
      </c>
      <c r="M56" s="133">
        <v>75.938000000000002</v>
      </c>
      <c r="N56" s="133">
        <v>68.831000000000003</v>
      </c>
      <c r="O56" s="133">
        <v>86.634</v>
      </c>
      <c r="P56" s="133">
        <v>61.737000000000002</v>
      </c>
      <c r="Q56" s="133">
        <v>70.471000000000004</v>
      </c>
      <c r="R56" s="133">
        <v>61.256</v>
      </c>
      <c r="S56" s="133">
        <v>53.994999999999997</v>
      </c>
      <c r="T56" s="133">
        <v>45.905999999999999</v>
      </c>
      <c r="U56" s="133">
        <v>41.866999999999997</v>
      </c>
      <c r="V56" s="133">
        <v>32.843000000000004</v>
      </c>
      <c r="W56" s="133">
        <v>38.271000000000001</v>
      </c>
      <c r="X56" s="133">
        <v>68.114000000000004</v>
      </c>
      <c r="Y56" s="133">
        <v>58.042000000000002</v>
      </c>
      <c r="Z56" s="133">
        <v>51.1</v>
      </c>
      <c r="AA56" s="133">
        <v>117.21899999999999</v>
      </c>
      <c r="AB56" s="133">
        <v>41.947000000000003</v>
      </c>
      <c r="AC56" s="133">
        <v>69.391999999999996</v>
      </c>
      <c r="AD56" s="133">
        <v>36.200000000000003</v>
      </c>
      <c r="AE56" s="133">
        <v>55.506</v>
      </c>
      <c r="AF56" s="133">
        <v>57.841000000000001</v>
      </c>
      <c r="AG56" s="133">
        <v>38.801000000000002</v>
      </c>
      <c r="AH56" s="133">
        <v>45.311999999999998</v>
      </c>
      <c r="AI56" s="173">
        <v>50.481000000000002</v>
      </c>
      <c r="AJ56" s="173">
        <v>36.838999999999999</v>
      </c>
      <c r="AK56" s="173">
        <v>52.731999999999999</v>
      </c>
      <c r="AL56" s="173">
        <v>68.198999999999998</v>
      </c>
      <c r="AM56" s="173">
        <v>47.210999999999999</v>
      </c>
      <c r="AN56" s="173"/>
      <c r="AO56" s="173"/>
      <c r="AP56" s="173"/>
      <c r="AQ56" s="173"/>
      <c r="AR56" s="173"/>
      <c r="AS56" s="173"/>
      <c r="AT56" s="173"/>
      <c r="AU56" s="173"/>
      <c r="AV56" s="173"/>
      <c r="AW56" s="173"/>
      <c r="AX56" s="173"/>
      <c r="AY56" s="173"/>
    </row>
    <row r="57" spans="1:1005" ht="15" x14ac:dyDescent="0.25">
      <c r="A57" s="192">
        <v>45748</v>
      </c>
      <c r="D57" s="133">
        <v>130.30000000000001</v>
      </c>
      <c r="E57" s="133">
        <v>281.166</v>
      </c>
      <c r="F57" s="133">
        <v>277.584</v>
      </c>
      <c r="G57" s="133">
        <v>170.67099999999999</v>
      </c>
      <c r="H57" s="133">
        <v>94.831000000000003</v>
      </c>
      <c r="I57" s="133">
        <v>151.876</v>
      </c>
      <c r="J57" s="133">
        <v>83.438999999999993</v>
      </c>
      <c r="K57" s="133">
        <v>82.263999999999996</v>
      </c>
      <c r="L57" s="133">
        <v>163.751</v>
      </c>
      <c r="M57" s="133">
        <v>232.55199999999999</v>
      </c>
      <c r="N57" s="133">
        <v>146.761</v>
      </c>
      <c r="O57" s="133">
        <v>129.04400000000001</v>
      </c>
      <c r="P57" s="133">
        <v>122.84</v>
      </c>
      <c r="Q57" s="133">
        <v>162.62200000000001</v>
      </c>
      <c r="R57" s="133">
        <v>148.08099999999999</v>
      </c>
      <c r="S57" s="133">
        <v>82.263999999999996</v>
      </c>
      <c r="T57" s="133">
        <v>91.191000000000003</v>
      </c>
      <c r="U57" s="133">
        <v>84.953999999999994</v>
      </c>
      <c r="V57" s="133">
        <v>78.778000000000006</v>
      </c>
      <c r="W57" s="133">
        <v>77.042000000000002</v>
      </c>
      <c r="X57" s="133">
        <v>168.864</v>
      </c>
      <c r="Y57" s="133">
        <v>225.726</v>
      </c>
      <c r="Z57" s="133">
        <v>181.4</v>
      </c>
      <c r="AA57" s="133">
        <v>178.02500000000001</v>
      </c>
      <c r="AB57" s="133">
        <v>95.692999999999998</v>
      </c>
      <c r="AC57" s="133">
        <v>134.559</v>
      </c>
      <c r="AD57" s="133">
        <v>102.32599999999999</v>
      </c>
      <c r="AE57" s="133">
        <v>140.321</v>
      </c>
      <c r="AF57" s="133">
        <v>122.178</v>
      </c>
      <c r="AG57" s="133">
        <v>70.268000000000001</v>
      </c>
      <c r="AH57" s="133">
        <v>103.497</v>
      </c>
      <c r="AI57" s="173">
        <v>81.790000000000006</v>
      </c>
      <c r="AJ57" s="173">
        <v>90.619</v>
      </c>
      <c r="AK57" s="173">
        <v>89.066000000000003</v>
      </c>
      <c r="AL57" s="173">
        <v>124.962</v>
      </c>
      <c r="AM57" s="173">
        <v>121.60599999999999</v>
      </c>
      <c r="AN57" s="173"/>
      <c r="AO57" s="173"/>
      <c r="AP57" s="173"/>
      <c r="AQ57" s="173"/>
      <c r="AR57" s="173"/>
      <c r="AS57" s="173"/>
      <c r="AT57" s="173"/>
      <c r="AU57" s="173"/>
      <c r="AV57" s="173"/>
      <c r="AW57" s="173"/>
      <c r="AX57" s="173"/>
      <c r="AY57" s="173"/>
    </row>
    <row r="58" spans="1:1005" ht="15" x14ac:dyDescent="0.25">
      <c r="A58" s="192">
        <v>45778</v>
      </c>
      <c r="D58" s="133">
        <v>266.7</v>
      </c>
      <c r="E58" s="133">
        <v>509.70699999999999</v>
      </c>
      <c r="F58" s="133">
        <v>377.63400000000001</v>
      </c>
      <c r="G58" s="133">
        <v>297.62599999999998</v>
      </c>
      <c r="H58" s="133">
        <v>163.24600000000001</v>
      </c>
      <c r="I58" s="133">
        <v>160.45400000000001</v>
      </c>
      <c r="J58" s="133">
        <v>99.022000000000006</v>
      </c>
      <c r="K58" s="133">
        <v>167.143</v>
      </c>
      <c r="L58" s="133">
        <v>241.10300000000001</v>
      </c>
      <c r="M58" s="133">
        <v>610.31399999999996</v>
      </c>
      <c r="N58" s="133">
        <v>233.60499999999999</v>
      </c>
      <c r="O58" s="133">
        <v>412.75099999999998</v>
      </c>
      <c r="P58" s="133">
        <v>263.60700000000003</v>
      </c>
      <c r="Q58" s="133">
        <v>459.89600000000002</v>
      </c>
      <c r="R58" s="133">
        <v>342.517</v>
      </c>
      <c r="S58" s="133">
        <v>211.14500000000001</v>
      </c>
      <c r="T58" s="133">
        <v>173.26400000000001</v>
      </c>
      <c r="U58" s="133">
        <v>215.029</v>
      </c>
      <c r="V58" s="133">
        <v>70.838999999999999</v>
      </c>
      <c r="W58" s="133">
        <v>191.05500000000001</v>
      </c>
      <c r="X58" s="133">
        <v>223.84</v>
      </c>
      <c r="Y58" s="133">
        <v>475.09199999999998</v>
      </c>
      <c r="Z58" s="133">
        <v>243.69399999999999</v>
      </c>
      <c r="AA58" s="133">
        <v>229.303</v>
      </c>
      <c r="AB58" s="133">
        <v>388.33</v>
      </c>
      <c r="AC58" s="133">
        <v>331.24</v>
      </c>
      <c r="AD58" s="133">
        <v>200.95500000000001</v>
      </c>
      <c r="AE58" s="133">
        <v>312.185</v>
      </c>
      <c r="AF58" s="133">
        <v>116.404</v>
      </c>
      <c r="AG58" s="133">
        <v>136.583</v>
      </c>
      <c r="AH58" s="133">
        <v>237.99799999999999</v>
      </c>
      <c r="AI58" s="173">
        <v>154.46100000000001</v>
      </c>
      <c r="AJ58" s="173">
        <v>107.89700000000001</v>
      </c>
      <c r="AK58" s="173">
        <v>222.291</v>
      </c>
      <c r="AL58" s="173">
        <v>393.64100000000002</v>
      </c>
      <c r="AM58" s="173">
        <v>528.90599999999995</v>
      </c>
      <c r="AN58" s="173"/>
      <c r="AO58" s="173"/>
      <c r="AP58" s="173"/>
      <c r="AQ58" s="173"/>
      <c r="AR58" s="173"/>
      <c r="AS58" s="173"/>
      <c r="AT58" s="173"/>
      <c r="AU58" s="173"/>
      <c r="AV58" s="173"/>
      <c r="AW58" s="173"/>
      <c r="AX58" s="173"/>
      <c r="AY58" s="173"/>
    </row>
    <row r="59" spans="1:1005" ht="15" x14ac:dyDescent="0.25">
      <c r="A59" s="192">
        <v>45809</v>
      </c>
      <c r="D59" s="133">
        <v>180.4</v>
      </c>
      <c r="E59" s="133">
        <v>300.93599999999998</v>
      </c>
      <c r="F59" s="133">
        <v>249.46199999999999</v>
      </c>
      <c r="G59" s="133">
        <v>147.48400000000001</v>
      </c>
      <c r="H59" s="133">
        <v>130.166</v>
      </c>
      <c r="I59" s="133">
        <v>82.457999999999998</v>
      </c>
      <c r="J59" s="133">
        <v>72.094999999999999</v>
      </c>
      <c r="K59" s="133">
        <v>168.542</v>
      </c>
      <c r="L59" s="133">
        <v>124.76600000000001</v>
      </c>
      <c r="M59" s="133">
        <v>436.69099999999997</v>
      </c>
      <c r="N59" s="133">
        <v>134.91900000000001</v>
      </c>
      <c r="O59" s="133">
        <v>487.24400000000003</v>
      </c>
      <c r="P59" s="133">
        <v>133.41</v>
      </c>
      <c r="Q59" s="133">
        <v>370.38299999999998</v>
      </c>
      <c r="R59" s="133">
        <v>219.56800000000001</v>
      </c>
      <c r="S59" s="133">
        <v>213.501</v>
      </c>
      <c r="T59" s="133">
        <v>79.137</v>
      </c>
      <c r="U59" s="133">
        <v>106.483</v>
      </c>
      <c r="V59" s="133">
        <v>29.425000000000001</v>
      </c>
      <c r="W59" s="133">
        <v>170.82</v>
      </c>
      <c r="X59" s="133">
        <v>84.495999999999995</v>
      </c>
      <c r="Y59" s="133">
        <v>294.24599999999998</v>
      </c>
      <c r="Z59" s="133">
        <v>118.732</v>
      </c>
      <c r="AA59" s="133">
        <v>115.504</v>
      </c>
      <c r="AB59" s="133">
        <v>392.94900000000001</v>
      </c>
      <c r="AC59" s="133">
        <v>158.983</v>
      </c>
      <c r="AD59" s="133">
        <v>200.14099999999999</v>
      </c>
      <c r="AE59" s="133">
        <v>368.827</v>
      </c>
      <c r="AF59" s="133">
        <v>27.84</v>
      </c>
      <c r="AG59" s="133">
        <v>78.370999999999995</v>
      </c>
      <c r="AH59" s="133">
        <v>194.16900000000001</v>
      </c>
      <c r="AI59" s="173">
        <v>140.87100000000001</v>
      </c>
      <c r="AJ59" s="173">
        <v>66.227000000000004</v>
      </c>
      <c r="AK59" s="173">
        <v>201.345</v>
      </c>
      <c r="AL59" s="173">
        <v>494.29300000000001</v>
      </c>
      <c r="AM59" s="173">
        <v>511.37700000000001</v>
      </c>
      <c r="AN59" s="173"/>
      <c r="AO59" s="173"/>
      <c r="AP59" s="173"/>
      <c r="AQ59" s="173"/>
      <c r="AR59" s="173"/>
      <c r="AS59" s="173"/>
      <c r="AT59" s="173"/>
      <c r="AU59" s="173"/>
      <c r="AV59" s="173"/>
      <c r="AW59" s="173"/>
      <c r="AX59" s="173"/>
      <c r="AY59" s="173"/>
    </row>
    <row r="60" spans="1:1005" ht="15" x14ac:dyDescent="0.25">
      <c r="A60" s="192">
        <v>45839</v>
      </c>
      <c r="D60" s="133">
        <v>65.2</v>
      </c>
      <c r="E60" s="133">
        <v>84.58</v>
      </c>
      <c r="F60" s="133">
        <v>91.519000000000005</v>
      </c>
      <c r="G60" s="133">
        <v>52.963000000000001</v>
      </c>
      <c r="H60" s="133">
        <v>40.749000000000002</v>
      </c>
      <c r="I60" s="133">
        <v>26.661999999999999</v>
      </c>
      <c r="J60" s="133">
        <v>23.5</v>
      </c>
      <c r="K60" s="133">
        <v>63.447000000000003</v>
      </c>
      <c r="L60" s="133">
        <v>45.331000000000003</v>
      </c>
      <c r="M60" s="133">
        <v>145.65799999999999</v>
      </c>
      <c r="N60" s="133">
        <v>34.058999999999997</v>
      </c>
      <c r="O60" s="133">
        <v>281.56799999999998</v>
      </c>
      <c r="P60" s="133">
        <v>41.750999999999998</v>
      </c>
      <c r="Q60" s="133">
        <v>103.786</v>
      </c>
      <c r="R60" s="133">
        <v>77.741</v>
      </c>
      <c r="S60" s="133">
        <v>97.251999999999995</v>
      </c>
      <c r="T60" s="133">
        <v>18.353000000000002</v>
      </c>
      <c r="U60" s="133">
        <v>23.443999999999999</v>
      </c>
      <c r="V60" s="133">
        <v>11.978999999999999</v>
      </c>
      <c r="W60" s="133">
        <v>31.35</v>
      </c>
      <c r="X60" s="133">
        <v>25.491</v>
      </c>
      <c r="Y60" s="133">
        <v>90.813999999999993</v>
      </c>
      <c r="Z60" s="133">
        <v>32.158999999999999</v>
      </c>
      <c r="AA60" s="133">
        <v>36.088999999999999</v>
      </c>
      <c r="AB60" s="133">
        <v>124.43</v>
      </c>
      <c r="AC60" s="133">
        <v>70.361000000000004</v>
      </c>
      <c r="AD60" s="133">
        <v>44.594000000000001</v>
      </c>
      <c r="AE60" s="133">
        <v>132.93600000000001</v>
      </c>
      <c r="AF60" s="133">
        <v>16.448</v>
      </c>
      <c r="AG60" s="133">
        <v>22.725999999999999</v>
      </c>
      <c r="AH60" s="133">
        <v>40.264000000000003</v>
      </c>
      <c r="AI60" s="173">
        <v>38.765999999999998</v>
      </c>
      <c r="AJ60" s="173">
        <v>21.06</v>
      </c>
      <c r="AK60" s="173">
        <v>100.119</v>
      </c>
      <c r="AL60" s="173">
        <v>200.72300000000001</v>
      </c>
      <c r="AM60" s="173">
        <v>167.65799999999999</v>
      </c>
      <c r="AN60" s="173"/>
      <c r="AO60" s="173"/>
      <c r="AP60" s="173"/>
      <c r="AQ60" s="173"/>
      <c r="AR60" s="173"/>
      <c r="AS60" s="173"/>
      <c r="AT60" s="173"/>
      <c r="AU60" s="173"/>
      <c r="AV60" s="173"/>
      <c r="AW60" s="173"/>
      <c r="AX60" s="173"/>
      <c r="AY60" s="173"/>
    </row>
    <row r="61" spans="1:1005" ht="15" x14ac:dyDescent="0.25">
      <c r="A61" s="192">
        <v>45870</v>
      </c>
      <c r="D61" s="133">
        <v>43.5</v>
      </c>
      <c r="E61" s="133">
        <v>50.005000000000003</v>
      </c>
      <c r="F61" s="133">
        <v>45.070999999999998</v>
      </c>
      <c r="G61" s="133">
        <v>43.66</v>
      </c>
      <c r="H61" s="133">
        <v>30.428000000000001</v>
      </c>
      <c r="I61" s="133">
        <v>28.422999999999998</v>
      </c>
      <c r="J61" s="133">
        <v>25.134</v>
      </c>
      <c r="K61" s="133">
        <v>32.295000000000002</v>
      </c>
      <c r="L61" s="133">
        <v>40.311999999999998</v>
      </c>
      <c r="M61" s="133">
        <v>61.463999999999999</v>
      </c>
      <c r="N61" s="133">
        <v>31.085999999999999</v>
      </c>
      <c r="O61" s="133">
        <v>84.847999999999999</v>
      </c>
      <c r="P61" s="133">
        <v>31.19</v>
      </c>
      <c r="Q61" s="133">
        <v>68.503</v>
      </c>
      <c r="R61" s="133">
        <v>42.667999999999999</v>
      </c>
      <c r="S61" s="133">
        <v>56.311</v>
      </c>
      <c r="T61" s="133">
        <v>24.719000000000001</v>
      </c>
      <c r="U61" s="133">
        <v>29.919</v>
      </c>
      <c r="V61" s="133">
        <v>18.968</v>
      </c>
      <c r="W61" s="133">
        <v>24.462</v>
      </c>
      <c r="X61" s="133">
        <v>28.11</v>
      </c>
      <c r="Y61" s="133">
        <v>50.753</v>
      </c>
      <c r="Z61" s="133">
        <v>40.094000000000001</v>
      </c>
      <c r="AA61" s="133">
        <v>34.606000000000002</v>
      </c>
      <c r="AB61" s="133">
        <v>55.868000000000002</v>
      </c>
      <c r="AC61" s="133">
        <v>36.948999999999998</v>
      </c>
      <c r="AD61" s="133">
        <v>42.679000000000002</v>
      </c>
      <c r="AE61" s="133">
        <v>48.201999999999998</v>
      </c>
      <c r="AF61" s="133">
        <v>24.936</v>
      </c>
      <c r="AG61" s="133">
        <v>30.670999999999999</v>
      </c>
      <c r="AH61" s="133">
        <v>39.247999999999998</v>
      </c>
      <c r="AI61" s="173">
        <v>25.818999999999999</v>
      </c>
      <c r="AJ61" s="173">
        <v>24.045999999999999</v>
      </c>
      <c r="AK61" s="173">
        <v>51.728999999999999</v>
      </c>
      <c r="AL61" s="173">
        <v>78.584999999999994</v>
      </c>
      <c r="AM61" s="173">
        <v>85.634</v>
      </c>
      <c r="AN61" s="173"/>
      <c r="AO61" s="173"/>
      <c r="AP61" s="173"/>
      <c r="AQ61" s="173"/>
      <c r="AR61" s="173"/>
      <c r="AS61" s="173"/>
      <c r="AT61" s="173"/>
      <c r="AU61" s="173"/>
      <c r="AV61" s="173"/>
      <c r="AW61" s="173"/>
      <c r="AX61" s="173"/>
      <c r="AY61" s="173"/>
    </row>
    <row r="62" spans="1:1005" ht="15" x14ac:dyDescent="0.25">
      <c r="A62" s="192">
        <v>45901</v>
      </c>
      <c r="D62" s="133">
        <v>65.2</v>
      </c>
      <c r="E62" s="133">
        <v>72.302999999999997</v>
      </c>
      <c r="F62" s="133">
        <v>75.031000000000006</v>
      </c>
      <c r="G62" s="133">
        <v>55.67</v>
      </c>
      <c r="H62" s="133">
        <v>61.872</v>
      </c>
      <c r="I62" s="133">
        <v>43.723999999999997</v>
      </c>
      <c r="J62" s="133">
        <v>38.558999999999997</v>
      </c>
      <c r="K62" s="133">
        <v>51.49</v>
      </c>
      <c r="L62" s="133">
        <v>52.051000000000002</v>
      </c>
      <c r="M62" s="133">
        <v>71.442999999999998</v>
      </c>
      <c r="N62" s="133">
        <v>51.423000000000002</v>
      </c>
      <c r="O62" s="133">
        <v>67.911000000000001</v>
      </c>
      <c r="P62" s="133">
        <v>50.808999999999997</v>
      </c>
      <c r="Q62" s="133">
        <v>77.835999999999999</v>
      </c>
      <c r="R62" s="133">
        <v>53.034999999999997</v>
      </c>
      <c r="S62" s="133">
        <v>59.9</v>
      </c>
      <c r="T62" s="133">
        <v>43.963999999999999</v>
      </c>
      <c r="U62" s="133">
        <v>43.728999999999999</v>
      </c>
      <c r="V62" s="133">
        <v>39.131999999999998</v>
      </c>
      <c r="W62" s="133">
        <v>55.811999999999998</v>
      </c>
      <c r="X62" s="133">
        <v>59.569000000000003</v>
      </c>
      <c r="Y62" s="133">
        <v>58.103000000000002</v>
      </c>
      <c r="Z62" s="133">
        <v>55.822000000000003</v>
      </c>
      <c r="AA62" s="133">
        <v>65.206999999999994</v>
      </c>
      <c r="AB62" s="133">
        <v>59.372</v>
      </c>
      <c r="AC62" s="133">
        <v>49.314999999999998</v>
      </c>
      <c r="AD62" s="133">
        <v>48.139000000000003</v>
      </c>
      <c r="AE62" s="133">
        <v>56.347999999999999</v>
      </c>
      <c r="AF62" s="133">
        <v>40.575000000000003</v>
      </c>
      <c r="AG62" s="133">
        <v>61.835000000000001</v>
      </c>
      <c r="AH62" s="133">
        <v>53.912999999999997</v>
      </c>
      <c r="AI62" s="173">
        <v>40.695</v>
      </c>
      <c r="AJ62" s="173">
        <v>39.332000000000001</v>
      </c>
      <c r="AK62" s="173">
        <v>74.793000000000006</v>
      </c>
      <c r="AL62" s="173">
        <v>63.082999999999998</v>
      </c>
      <c r="AM62" s="173">
        <v>78.492999999999995</v>
      </c>
      <c r="AN62" s="173"/>
      <c r="AO62" s="173"/>
      <c r="AP62" s="173"/>
      <c r="AQ62" s="173"/>
      <c r="AR62" s="173"/>
      <c r="AS62" s="173"/>
      <c r="AT62" s="173"/>
      <c r="AU62" s="173"/>
      <c r="AV62" s="173"/>
      <c r="AW62" s="173"/>
      <c r="AX62" s="173"/>
      <c r="AY62" s="173"/>
    </row>
    <row r="63" spans="1:1005" ht="15" x14ac:dyDescent="0.25">
      <c r="A63" s="192">
        <v>45931</v>
      </c>
      <c r="D63" s="163">
        <v>76.3</v>
      </c>
      <c r="E63" s="133">
        <v>128.08799999999999</v>
      </c>
      <c r="F63" s="133">
        <v>115.511</v>
      </c>
      <c r="G63" s="133">
        <v>63.276000000000003</v>
      </c>
      <c r="H63" s="133">
        <v>64.977000000000004</v>
      </c>
      <c r="I63" s="133">
        <v>57.456000000000003</v>
      </c>
      <c r="J63" s="133">
        <v>58.012999999999998</v>
      </c>
      <c r="K63" s="133">
        <v>57.811</v>
      </c>
      <c r="L63" s="133">
        <v>59.932000000000002</v>
      </c>
      <c r="M63" s="133">
        <v>89.147999999999996</v>
      </c>
      <c r="N63" s="133">
        <v>64.960999999999999</v>
      </c>
      <c r="O63" s="133">
        <v>86.206000000000003</v>
      </c>
      <c r="P63" s="133">
        <v>71.150000000000006</v>
      </c>
      <c r="Q63" s="133">
        <v>107.37</v>
      </c>
      <c r="R63" s="133">
        <v>66.411000000000001</v>
      </c>
      <c r="S63" s="133">
        <v>62.762999999999998</v>
      </c>
      <c r="T63" s="133">
        <v>56.701999999999998</v>
      </c>
      <c r="U63" s="133">
        <v>55.256999999999998</v>
      </c>
      <c r="V63" s="133">
        <v>57.323999999999998</v>
      </c>
      <c r="W63" s="133">
        <v>59.018000000000001</v>
      </c>
      <c r="X63" s="133">
        <v>76.054000000000002</v>
      </c>
      <c r="Y63" s="133">
        <v>86.174999999999997</v>
      </c>
      <c r="Z63" s="133">
        <v>116.72499999999999</v>
      </c>
      <c r="AA63" s="133">
        <v>88.364999999999995</v>
      </c>
      <c r="AB63" s="133">
        <v>69.076999999999998</v>
      </c>
      <c r="AC63" s="133">
        <v>62.44</v>
      </c>
      <c r="AD63" s="133">
        <v>61.357999999999997</v>
      </c>
      <c r="AE63" s="133">
        <v>70.131</v>
      </c>
      <c r="AF63" s="133">
        <v>52.76</v>
      </c>
      <c r="AG63" s="133">
        <v>84.313000000000002</v>
      </c>
      <c r="AH63" s="133">
        <v>77.421999999999997</v>
      </c>
      <c r="AI63" s="173">
        <v>53.276000000000003</v>
      </c>
      <c r="AJ63" s="173">
        <v>68.706999999999994</v>
      </c>
      <c r="AK63" s="173">
        <v>75.043000000000006</v>
      </c>
      <c r="AL63" s="173">
        <v>71.873000000000005</v>
      </c>
      <c r="AM63" s="173">
        <v>100.04</v>
      </c>
      <c r="AN63" s="173"/>
      <c r="AO63" s="173"/>
      <c r="AP63" s="173"/>
      <c r="AQ63" s="173"/>
      <c r="AR63" s="173"/>
      <c r="AS63" s="173"/>
      <c r="AT63" s="173"/>
      <c r="AU63" s="173"/>
      <c r="AV63" s="173"/>
      <c r="AW63" s="173"/>
      <c r="AX63" s="173"/>
      <c r="AY63" s="173"/>
    </row>
    <row r="64" spans="1:1005" ht="15" x14ac:dyDescent="0.25">
      <c r="A64" s="192"/>
      <c r="D64" s="163"/>
      <c r="AI64" s="173"/>
      <c r="AJ64" s="173"/>
      <c r="AK64" s="173"/>
      <c r="AL64" s="173"/>
      <c r="AM64" s="173"/>
      <c r="AN64" s="173"/>
      <c r="AO64" s="173"/>
      <c r="AP64" s="173"/>
      <c r="AQ64" s="173"/>
      <c r="AR64" s="173"/>
      <c r="AS64" s="173"/>
      <c r="AT64" s="173"/>
      <c r="AU64" s="173"/>
      <c r="AV64" s="173"/>
      <c r="AW64" s="173"/>
      <c r="AX64" s="173"/>
      <c r="AY64" s="173"/>
      <c r="ALQ64" s="133" t="e">
        <v>#N/A</v>
      </c>
    </row>
    <row r="65" spans="1:1005" ht="15" x14ac:dyDescent="0.25">
      <c r="A65" s="192"/>
      <c r="D65" s="163"/>
      <c r="AI65" s="173"/>
      <c r="AJ65" s="173"/>
      <c r="AK65" s="173"/>
      <c r="AL65" s="173"/>
      <c r="AM65" s="173"/>
      <c r="AN65" s="173"/>
      <c r="AO65" s="173"/>
      <c r="AP65" s="173"/>
      <c r="AQ65" s="173"/>
      <c r="AR65" s="173"/>
      <c r="AS65" s="173"/>
      <c r="AT65" s="173"/>
      <c r="AU65" s="173"/>
      <c r="AV65" s="173"/>
      <c r="AW65" s="173"/>
      <c r="AX65" s="173"/>
      <c r="AY65" s="173"/>
      <c r="ALQ65" s="133" t="e">
        <v>#N/A</v>
      </c>
    </row>
    <row r="66" spans="1:1005" ht="15" x14ac:dyDescent="0.25">
      <c r="A66" s="192"/>
      <c r="D66" s="163"/>
      <c r="AI66" s="173"/>
      <c r="AJ66" s="173"/>
      <c r="AK66" s="173"/>
      <c r="AL66" s="173"/>
      <c r="AM66" s="173"/>
      <c r="AN66" s="173"/>
      <c r="AO66" s="173"/>
      <c r="AP66" s="173"/>
      <c r="AQ66" s="173"/>
      <c r="AR66" s="173"/>
      <c r="AS66" s="173"/>
      <c r="AT66" s="173"/>
      <c r="AU66" s="173"/>
      <c r="AV66" s="173"/>
      <c r="AW66" s="173"/>
      <c r="AX66" s="173"/>
      <c r="AY66" s="173"/>
      <c r="ALQ66" s="133" t="e">
        <v>#N/A</v>
      </c>
    </row>
    <row r="67" spans="1:1005" ht="15" x14ac:dyDescent="0.25">
      <c r="A67" s="192"/>
      <c r="D67" s="163"/>
      <c r="AI67" s="173"/>
      <c r="AJ67" s="173"/>
      <c r="AK67" s="173"/>
      <c r="AL67" s="173"/>
      <c r="AM67" s="173"/>
      <c r="AN67" s="173"/>
      <c r="AO67" s="173"/>
      <c r="AP67" s="173"/>
      <c r="AQ67" s="173"/>
      <c r="AR67" s="173"/>
      <c r="AS67" s="173"/>
      <c r="AT67" s="173"/>
      <c r="AU67" s="173"/>
      <c r="AV67" s="173"/>
      <c r="AW67" s="173"/>
      <c r="AX67" s="173"/>
      <c r="AY67" s="173"/>
      <c r="ALQ67" s="133" t="e">
        <v>#N/A</v>
      </c>
    </row>
    <row r="68" spans="1:1005" ht="15" x14ac:dyDescent="0.25">
      <c r="A68" s="192"/>
      <c r="D68" s="163"/>
      <c r="AI68" s="173"/>
      <c r="AJ68" s="173"/>
      <c r="AK68" s="173"/>
      <c r="AL68" s="173"/>
      <c r="AM68" s="173"/>
      <c r="AN68" s="173"/>
      <c r="AO68" s="173"/>
      <c r="AP68" s="173"/>
      <c r="AQ68" s="173"/>
      <c r="AR68" s="173"/>
      <c r="AS68" s="173"/>
      <c r="AT68" s="173"/>
      <c r="AU68" s="173"/>
      <c r="AV68" s="173"/>
      <c r="AW68" s="173"/>
      <c r="AX68" s="173"/>
      <c r="AY68" s="173"/>
      <c r="ALQ68" s="133" t="e">
        <v>#N/A</v>
      </c>
    </row>
    <row r="69" spans="1:1005" ht="15" x14ac:dyDescent="0.25">
      <c r="A69" s="192"/>
      <c r="D69" s="163"/>
      <c r="AI69" s="173"/>
      <c r="AJ69" s="173"/>
      <c r="AK69" s="173"/>
      <c r="AL69" s="173"/>
      <c r="AM69" s="173"/>
      <c r="AN69" s="173"/>
      <c r="AO69" s="173"/>
      <c r="AP69" s="173"/>
      <c r="AQ69" s="173"/>
      <c r="AR69" s="173"/>
      <c r="AS69" s="173"/>
      <c r="AT69" s="173"/>
      <c r="AU69" s="173"/>
      <c r="AV69" s="173"/>
      <c r="AW69" s="173"/>
      <c r="AX69" s="173"/>
      <c r="AY69" s="173"/>
      <c r="ALQ69" s="133" t="e">
        <v>#N/A</v>
      </c>
    </row>
    <row r="70" spans="1:1005" ht="15" x14ac:dyDescent="0.25">
      <c r="A70" s="192"/>
      <c r="D70" s="163"/>
      <c r="AI70" s="173"/>
      <c r="AJ70" s="173"/>
      <c r="AK70" s="173"/>
      <c r="AL70" s="173"/>
      <c r="AM70" s="173"/>
      <c r="AN70" s="173"/>
      <c r="AO70" s="173"/>
      <c r="AP70" s="173"/>
      <c r="AQ70" s="173"/>
      <c r="AR70" s="173"/>
      <c r="AS70" s="173"/>
      <c r="AT70" s="173"/>
      <c r="AU70" s="173"/>
      <c r="AV70" s="173"/>
      <c r="AW70" s="173"/>
      <c r="AX70" s="173"/>
      <c r="AY70" s="173"/>
      <c r="ALQ70" s="133" t="e">
        <v>#N/A</v>
      </c>
    </row>
    <row r="71" spans="1:1005" ht="15" x14ac:dyDescent="0.25">
      <c r="A71" s="192"/>
      <c r="D71" s="163"/>
      <c r="AI71" s="173"/>
      <c r="AJ71" s="173"/>
      <c r="AK71" s="173"/>
      <c r="AL71" s="173"/>
      <c r="AM71" s="173"/>
      <c r="AN71" s="173"/>
      <c r="AO71" s="173"/>
      <c r="AP71" s="173"/>
      <c r="AQ71" s="173"/>
      <c r="AR71" s="173"/>
      <c r="AS71" s="173"/>
      <c r="AT71" s="173"/>
      <c r="AU71" s="173"/>
      <c r="AV71" s="173"/>
      <c r="AW71" s="173"/>
      <c r="AX71" s="173"/>
      <c r="AY71" s="173"/>
      <c r="ALQ71" s="133" t="e">
        <v>#N/A</v>
      </c>
    </row>
    <row r="72" spans="1:1005" ht="15" x14ac:dyDescent="0.25">
      <c r="A72" s="192"/>
      <c r="D72" s="163"/>
      <c r="AI72" s="173"/>
      <c r="AJ72" s="173"/>
      <c r="AK72" s="173"/>
      <c r="AL72" s="173"/>
      <c r="AM72" s="173"/>
      <c r="AN72" s="173"/>
      <c r="AO72" s="173"/>
      <c r="AP72" s="173"/>
      <c r="AQ72" s="173"/>
      <c r="AR72" s="173"/>
      <c r="AS72" s="173"/>
      <c r="AT72" s="173"/>
      <c r="AU72" s="173"/>
      <c r="AV72" s="173"/>
      <c r="AW72" s="173"/>
      <c r="AX72" s="173"/>
      <c r="AY72" s="173"/>
      <c r="ALQ72" s="133" t="e">
        <v>#N/A</v>
      </c>
    </row>
    <row r="73" spans="1:1005" ht="15" x14ac:dyDescent="0.25">
      <c r="A73" s="192"/>
      <c r="AI73" s="169"/>
      <c r="AJ73" s="169"/>
      <c r="AK73" s="169"/>
      <c r="AL73" s="169"/>
      <c r="AM73" s="169"/>
      <c r="AN73" s="169"/>
      <c r="AO73" s="169"/>
      <c r="AP73" s="169"/>
      <c r="AQ73" s="169"/>
      <c r="AR73" s="169"/>
      <c r="AS73" s="169"/>
      <c r="AT73" s="169"/>
      <c r="AU73" s="169"/>
      <c r="AV73" s="169"/>
      <c r="AW73" s="169"/>
      <c r="AX73" s="169"/>
      <c r="AY73" s="169"/>
    </row>
    <row r="74" spans="1:1005" ht="15" x14ac:dyDescent="0.25">
      <c r="A74" s="192"/>
      <c r="AI74" s="169"/>
      <c r="AJ74" s="169"/>
      <c r="AK74" s="169"/>
      <c r="AL74" s="169"/>
      <c r="AM74" s="169"/>
      <c r="AN74" s="169"/>
      <c r="AO74" s="169"/>
      <c r="AP74" s="169"/>
      <c r="AQ74" s="169"/>
      <c r="AR74" s="169"/>
      <c r="AS74" s="169"/>
      <c r="AT74" s="169"/>
      <c r="AU74" s="169"/>
      <c r="AV74" s="169"/>
      <c r="AW74" s="169"/>
      <c r="AX74" s="169"/>
      <c r="AY74" s="169"/>
    </row>
    <row r="75" spans="1:1005" ht="15" x14ac:dyDescent="0.25">
      <c r="A75" s="192"/>
      <c r="AI75" s="169"/>
      <c r="AJ75" s="169"/>
      <c r="AK75" s="169"/>
      <c r="AL75" s="169"/>
      <c r="AM75" s="169"/>
      <c r="AN75" s="169"/>
      <c r="AO75" s="169"/>
      <c r="AP75" s="169"/>
      <c r="AQ75" s="169"/>
      <c r="AR75" s="169"/>
      <c r="AS75" s="169"/>
      <c r="AT75" s="169"/>
      <c r="AU75" s="169"/>
      <c r="AV75" s="169"/>
      <c r="AW75" s="169"/>
      <c r="AX75" s="169"/>
      <c r="AY75" s="169"/>
    </row>
    <row r="76" spans="1:1005" ht="15" x14ac:dyDescent="0.25">
      <c r="A76" s="192"/>
      <c r="AI76" s="169"/>
      <c r="AJ76" s="169"/>
      <c r="AK76" s="169"/>
      <c r="AL76" s="169"/>
      <c r="AM76" s="169"/>
      <c r="AN76" s="169"/>
      <c r="AO76" s="169"/>
      <c r="AP76" s="169"/>
      <c r="AQ76" s="169"/>
      <c r="AR76" s="169"/>
      <c r="AS76" s="169"/>
      <c r="AT76" s="169"/>
      <c r="AU76" s="169"/>
      <c r="AV76" s="169"/>
      <c r="AW76" s="169"/>
      <c r="AX76" s="169"/>
      <c r="AY76" s="169"/>
    </row>
    <row r="77" spans="1:1005" ht="15" x14ac:dyDescent="0.25">
      <c r="A77" s="192"/>
      <c r="AI77" s="169"/>
      <c r="AJ77" s="169"/>
      <c r="AK77" s="169"/>
      <c r="AL77" s="169"/>
      <c r="AM77" s="169"/>
      <c r="AN77" s="169"/>
      <c r="AO77" s="169"/>
      <c r="AP77" s="169"/>
      <c r="AQ77" s="169"/>
      <c r="AR77" s="169"/>
      <c r="AS77" s="169"/>
      <c r="AT77" s="169"/>
      <c r="AU77" s="169"/>
      <c r="AV77" s="169"/>
      <c r="AW77" s="169"/>
      <c r="AX77" s="169"/>
      <c r="AY77" s="169"/>
    </row>
    <row r="78" spans="1:1005" ht="15" x14ac:dyDescent="0.25">
      <c r="A78" s="192"/>
      <c r="AI78" s="169"/>
      <c r="AJ78" s="169"/>
      <c r="AK78" s="169"/>
      <c r="AL78" s="169"/>
      <c r="AM78" s="169"/>
      <c r="AN78" s="169"/>
      <c r="AO78" s="169"/>
      <c r="AP78" s="169"/>
      <c r="AQ78" s="169"/>
      <c r="AR78" s="169"/>
      <c r="AS78" s="169"/>
      <c r="AT78" s="169"/>
      <c r="AU78" s="169"/>
      <c r="AV78" s="169"/>
      <c r="AW78" s="169"/>
      <c r="AX78" s="169"/>
      <c r="AY78" s="169"/>
    </row>
    <row r="79" spans="1:1005" ht="15" x14ac:dyDescent="0.25">
      <c r="A79" s="192"/>
      <c r="AI79" s="169"/>
      <c r="AJ79" s="169"/>
      <c r="AK79" s="169"/>
      <c r="AL79" s="169"/>
      <c r="AM79" s="169"/>
      <c r="AN79" s="169"/>
      <c r="AO79" s="169"/>
      <c r="AP79" s="169"/>
      <c r="AQ79" s="169"/>
      <c r="AR79" s="169"/>
      <c r="AS79" s="169"/>
      <c r="AT79" s="169"/>
      <c r="AU79" s="169"/>
      <c r="AV79" s="169"/>
      <c r="AW79" s="169"/>
      <c r="AX79" s="169"/>
      <c r="AY79" s="169"/>
    </row>
    <row r="80" spans="1:1005" ht="15" x14ac:dyDescent="0.25">
      <c r="A80" s="192"/>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72"/>
  <sheetViews>
    <sheetView workbookViewId="0">
      <selection activeCell="B4" sqref="B4"/>
    </sheetView>
  </sheetViews>
  <sheetFormatPr defaultColWidth="18.7109375" defaultRowHeight="12.75" customHeight="1" x14ac:dyDescent="0.25"/>
  <cols>
    <col min="1" max="1" width="9.140625" style="216" customWidth="1"/>
    <col min="2" max="2" width="9.140625" customWidth="1"/>
    <col min="3" max="3" width="9.7109375" bestFit="1" customWidth="1"/>
    <col min="4" max="54" width="9.140625" customWidth="1"/>
  </cols>
  <sheetData>
    <row r="1" spans="1:54" s="216" customFormat="1" ht="15" x14ac:dyDescent="0.25">
      <c r="A1" s="201"/>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s="216" customFormat="1" ht="15" x14ac:dyDescent="0.25">
      <c r="A2" s="201"/>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16">
        <v>2022</v>
      </c>
      <c r="AU2" s="216">
        <v>2023</v>
      </c>
      <c r="AV2" s="216">
        <v>2024</v>
      </c>
      <c r="AW2" s="216">
        <v>2025</v>
      </c>
      <c r="AX2" s="216">
        <v>2026</v>
      </c>
      <c r="AY2" s="216">
        <v>2027</v>
      </c>
      <c r="AZ2" s="216">
        <v>2028</v>
      </c>
      <c r="BA2" s="216">
        <v>2029</v>
      </c>
      <c r="BB2" s="216">
        <v>2030</v>
      </c>
    </row>
    <row r="3" spans="1:54" s="216" customFormat="1" ht="15" x14ac:dyDescent="0.25">
      <c r="A3" s="201"/>
      <c r="B3" s="201" t="s">
        <v>71</v>
      </c>
      <c r="C3" s="201" t="s">
        <v>72</v>
      </c>
      <c r="D3" s="201" t="s">
        <v>73</v>
      </c>
      <c r="E3" s="201" t="s">
        <v>74</v>
      </c>
      <c r="F3" s="201" t="s">
        <v>75</v>
      </c>
      <c r="G3" s="201" t="s">
        <v>76</v>
      </c>
      <c r="H3" s="201" t="s">
        <v>77</v>
      </c>
      <c r="I3" s="201" t="s">
        <v>78</v>
      </c>
      <c r="J3" s="201" t="s">
        <v>79</v>
      </c>
      <c r="K3" s="201" t="s">
        <v>80</v>
      </c>
      <c r="L3" s="201" t="s">
        <v>81</v>
      </c>
      <c r="M3" s="201" t="s">
        <v>82</v>
      </c>
      <c r="N3" s="201" t="s">
        <v>83</v>
      </c>
      <c r="O3" s="201" t="s">
        <v>84</v>
      </c>
      <c r="P3" s="201" t="s">
        <v>85</v>
      </c>
      <c r="Q3" s="201" t="s">
        <v>86</v>
      </c>
      <c r="R3" s="201" t="s">
        <v>87</v>
      </c>
      <c r="S3" s="201" t="s">
        <v>88</v>
      </c>
      <c r="T3" s="201" t="s">
        <v>89</v>
      </c>
      <c r="U3" s="201" t="s">
        <v>90</v>
      </c>
      <c r="V3" s="201" t="s">
        <v>91</v>
      </c>
      <c r="W3" s="201" t="s">
        <v>92</v>
      </c>
      <c r="X3" s="201" t="s">
        <v>93</v>
      </c>
      <c r="Y3" s="201" t="s">
        <v>94</v>
      </c>
      <c r="Z3" s="201" t="s">
        <v>95</v>
      </c>
      <c r="AA3" s="201" t="s">
        <v>96</v>
      </c>
      <c r="AB3" s="201" t="s">
        <v>97</v>
      </c>
      <c r="AC3" s="201" t="s">
        <v>98</v>
      </c>
      <c r="AD3" s="201" t="s">
        <v>99</v>
      </c>
      <c r="AE3" s="201" t="s">
        <v>100</v>
      </c>
      <c r="AF3" s="201" t="s">
        <v>101</v>
      </c>
      <c r="AG3" s="201" t="s">
        <v>102</v>
      </c>
      <c r="AH3" s="201" t="s">
        <v>103</v>
      </c>
      <c r="AI3" s="246" t="s">
        <v>163</v>
      </c>
      <c r="AJ3" s="246" t="s">
        <v>168</v>
      </c>
      <c r="AK3" s="246" t="s">
        <v>169</v>
      </c>
      <c r="AL3" s="246" t="s">
        <v>170</v>
      </c>
      <c r="AM3" s="246" t="s">
        <v>171</v>
      </c>
      <c r="AN3" s="246" t="s">
        <v>172</v>
      </c>
      <c r="AO3" s="246" t="s">
        <v>173</v>
      </c>
      <c r="AP3" s="246" t="s">
        <v>174</v>
      </c>
      <c r="AQ3" s="246" t="s">
        <v>175</v>
      </c>
      <c r="AR3" s="246" t="s">
        <v>176</v>
      </c>
      <c r="AS3" s="246" t="s">
        <v>177</v>
      </c>
      <c r="AT3" s="216" t="s">
        <v>178</v>
      </c>
      <c r="AU3" s="216" t="s">
        <v>179</v>
      </c>
      <c r="AV3" s="216" t="s">
        <v>180</v>
      </c>
      <c r="AW3" s="216" t="s">
        <v>181</v>
      </c>
      <c r="AX3" s="216" t="s">
        <v>182</v>
      </c>
      <c r="AY3" s="216" t="s">
        <v>183</v>
      </c>
      <c r="AZ3" s="216" t="s">
        <v>184</v>
      </c>
      <c r="BA3" s="216" t="s">
        <v>185</v>
      </c>
      <c r="BB3" s="216" t="s">
        <v>186</v>
      </c>
    </row>
    <row r="4" spans="1:54" ht="15" x14ac:dyDescent="0.25">
      <c r="A4" s="234">
        <f>YampaRiverInflow.TotalOutflow!A4</f>
        <v>44136</v>
      </c>
      <c r="B4" s="113"/>
      <c r="C4" s="86"/>
      <c r="D4" s="86">
        <v>19.775490000000001</v>
      </c>
      <c r="E4" s="159">
        <f ca="1">INDEX(INDIRECT("AboveMeadLocal_"&amp;E$2+YEAR($A4)-YEAR($A$4)),MONTH($A4))</f>
        <v>-4.6950460000000005</v>
      </c>
      <c r="F4" s="159">
        <f t="shared" ref="F4:AI12" ca="1" si="0">INDEX(INDIRECT("AboveMeadLocal_"&amp;F$2+YEAR($A4)-YEAR($A$4)),MONTH($A4))</f>
        <v>-45.966837999999996</v>
      </c>
      <c r="G4" s="159">
        <f t="shared" ca="1" si="0"/>
        <v>6.753783999999996</v>
      </c>
      <c r="H4" s="159">
        <f t="shared" ca="1" si="0"/>
        <v>-7.6327240000000023</v>
      </c>
      <c r="I4" s="159">
        <f t="shared" ca="1" si="0"/>
        <v>19.806198000000002</v>
      </c>
      <c r="J4" s="159">
        <f t="shared" ca="1" si="0"/>
        <v>-15.417266000000001</v>
      </c>
      <c r="K4" s="159">
        <f t="shared" ca="1" si="0"/>
        <v>42.873334</v>
      </c>
      <c r="L4" s="159">
        <f t="shared" ca="1" si="0"/>
        <v>18.651169999999997</v>
      </c>
      <c r="M4" s="159">
        <f t="shared" ca="1" si="0"/>
        <v>25.675046000000002</v>
      </c>
      <c r="N4" s="159">
        <f t="shared" ca="1" si="0"/>
        <v>19.488983999999995</v>
      </c>
      <c r="O4" s="159">
        <f t="shared" ca="1" si="0"/>
        <v>17.507805999999995</v>
      </c>
      <c r="P4" s="159">
        <f t="shared" ca="1" si="0"/>
        <v>8.8944699999999983</v>
      </c>
      <c r="Q4" s="159">
        <f t="shared" ca="1" si="0"/>
        <v>1.1222839999999996</v>
      </c>
      <c r="R4" s="159">
        <f t="shared" ca="1" si="0"/>
        <v>9.8448719999999987</v>
      </c>
      <c r="S4" s="159">
        <f t="shared" ca="1" si="0"/>
        <v>28.013811999999998</v>
      </c>
      <c r="T4" s="159">
        <f t="shared" ca="1" si="0"/>
        <v>15.793877999999999</v>
      </c>
      <c r="U4" s="159">
        <f t="shared" ca="1" si="0"/>
        <v>24.595040000000001</v>
      </c>
      <c r="V4" s="159">
        <f t="shared" ca="1" si="0"/>
        <v>18.446279999999998</v>
      </c>
      <c r="W4" s="159">
        <f t="shared" ca="1" si="0"/>
        <v>36.495870000000004</v>
      </c>
      <c r="X4" s="159">
        <f t="shared" ca="1" si="0"/>
        <v>27.966939999999997</v>
      </c>
      <c r="Y4" s="159">
        <f t="shared" ca="1" si="0"/>
        <v>25.487599999999997</v>
      </c>
      <c r="Z4" s="159">
        <f t="shared" ca="1" si="0"/>
        <v>23.10744</v>
      </c>
      <c r="AA4" s="159">
        <f t="shared" ca="1" si="0"/>
        <v>22.472729999999999</v>
      </c>
      <c r="AB4" s="159">
        <f t="shared" ca="1" si="0"/>
        <v>35.166530000000002</v>
      </c>
      <c r="AC4" s="159">
        <f t="shared" ca="1" si="0"/>
        <v>20.925319999999999</v>
      </c>
      <c r="AD4" s="159">
        <f t="shared" ca="1" si="0"/>
        <v>16.066120000000002</v>
      </c>
      <c r="AE4" s="159">
        <f t="shared" ca="1" si="0"/>
        <v>25.54711</v>
      </c>
      <c r="AF4" s="159">
        <f t="shared" ca="1" si="0"/>
        <v>41.950060000000001</v>
      </c>
      <c r="AG4" s="159">
        <f t="shared" ca="1" si="0"/>
        <v>23.00787</v>
      </c>
      <c r="AH4" s="159">
        <f t="shared" ca="1" si="0"/>
        <v>14.39954</v>
      </c>
      <c r="AI4" s="159">
        <f t="shared" ca="1" si="0"/>
        <v>23.602700000000002</v>
      </c>
      <c r="AJ4" s="159">
        <f t="shared" ref="AJ4:AM19" ca="1" si="1">INDEX(INDIRECT("AboveMeadLocal_"&amp;AJ$2+YEAR($A4)-YEAR($A$4)),MONTH($A4))</f>
        <v>28.581400000000002</v>
      </c>
      <c r="AK4" s="159">
        <f t="shared" ca="1" si="1"/>
        <v>27.807869999999998</v>
      </c>
      <c r="AL4" s="159">
        <f t="shared" ca="1" si="1"/>
        <v>24.69378</v>
      </c>
      <c r="AM4" s="159">
        <f t="shared" ca="1" si="1"/>
        <v>22.293890000000001</v>
      </c>
      <c r="AN4" s="169"/>
      <c r="AO4" s="169"/>
      <c r="AP4" s="169"/>
      <c r="AQ4" s="169"/>
      <c r="AR4" s="169"/>
      <c r="AS4" s="169"/>
      <c r="AT4" s="169"/>
      <c r="AU4" s="169"/>
      <c r="AV4" s="169"/>
      <c r="AW4" s="169"/>
      <c r="AX4" s="169"/>
      <c r="AY4" s="169"/>
    </row>
    <row r="5" spans="1:54" ht="15" x14ac:dyDescent="0.25">
      <c r="A5" s="234">
        <f>YampaRiverInflow.TotalOutflow!A5</f>
        <v>44166</v>
      </c>
      <c r="B5" s="113"/>
      <c r="C5" s="113"/>
      <c r="D5" s="113">
        <v>27.497</v>
      </c>
      <c r="E5" s="159">
        <v>27.004181999999997</v>
      </c>
      <c r="F5" s="159">
        <v>-14.223750000000003</v>
      </c>
      <c r="G5" s="159">
        <v>16.268739999999998</v>
      </c>
      <c r="H5" s="159">
        <v>6.4705519999999996</v>
      </c>
      <c r="I5" s="159">
        <v>17.637533999999999</v>
      </c>
      <c r="J5" s="159">
        <v>-3.9600340000000016</v>
      </c>
      <c r="K5" s="159">
        <v>24.396989999999999</v>
      </c>
      <c r="L5" s="159">
        <v>10.800360000000001</v>
      </c>
      <c r="M5" s="159">
        <v>21.260485999999997</v>
      </c>
      <c r="N5" s="159">
        <v>13.424811999999998</v>
      </c>
      <c r="O5" s="159">
        <v>8.4644880000000011</v>
      </c>
      <c r="P5" s="159">
        <v>2.3967059999999982</v>
      </c>
      <c r="Q5" s="159">
        <v>-6.7709719999999995</v>
      </c>
      <c r="R5" s="159">
        <v>0.60159199999999691</v>
      </c>
      <c r="S5" s="159">
        <v>44.223798000000002</v>
      </c>
      <c r="T5" s="159">
        <v>1.110544</v>
      </c>
      <c r="U5" s="159">
        <v>15.07438</v>
      </c>
      <c r="V5" s="159">
        <v>12.69421</v>
      </c>
      <c r="W5" s="159">
        <v>35.305790000000002</v>
      </c>
      <c r="X5" s="159">
        <v>29.355370000000001</v>
      </c>
      <c r="Y5" s="159">
        <v>13.4876</v>
      </c>
      <c r="Z5" s="159">
        <v>18.723970000000001</v>
      </c>
      <c r="AA5" s="159">
        <v>15.471069999999999</v>
      </c>
      <c r="AB5" s="159">
        <v>19.100490000000001</v>
      </c>
      <c r="AC5" s="159">
        <v>3.9664899999999998</v>
      </c>
      <c r="AD5" s="159">
        <v>23.801650000000002</v>
      </c>
      <c r="AE5" s="159">
        <v>57.520660000000007</v>
      </c>
      <c r="AF5" s="159">
        <v>23.99954</v>
      </c>
      <c r="AG5" s="159">
        <v>19.4375</v>
      </c>
      <c r="AH5" s="159">
        <v>33.916870000000003</v>
      </c>
      <c r="AI5" s="10">
        <v>31.734860000000001</v>
      </c>
      <c r="AJ5" s="10">
        <v>22.7103</v>
      </c>
      <c r="AK5" s="10">
        <v>25.368259999999999</v>
      </c>
      <c r="AL5" s="10">
        <v>31.6557</v>
      </c>
      <c r="AM5" s="10">
        <v>22.412740000000003</v>
      </c>
      <c r="AN5" s="169"/>
      <c r="AO5" s="169"/>
      <c r="AP5" s="169"/>
      <c r="AQ5" s="169"/>
      <c r="AR5" s="169"/>
      <c r="AS5" s="169"/>
      <c r="AT5" s="169"/>
      <c r="AU5" s="169"/>
      <c r="AV5" s="169"/>
      <c r="AW5" s="169"/>
      <c r="AX5" s="169"/>
      <c r="AY5" s="169"/>
    </row>
    <row r="6" spans="1:54" ht="15" x14ac:dyDescent="0.25">
      <c r="A6" s="234">
        <f>YampaRiverInflow.TotalOutflow!A6</f>
        <v>44197</v>
      </c>
      <c r="B6" s="113"/>
      <c r="C6" s="113"/>
      <c r="D6" s="113">
        <v>35.625999999999998</v>
      </c>
      <c r="E6" s="159">
        <v>14.408378000000001</v>
      </c>
      <c r="F6" s="159">
        <v>-20.071922000000001</v>
      </c>
      <c r="G6" s="159">
        <v>13.077360000000001</v>
      </c>
      <c r="H6" s="159">
        <v>19.310572000000001</v>
      </c>
      <c r="I6" s="159">
        <v>30.633921999999998</v>
      </c>
      <c r="J6" s="159">
        <v>-8.3519860000000001</v>
      </c>
      <c r="K6" s="159">
        <v>20.166415999999998</v>
      </c>
      <c r="L6" s="159">
        <v>-5.3256900000000025</v>
      </c>
      <c r="M6" s="159">
        <v>2.6823760000000001</v>
      </c>
      <c r="N6" s="159">
        <v>29.809785999999992</v>
      </c>
      <c r="O6" s="159">
        <v>0.14888199999999779</v>
      </c>
      <c r="P6" s="159">
        <v>188.36769600000002</v>
      </c>
      <c r="Q6" s="159">
        <v>-19.261465999999999</v>
      </c>
      <c r="R6" s="159">
        <v>-11.55139</v>
      </c>
      <c r="S6" s="159">
        <v>25.526097999999998</v>
      </c>
      <c r="T6" s="159">
        <v>1.3745679999999993</v>
      </c>
      <c r="U6" s="159">
        <v>21.421490000000002</v>
      </c>
      <c r="V6" s="159">
        <v>24.198349999999998</v>
      </c>
      <c r="W6" s="159">
        <v>42.049589999999995</v>
      </c>
      <c r="X6" s="159">
        <v>21.61983</v>
      </c>
      <c r="Y6" s="159">
        <v>18.446279999999998</v>
      </c>
      <c r="Z6" s="159">
        <v>23.206610000000001</v>
      </c>
      <c r="AA6" s="159">
        <v>20.033060000000003</v>
      </c>
      <c r="AB6" s="159">
        <v>101.09752</v>
      </c>
      <c r="AC6" s="159">
        <v>22.61157</v>
      </c>
      <c r="AD6" s="159">
        <v>23.206610000000001</v>
      </c>
      <c r="AE6" s="159">
        <v>42.247930000000004</v>
      </c>
      <c r="AF6" s="159">
        <v>34.11524</v>
      </c>
      <c r="AG6" s="159">
        <v>41.255679999999998</v>
      </c>
      <c r="AH6" s="159">
        <v>24.792830000000002</v>
      </c>
      <c r="AI6" s="10">
        <v>40.065640000000002</v>
      </c>
      <c r="AJ6" s="10">
        <v>37.883839999999999</v>
      </c>
      <c r="AK6" s="10">
        <v>23.007810000000003</v>
      </c>
      <c r="AL6" s="10">
        <v>30.743310000000001</v>
      </c>
      <c r="AM6" s="10">
        <v>-35.333798000000002</v>
      </c>
      <c r="AN6" s="169"/>
      <c r="AO6" s="169"/>
      <c r="AP6" s="169"/>
      <c r="AQ6" s="169"/>
      <c r="AR6" s="169"/>
      <c r="AS6" s="169"/>
      <c r="AT6" s="169"/>
      <c r="AU6" s="169"/>
      <c r="AV6" s="169"/>
      <c r="AW6" s="169"/>
      <c r="AX6" s="169"/>
      <c r="AY6" s="169"/>
    </row>
    <row r="7" spans="1:54" ht="15" x14ac:dyDescent="0.25">
      <c r="A7" s="234">
        <f>YampaRiverInflow.TotalOutflow!A7</f>
        <v>44228</v>
      </c>
      <c r="B7" s="113"/>
      <c r="C7" s="113"/>
      <c r="D7" s="113">
        <v>47.545999999999999</v>
      </c>
      <c r="E7" s="159">
        <v>33.428339999999999</v>
      </c>
      <c r="F7" s="159">
        <v>8.9494680000000013</v>
      </c>
      <c r="G7" s="159">
        <v>9.201842000000001</v>
      </c>
      <c r="H7" s="159">
        <v>5.149061999999998</v>
      </c>
      <c r="I7" s="159">
        <v>31.733646</v>
      </c>
      <c r="J7" s="159">
        <v>-5.7021720000000027</v>
      </c>
      <c r="K7" s="159">
        <v>24.577362000000001</v>
      </c>
      <c r="L7" s="159">
        <v>5.5440619999999985</v>
      </c>
      <c r="M7" s="159">
        <v>2.5809760000000006</v>
      </c>
      <c r="N7" s="159">
        <v>19.033522000000001</v>
      </c>
      <c r="O7" s="159">
        <v>7.0302340000000001</v>
      </c>
      <c r="P7" s="159">
        <v>85.799055999999993</v>
      </c>
      <c r="Q7" s="159">
        <v>-9.7793939999999999</v>
      </c>
      <c r="R7" s="159">
        <v>38.657699999999991</v>
      </c>
      <c r="S7" s="159">
        <v>12.339405999999999</v>
      </c>
      <c r="T7" s="159">
        <v>23.60331</v>
      </c>
      <c r="U7" s="159">
        <v>17.2562</v>
      </c>
      <c r="V7" s="159">
        <v>16.066120000000002</v>
      </c>
      <c r="W7" s="159">
        <v>48.99174</v>
      </c>
      <c r="X7" s="159">
        <v>36.297519999999999</v>
      </c>
      <c r="Y7" s="159">
        <v>25.745450000000002</v>
      </c>
      <c r="Z7" s="159">
        <v>24.39669</v>
      </c>
      <c r="AA7" s="159">
        <v>35.66281</v>
      </c>
      <c r="AB7" s="159">
        <v>125.57355</v>
      </c>
      <c r="AC7" s="159">
        <v>20.429749999999999</v>
      </c>
      <c r="AD7" s="159">
        <v>29.355370000000001</v>
      </c>
      <c r="AE7" s="159">
        <v>90.644630000000006</v>
      </c>
      <c r="AF7" s="159">
        <v>38.478989999999996</v>
      </c>
      <c r="AG7" s="159">
        <v>35.16657</v>
      </c>
      <c r="AH7" s="159">
        <v>33.321769999999994</v>
      </c>
      <c r="AI7" s="10">
        <v>18.842610000000001</v>
      </c>
      <c r="AJ7" s="10">
        <v>38.875690000000006</v>
      </c>
      <c r="AK7" s="10">
        <v>32.449240000000003</v>
      </c>
      <c r="AL7" s="10">
        <v>39.450900000000004</v>
      </c>
      <c r="AM7" s="10">
        <v>-35.678773999999997</v>
      </c>
      <c r="AN7" s="169"/>
      <c r="AO7" s="169"/>
      <c r="AP7" s="169"/>
      <c r="AQ7" s="169"/>
      <c r="AR7" s="169"/>
      <c r="AS7" s="169"/>
      <c r="AT7" s="169"/>
      <c r="AU7" s="169"/>
      <c r="AV7" s="169"/>
      <c r="AW7" s="169"/>
      <c r="AX7" s="169"/>
      <c r="AY7" s="169"/>
    </row>
    <row r="8" spans="1:54" ht="15" x14ac:dyDescent="0.25">
      <c r="A8" s="234">
        <f>YampaRiverInflow.TotalOutflow!A8</f>
        <v>44256</v>
      </c>
      <c r="B8" s="113"/>
      <c r="C8" s="113"/>
      <c r="D8" s="113">
        <v>58.646000000000001</v>
      </c>
      <c r="E8" s="159">
        <v>52.296472000000009</v>
      </c>
      <c r="F8" s="159">
        <v>47.387336000000005</v>
      </c>
      <c r="G8" s="159">
        <v>11.779536</v>
      </c>
      <c r="H8" s="159">
        <v>64.980252000000007</v>
      </c>
      <c r="I8" s="159">
        <v>40.112389999999998</v>
      </c>
      <c r="J8" s="159">
        <v>-5.6985580000000011</v>
      </c>
      <c r="K8" s="159">
        <v>30.219604</v>
      </c>
      <c r="L8" s="159">
        <v>24.668741999999998</v>
      </c>
      <c r="M8" s="159">
        <v>25.485123999999995</v>
      </c>
      <c r="N8" s="159">
        <v>37.985829999999993</v>
      </c>
      <c r="O8" s="159">
        <v>23.852601999999997</v>
      </c>
      <c r="P8" s="159">
        <v>33.571293999999995</v>
      </c>
      <c r="Q8" s="159">
        <v>18.785719999999998</v>
      </c>
      <c r="R8" s="159">
        <v>66.418819999999997</v>
      </c>
      <c r="S8" s="159">
        <v>7.6782579999999996</v>
      </c>
      <c r="T8" s="159">
        <v>63.272730000000003</v>
      </c>
      <c r="U8" s="159">
        <v>48.99174</v>
      </c>
      <c r="V8" s="159">
        <v>19.834709999999998</v>
      </c>
      <c r="W8" s="159">
        <v>54.009920000000001</v>
      </c>
      <c r="X8" s="159">
        <v>55.160330000000002</v>
      </c>
      <c r="Y8" s="159">
        <v>23.22645</v>
      </c>
      <c r="Z8" s="159">
        <v>42.842980000000004</v>
      </c>
      <c r="AA8" s="159">
        <v>27.59008</v>
      </c>
      <c r="AB8" s="159">
        <v>69.104129999999998</v>
      </c>
      <c r="AC8" s="159">
        <v>49.190080000000002</v>
      </c>
      <c r="AD8" s="159">
        <v>44.628099999999996</v>
      </c>
      <c r="AE8" s="159">
        <v>82.373550000000009</v>
      </c>
      <c r="AF8" s="159">
        <v>74.04258999999999</v>
      </c>
      <c r="AG8" s="159">
        <v>59.404600000000002</v>
      </c>
      <c r="AH8" s="159">
        <v>42.445689999999999</v>
      </c>
      <c r="AI8" s="10">
        <v>22.21454</v>
      </c>
      <c r="AJ8" s="10">
        <v>58.769889999999997</v>
      </c>
      <c r="AK8" s="10">
        <v>31.517060000000001</v>
      </c>
      <c r="AL8" s="10">
        <v>41.176480000000005</v>
      </c>
      <c r="AM8" s="10">
        <v>1.4208999999999996</v>
      </c>
      <c r="AN8" s="169"/>
      <c r="AO8" s="169"/>
      <c r="AP8" s="169"/>
      <c r="AQ8" s="169"/>
      <c r="AR8" s="169"/>
      <c r="AS8" s="169"/>
      <c r="AT8" s="169"/>
      <c r="AU8" s="169"/>
      <c r="AV8" s="169"/>
      <c r="AW8" s="169"/>
      <c r="AX8" s="169"/>
      <c r="AY8" s="169"/>
    </row>
    <row r="9" spans="1:54" ht="15" x14ac:dyDescent="0.25">
      <c r="A9" s="234">
        <f>YampaRiverInflow.TotalOutflow!A9</f>
        <v>44287</v>
      </c>
      <c r="B9" s="113"/>
      <c r="C9" s="113"/>
      <c r="D9" s="113">
        <v>32.994999999999997</v>
      </c>
      <c r="E9" s="159">
        <v>28.224768000000001</v>
      </c>
      <c r="F9" s="159">
        <v>6.8782900000000007</v>
      </c>
      <c r="G9" s="159">
        <v>6.4497519999999966</v>
      </c>
      <c r="H9" s="159">
        <v>-1.6270880000000034</v>
      </c>
      <c r="I9" s="159">
        <v>27.136765999999998</v>
      </c>
      <c r="J9" s="159">
        <v>10.345166000000001</v>
      </c>
      <c r="K9" s="159">
        <v>35.310705999999996</v>
      </c>
      <c r="L9" s="159">
        <v>19.30078</v>
      </c>
      <c r="M9" s="159">
        <v>3.5616000000000003</v>
      </c>
      <c r="N9" s="159">
        <v>41.938178000000001</v>
      </c>
      <c r="O9" s="159">
        <v>40.074694000000001</v>
      </c>
      <c r="P9" s="159">
        <v>1.3631199999999954</v>
      </c>
      <c r="Q9" s="159">
        <v>-2.5694920000000012</v>
      </c>
      <c r="R9" s="159">
        <v>-26.212883999999999</v>
      </c>
      <c r="S9" s="159">
        <v>3.6764540000000014</v>
      </c>
      <c r="T9" s="159">
        <v>29.157019999999999</v>
      </c>
      <c r="U9" s="159">
        <v>70.294210000000007</v>
      </c>
      <c r="V9" s="159">
        <v>23.60331</v>
      </c>
      <c r="W9" s="159">
        <v>16.8</v>
      </c>
      <c r="X9" s="159">
        <v>35.028100000000002</v>
      </c>
      <c r="Y9" s="159">
        <v>13.62645</v>
      </c>
      <c r="Z9" s="159">
        <v>32.747109999999999</v>
      </c>
      <c r="AA9" s="159">
        <v>39.133879999999998</v>
      </c>
      <c r="AB9" s="159">
        <v>90.902479999999997</v>
      </c>
      <c r="AC9" s="159">
        <v>33.758679999999998</v>
      </c>
      <c r="AD9" s="159">
        <v>33.699169999999995</v>
      </c>
      <c r="AE9" s="159">
        <v>29.79214</v>
      </c>
      <c r="AF9" s="159">
        <v>43.080640000000002</v>
      </c>
      <c r="AG9" s="159">
        <v>88.700450000000004</v>
      </c>
      <c r="AH9" s="159">
        <v>43.635820000000002</v>
      </c>
      <c r="AI9" s="10">
        <v>17.01784</v>
      </c>
      <c r="AJ9" s="10">
        <v>26.498860000000001</v>
      </c>
      <c r="AK9" s="10">
        <v>22.988139999999998</v>
      </c>
      <c r="AL9" s="10">
        <v>25.348419999999997</v>
      </c>
      <c r="AM9" s="10">
        <v>1.8474620000000004</v>
      </c>
      <c r="AN9" s="169"/>
      <c r="AO9" s="169"/>
      <c r="AP9" s="169"/>
      <c r="AQ9" s="169"/>
      <c r="AR9" s="169"/>
      <c r="AS9" s="169"/>
      <c r="AT9" s="169"/>
      <c r="AU9" s="169"/>
      <c r="AV9" s="169"/>
      <c r="AW9" s="169"/>
      <c r="AX9" s="169"/>
      <c r="AY9" s="169"/>
    </row>
    <row r="10" spans="1:54" ht="15" x14ac:dyDescent="0.25">
      <c r="A10" s="234">
        <f>YampaRiverInflow.TotalOutflow!A10</f>
        <v>44317</v>
      </c>
      <c r="B10" s="113"/>
      <c r="C10" s="113"/>
      <c r="D10" s="113">
        <v>28.905000000000001</v>
      </c>
      <c r="E10" s="159">
        <v>6.1013739999999999</v>
      </c>
      <c r="F10" s="159">
        <v>10.639998</v>
      </c>
      <c r="G10" s="159">
        <v>-44.029232</v>
      </c>
      <c r="H10" s="159">
        <v>-35.628662000000006</v>
      </c>
      <c r="I10" s="159">
        <v>13.395087999999999</v>
      </c>
      <c r="J10" s="159">
        <v>14.373129999999998</v>
      </c>
      <c r="K10" s="159">
        <v>12.015425999999998</v>
      </c>
      <c r="L10" s="159">
        <v>20.550333999999999</v>
      </c>
      <c r="M10" s="159">
        <v>18.579722</v>
      </c>
      <c r="N10" s="159">
        <v>24.659790000000001</v>
      </c>
      <c r="O10" s="159">
        <v>21.803582000000002</v>
      </c>
      <c r="P10" s="159">
        <v>0.19014400000000023</v>
      </c>
      <c r="Q10" s="159">
        <v>-5.5054859999999994</v>
      </c>
      <c r="R10" s="159">
        <v>-26.211384000000006</v>
      </c>
      <c r="S10" s="159">
        <v>7.738929999999999</v>
      </c>
      <c r="T10" s="159">
        <v>15.471069999999999</v>
      </c>
      <c r="U10" s="159">
        <v>41.137190000000004</v>
      </c>
      <c r="V10" s="159">
        <v>13.289260000000001</v>
      </c>
      <c r="W10" s="159">
        <v>27.570250000000001</v>
      </c>
      <c r="X10" s="159">
        <v>34.690910000000002</v>
      </c>
      <c r="Y10" s="159">
        <v>21.163640000000001</v>
      </c>
      <c r="Z10" s="159">
        <v>23.543800000000001</v>
      </c>
      <c r="AA10" s="159">
        <v>34.333880000000001</v>
      </c>
      <c r="AB10" s="159">
        <v>67.140500000000003</v>
      </c>
      <c r="AC10" s="159">
        <v>34.274380000000001</v>
      </c>
      <c r="AD10" s="159">
        <v>36.813220000000001</v>
      </c>
      <c r="AE10" s="159">
        <v>20.429749999999999</v>
      </c>
      <c r="AF10" s="159">
        <v>51.173209999999997</v>
      </c>
      <c r="AG10" s="159">
        <v>36.138489999999997</v>
      </c>
      <c r="AH10" s="159">
        <v>21.024139999999999</v>
      </c>
      <c r="AI10" s="10">
        <v>18.545120000000001</v>
      </c>
      <c r="AJ10" s="10">
        <v>27.252549999999999</v>
      </c>
      <c r="AK10" s="10">
        <v>27.252610000000001</v>
      </c>
      <c r="AL10" s="10">
        <v>28.958279999999998</v>
      </c>
      <c r="AM10" s="10">
        <v>-17.974883999999999</v>
      </c>
      <c r="AN10" s="169"/>
      <c r="AO10" s="169"/>
      <c r="AP10" s="169"/>
      <c r="AQ10" s="169"/>
      <c r="AR10" s="169"/>
      <c r="AS10" s="169"/>
      <c r="AT10" s="169"/>
      <c r="AU10" s="169"/>
      <c r="AV10" s="169"/>
      <c r="AW10" s="169"/>
      <c r="AX10" s="169"/>
      <c r="AY10" s="169"/>
    </row>
    <row r="11" spans="1:54" ht="15" x14ac:dyDescent="0.25">
      <c r="A11" s="234">
        <f>YampaRiverInflow.TotalOutflow!A11</f>
        <v>44348</v>
      </c>
      <c r="B11" s="113"/>
      <c r="C11" s="113"/>
      <c r="D11" s="113">
        <v>25.827000000000002</v>
      </c>
      <c r="E11" s="159">
        <v>7.7158159999999985</v>
      </c>
      <c r="F11" s="159">
        <v>14.244779999999999</v>
      </c>
      <c r="G11" s="159">
        <v>-27.190472000000003</v>
      </c>
      <c r="H11" s="159">
        <v>-26.814078000000002</v>
      </c>
      <c r="I11" s="159">
        <v>4.3700580000000011</v>
      </c>
      <c r="J11" s="159">
        <v>17.001467999999996</v>
      </c>
      <c r="K11" s="159">
        <v>15.287422000000003</v>
      </c>
      <c r="L11" s="159">
        <v>10.805857999999999</v>
      </c>
      <c r="M11" s="159">
        <v>17.742493999999997</v>
      </c>
      <c r="N11" s="159">
        <v>3.4259199999999983</v>
      </c>
      <c r="O11" s="159">
        <v>8.1729199999999995</v>
      </c>
      <c r="P11" s="159">
        <v>12.473674000000001</v>
      </c>
      <c r="Q11" s="159">
        <v>1.061094</v>
      </c>
      <c r="R11" s="159">
        <v>22.368065999999995</v>
      </c>
      <c r="S11" s="159">
        <v>-1.3633040000000001</v>
      </c>
      <c r="T11" s="159">
        <v>31.73554</v>
      </c>
      <c r="U11" s="159">
        <v>15.272729999999999</v>
      </c>
      <c r="V11" s="159">
        <v>13.68595</v>
      </c>
      <c r="W11" s="159">
        <v>32.07273</v>
      </c>
      <c r="X11" s="159">
        <v>48.238019999999999</v>
      </c>
      <c r="Y11" s="159">
        <v>6.5057900000000002</v>
      </c>
      <c r="Z11" s="159">
        <v>14.280989999999999</v>
      </c>
      <c r="AA11" s="159">
        <v>20.826450000000001</v>
      </c>
      <c r="AB11" s="159">
        <v>11.9405</v>
      </c>
      <c r="AC11" s="159">
        <v>14.67769</v>
      </c>
      <c r="AD11" s="159">
        <v>31.73554</v>
      </c>
      <c r="AE11" s="159">
        <v>13.4876</v>
      </c>
      <c r="AF11" s="159">
        <v>35.543419999999998</v>
      </c>
      <c r="AG11" s="159">
        <v>23.741799999999998</v>
      </c>
      <c r="AH11" s="159">
        <v>24.39593</v>
      </c>
      <c r="AI11" s="10">
        <v>22.730180000000001</v>
      </c>
      <c r="AJ11" s="10">
        <v>25.189630000000001</v>
      </c>
      <c r="AK11" s="10">
        <v>26.0823</v>
      </c>
      <c r="AL11" s="10">
        <v>25.58633</v>
      </c>
      <c r="AM11" s="10">
        <v>-10.634887999999998</v>
      </c>
      <c r="AN11" s="169"/>
      <c r="AO11" s="169"/>
      <c r="AP11" s="169"/>
      <c r="AQ11" s="169"/>
      <c r="AR11" s="169"/>
      <c r="AS11" s="169"/>
      <c r="AT11" s="169"/>
      <c r="AU11" s="169"/>
      <c r="AV11" s="169"/>
      <c r="AW11" s="169"/>
      <c r="AX11" s="169"/>
      <c r="AY11" s="169"/>
    </row>
    <row r="12" spans="1:54" ht="15" x14ac:dyDescent="0.25">
      <c r="A12" s="234">
        <f>YampaRiverInflow.TotalOutflow!A12</f>
        <v>44378</v>
      </c>
      <c r="B12" s="113"/>
      <c r="C12" s="113"/>
      <c r="D12" s="113">
        <v>32.69</v>
      </c>
      <c r="E12" s="159">
        <v>14.509131999999999</v>
      </c>
      <c r="F12" s="159">
        <v>4.3607659999999964</v>
      </c>
      <c r="G12" s="159">
        <v>-76.904696000000001</v>
      </c>
      <c r="H12" s="159">
        <v>-26.037152000000003</v>
      </c>
      <c r="I12" s="159">
        <v>-0.99219199999999907</v>
      </c>
      <c r="J12" s="159">
        <v>23.523871999999997</v>
      </c>
      <c r="K12" s="159">
        <v>10.508421999999999</v>
      </c>
      <c r="L12" s="159">
        <v>0.38218800000000192</v>
      </c>
      <c r="M12" s="159">
        <v>-2.4426239999999999</v>
      </c>
      <c r="N12" s="159">
        <v>-0.52760200000000035</v>
      </c>
      <c r="O12" s="159">
        <v>14.445949999999996</v>
      </c>
      <c r="P12" s="159">
        <v>-5.4029160000000003</v>
      </c>
      <c r="Q12" s="159">
        <v>-9.1989860000000014</v>
      </c>
      <c r="R12" s="159">
        <v>30.872809999999998</v>
      </c>
      <c r="S12" s="159">
        <v>7.8308159999999951</v>
      </c>
      <c r="T12" s="159">
        <v>31.933880000000002</v>
      </c>
      <c r="U12" s="159">
        <v>33.12397</v>
      </c>
      <c r="V12" s="159">
        <v>30.347110000000001</v>
      </c>
      <c r="W12" s="159">
        <v>21.12397</v>
      </c>
      <c r="X12" s="159">
        <v>19.953720000000001</v>
      </c>
      <c r="Y12" s="159">
        <v>10.1157</v>
      </c>
      <c r="Z12" s="159">
        <v>17.2562</v>
      </c>
      <c r="AA12" s="159">
        <v>39.272730000000003</v>
      </c>
      <c r="AB12" s="159">
        <v>21.024789999999999</v>
      </c>
      <c r="AC12" s="159">
        <v>21.223140000000001</v>
      </c>
      <c r="AD12" s="159">
        <v>45.421489999999999</v>
      </c>
      <c r="AE12" s="159">
        <v>28.760330000000003</v>
      </c>
      <c r="AF12" s="159">
        <v>28.164830000000002</v>
      </c>
      <c r="AG12" s="159">
        <v>29.156560000000002</v>
      </c>
      <c r="AH12" s="159">
        <v>31.536360000000002</v>
      </c>
      <c r="AI12" s="10">
        <v>26.379669999999997</v>
      </c>
      <c r="AJ12" s="10">
        <v>61.685449999999996</v>
      </c>
      <c r="AK12" s="10">
        <v>29.156569999999999</v>
      </c>
      <c r="AL12" s="10">
        <v>33.520060000000001</v>
      </c>
      <c r="AM12" s="10">
        <v>-4.7430320000000004</v>
      </c>
      <c r="AN12" s="169"/>
      <c r="AO12" s="169"/>
      <c r="AP12" s="169"/>
      <c r="AQ12" s="169"/>
      <c r="AR12" s="169"/>
      <c r="AS12" s="169"/>
      <c r="AT12" s="169"/>
      <c r="AU12" s="169"/>
      <c r="AV12" s="169"/>
      <c r="AW12" s="169"/>
      <c r="AX12" s="169"/>
      <c r="AY12" s="169"/>
    </row>
    <row r="13" spans="1:54" ht="15" x14ac:dyDescent="0.25">
      <c r="A13" s="234">
        <f>YampaRiverInflow.TotalOutflow!A13</f>
        <v>44409</v>
      </c>
      <c r="B13" s="113"/>
      <c r="C13" s="113"/>
      <c r="D13" s="113">
        <v>36.578000000000003</v>
      </c>
      <c r="E13" s="159">
        <v>24.441903999999994</v>
      </c>
      <c r="F13" s="159">
        <v>-38.819428000000002</v>
      </c>
      <c r="G13" s="159">
        <v>4.0788000000000029</v>
      </c>
      <c r="H13" s="159">
        <v>-24.940789999999996</v>
      </c>
      <c r="I13" s="159">
        <v>11.508968000000001</v>
      </c>
      <c r="J13" s="159">
        <v>34.079854000000005</v>
      </c>
      <c r="K13" s="159">
        <v>13.724534</v>
      </c>
      <c r="L13" s="159">
        <v>22.184847999999999</v>
      </c>
      <c r="M13" s="159">
        <v>11.868864000000002</v>
      </c>
      <c r="N13" s="159">
        <v>15.498979999999996</v>
      </c>
      <c r="O13" s="159">
        <v>39.663323999999996</v>
      </c>
      <c r="P13" s="159">
        <v>-27.475497999999998</v>
      </c>
      <c r="Q13" s="159">
        <v>-21.766008000000003</v>
      </c>
      <c r="R13" s="159">
        <v>29.917686</v>
      </c>
      <c r="S13" s="159">
        <v>25.019824</v>
      </c>
      <c r="T13" s="159">
        <v>50.280989999999996</v>
      </c>
      <c r="U13" s="159">
        <v>20.826450000000001</v>
      </c>
      <c r="V13" s="159">
        <v>44.033059999999999</v>
      </c>
      <c r="W13" s="159">
        <v>23.404959999999999</v>
      </c>
      <c r="X13" s="159">
        <v>52.066120000000005</v>
      </c>
      <c r="Y13" s="159">
        <v>17.851240000000001</v>
      </c>
      <c r="Z13" s="159">
        <v>42.049589999999995</v>
      </c>
      <c r="AA13" s="159">
        <v>50.578510000000001</v>
      </c>
      <c r="AB13" s="159">
        <v>28.36364</v>
      </c>
      <c r="AC13" s="159">
        <v>66.446280000000002</v>
      </c>
      <c r="AD13" s="159">
        <v>91.636359999999996</v>
      </c>
      <c r="AE13" s="159">
        <v>39.272730000000003</v>
      </c>
      <c r="AF13" s="159">
        <v>23.60284</v>
      </c>
      <c r="AG13" s="159">
        <v>91.04083</v>
      </c>
      <c r="AH13" s="159">
        <v>36.693379999999998</v>
      </c>
      <c r="AI13" s="10">
        <v>68.607789999999994</v>
      </c>
      <c r="AJ13" s="10">
        <v>66.842500000000001</v>
      </c>
      <c r="AK13" s="10">
        <v>41.057389999999998</v>
      </c>
      <c r="AL13" s="10">
        <v>44.429290000000002</v>
      </c>
      <c r="AM13" s="10">
        <v>-20.440944000000002</v>
      </c>
      <c r="AN13" s="169"/>
      <c r="AO13" s="169"/>
      <c r="AP13" s="169"/>
      <c r="AQ13" s="169"/>
      <c r="AR13" s="169"/>
      <c r="AS13" s="169"/>
      <c r="AT13" s="169"/>
      <c r="AU13" s="169"/>
      <c r="AV13" s="169"/>
      <c r="AW13" s="169"/>
      <c r="AX13" s="169"/>
      <c r="AY13" s="169"/>
    </row>
    <row r="14" spans="1:54" ht="15" x14ac:dyDescent="0.25">
      <c r="A14" s="234">
        <f>YampaRiverInflow.TotalOutflow!A14</f>
        <v>44440</v>
      </c>
      <c r="B14" s="113"/>
      <c r="C14" s="113"/>
      <c r="D14" s="113">
        <v>34.392000000000003</v>
      </c>
      <c r="E14" s="159">
        <v>29.533373999999995</v>
      </c>
      <c r="F14" s="159">
        <v>-21.287192000000001</v>
      </c>
      <c r="G14" s="159">
        <v>32.618159999999996</v>
      </c>
      <c r="H14" s="159">
        <v>1.7953199999999998</v>
      </c>
      <c r="I14" s="159">
        <v>31.247597999999996</v>
      </c>
      <c r="J14" s="159">
        <v>10.680847999999996</v>
      </c>
      <c r="K14" s="159">
        <v>16.744351999999999</v>
      </c>
      <c r="L14" s="159">
        <v>7.7189679999999967</v>
      </c>
      <c r="M14" s="159">
        <v>23.211606</v>
      </c>
      <c r="N14" s="159">
        <v>19.180725999999996</v>
      </c>
      <c r="O14" s="159">
        <v>38.334448000000002</v>
      </c>
      <c r="P14" s="159">
        <v>-11.254766</v>
      </c>
      <c r="Q14" s="159">
        <v>-1.109622000000003</v>
      </c>
      <c r="R14" s="159">
        <v>14.515779999999999</v>
      </c>
      <c r="S14" s="159">
        <v>21.008659999999999</v>
      </c>
      <c r="T14" s="159">
        <v>59.246279999999999</v>
      </c>
      <c r="U14" s="159">
        <v>36.099170000000001</v>
      </c>
      <c r="V14" s="159">
        <v>49.190080000000002</v>
      </c>
      <c r="W14" s="159">
        <v>39.133879999999998</v>
      </c>
      <c r="X14" s="159">
        <v>48.456199999999995</v>
      </c>
      <c r="Y14" s="159">
        <v>103.95372</v>
      </c>
      <c r="Z14" s="159">
        <v>34.373550000000002</v>
      </c>
      <c r="AA14" s="159">
        <v>57.381819999999998</v>
      </c>
      <c r="AB14" s="159">
        <v>38.360330000000005</v>
      </c>
      <c r="AC14" s="159">
        <v>50.87603</v>
      </c>
      <c r="AD14" s="159">
        <v>33.83802</v>
      </c>
      <c r="AE14" s="159">
        <v>38.677690000000005</v>
      </c>
      <c r="AF14" s="159">
        <v>28.363289999999999</v>
      </c>
      <c r="AG14" s="159">
        <v>44.250949999999996</v>
      </c>
      <c r="AH14" s="159">
        <v>41.255660000000006</v>
      </c>
      <c r="AI14" s="10">
        <v>47.999720000000003</v>
      </c>
      <c r="AJ14" s="10">
        <v>78.703759999999988</v>
      </c>
      <c r="AK14" s="10">
        <v>38.875680000000003</v>
      </c>
      <c r="AL14" s="10">
        <v>32.726860000000002</v>
      </c>
      <c r="AM14" s="10">
        <v>-9.8468000000002581E-2</v>
      </c>
      <c r="AN14" s="169"/>
      <c r="AO14" s="169"/>
      <c r="AP14" s="169"/>
      <c r="AQ14" s="169"/>
      <c r="AR14" s="169"/>
      <c r="AS14" s="169"/>
      <c r="AT14" s="169"/>
      <c r="AU14" s="169"/>
      <c r="AV14" s="169"/>
      <c r="AW14" s="169"/>
      <c r="AX14" s="169"/>
      <c r="AY14" s="169"/>
    </row>
    <row r="15" spans="1:54" ht="15" x14ac:dyDescent="0.25">
      <c r="A15" s="234">
        <f>YampaRiverInflow.TotalOutflow!A15</f>
        <v>44470</v>
      </c>
      <c r="B15" s="113"/>
      <c r="C15" s="113"/>
      <c r="D15" s="113">
        <v>39.886000000000003</v>
      </c>
      <c r="E15" s="159">
        <v>-41.121540000000003</v>
      </c>
      <c r="F15" s="159">
        <v>14.638803999999997</v>
      </c>
      <c r="G15" s="159">
        <v>21.466443999999996</v>
      </c>
      <c r="H15" s="159">
        <v>16.894756000000001</v>
      </c>
      <c r="I15" s="159">
        <v>-7.0494780000000024</v>
      </c>
      <c r="J15" s="159">
        <v>28.589822000000002</v>
      </c>
      <c r="K15" s="159">
        <v>8.7653100000000013</v>
      </c>
      <c r="L15" s="159">
        <v>19.033143999999997</v>
      </c>
      <c r="M15" s="159">
        <v>24.070353999999998</v>
      </c>
      <c r="N15" s="159">
        <v>26.040343999999997</v>
      </c>
      <c r="O15" s="159">
        <v>13.166246000000003</v>
      </c>
      <c r="P15" s="159">
        <v>20.811032000000001</v>
      </c>
      <c r="Q15" s="159">
        <v>15.392737999999998</v>
      </c>
      <c r="R15" s="159">
        <v>31.104225999999993</v>
      </c>
      <c r="S15" s="159">
        <v>32.409004000000003</v>
      </c>
      <c r="T15" s="159">
        <v>36.495870000000004</v>
      </c>
      <c r="U15" s="159">
        <v>22.413220000000003</v>
      </c>
      <c r="V15" s="159">
        <v>37.884300000000003</v>
      </c>
      <c r="W15" s="159">
        <v>47.385120000000001</v>
      </c>
      <c r="X15" s="159">
        <v>23.34545</v>
      </c>
      <c r="Y15" s="159">
        <v>20.647929999999999</v>
      </c>
      <c r="Z15" s="159">
        <v>30.664459999999998</v>
      </c>
      <c r="AA15" s="159">
        <v>41.077690000000004</v>
      </c>
      <c r="AB15" s="159">
        <v>31.060849999999999</v>
      </c>
      <c r="AC15" s="159">
        <v>69.758679999999998</v>
      </c>
      <c r="AD15" s="159">
        <v>20.94511</v>
      </c>
      <c r="AE15" s="159">
        <v>34.908660000000005</v>
      </c>
      <c r="AF15" s="159">
        <v>24.793029999999998</v>
      </c>
      <c r="AG15" s="159">
        <v>40.680699999999995</v>
      </c>
      <c r="AH15" s="159">
        <v>34.511849999999995</v>
      </c>
      <c r="AI15" s="10">
        <v>29.513770000000001</v>
      </c>
      <c r="AJ15" s="10">
        <v>19.080719999999999</v>
      </c>
      <c r="AK15" s="10">
        <v>42.445929999999997</v>
      </c>
      <c r="AL15" s="10">
        <v>56.012860000000003</v>
      </c>
      <c r="AM15" s="10">
        <v>42.068716000000002</v>
      </c>
      <c r="AN15" s="169"/>
      <c r="AO15" s="169"/>
      <c r="AP15" s="169"/>
      <c r="AQ15" s="169"/>
      <c r="AR15" s="169"/>
      <c r="AS15" s="169"/>
      <c r="AT15" s="169"/>
      <c r="AU15" s="169"/>
      <c r="AV15" s="169"/>
      <c r="AW15" s="169"/>
      <c r="AX15" s="169"/>
      <c r="AY15" s="169"/>
    </row>
    <row r="16" spans="1:54" ht="15" x14ac:dyDescent="0.25">
      <c r="A16" s="234">
        <f>YampaRiverInflow.TotalOutflow!A16</f>
        <v>44501</v>
      </c>
      <c r="B16" s="113"/>
      <c r="C16" s="113"/>
      <c r="D16" s="113">
        <v>25.577000000000002</v>
      </c>
      <c r="E16" s="159">
        <v>-45.966837999999996</v>
      </c>
      <c r="F16" s="159">
        <v>6.753783999999996</v>
      </c>
      <c r="G16" s="159">
        <v>-7.6327240000000023</v>
      </c>
      <c r="H16" s="159">
        <v>19.806198000000002</v>
      </c>
      <c r="I16" s="159">
        <v>-15.417266000000001</v>
      </c>
      <c r="J16" s="159">
        <v>42.873334</v>
      </c>
      <c r="K16" s="159">
        <v>18.651169999999997</v>
      </c>
      <c r="L16" s="159">
        <v>25.675046000000002</v>
      </c>
      <c r="M16" s="159">
        <v>19.488983999999995</v>
      </c>
      <c r="N16" s="159">
        <v>17.507805999999995</v>
      </c>
      <c r="O16" s="159">
        <v>8.8944699999999983</v>
      </c>
      <c r="P16" s="159">
        <v>1.1222839999999996</v>
      </c>
      <c r="Q16" s="159">
        <v>9.8448719999999987</v>
      </c>
      <c r="R16" s="159">
        <v>28.013811999999998</v>
      </c>
      <c r="S16" s="159">
        <v>15.793877999999999</v>
      </c>
      <c r="T16" s="159">
        <v>24.595040000000001</v>
      </c>
      <c r="U16" s="159">
        <v>18.446279999999998</v>
      </c>
      <c r="V16" s="159">
        <v>36.495870000000004</v>
      </c>
      <c r="W16" s="159">
        <v>27.966939999999997</v>
      </c>
      <c r="X16" s="159">
        <v>25.487599999999997</v>
      </c>
      <c r="Y16" s="159">
        <v>23.10744</v>
      </c>
      <c r="Z16" s="159">
        <v>22.472729999999999</v>
      </c>
      <c r="AA16" s="159">
        <v>35.166530000000002</v>
      </c>
      <c r="AB16" s="159">
        <v>20.925319999999999</v>
      </c>
      <c r="AC16" s="159">
        <v>16.066120000000002</v>
      </c>
      <c r="AD16" s="159">
        <v>25.54711</v>
      </c>
      <c r="AE16" s="159">
        <v>41.950060000000001</v>
      </c>
      <c r="AF16" s="159">
        <v>23.00787</v>
      </c>
      <c r="AG16" s="159">
        <v>14.39954</v>
      </c>
      <c r="AH16" s="159">
        <v>23.602700000000002</v>
      </c>
      <c r="AI16" s="10">
        <v>28.581400000000002</v>
      </c>
      <c r="AJ16" s="10">
        <v>27.807869999999998</v>
      </c>
      <c r="AK16" s="10">
        <v>24.69378</v>
      </c>
      <c r="AL16" s="10">
        <v>22.293890000000001</v>
      </c>
      <c r="AM16" s="10">
        <v>-3.1421840000000012</v>
      </c>
      <c r="AN16" s="169"/>
      <c r="AO16" s="169"/>
      <c r="AP16" s="169"/>
      <c r="AQ16" s="169"/>
      <c r="AR16" s="169"/>
      <c r="AS16" s="169"/>
      <c r="AT16" s="169"/>
      <c r="AU16" s="169"/>
      <c r="AV16" s="169"/>
      <c r="AW16" s="169"/>
      <c r="AX16" s="169"/>
      <c r="AY16" s="169"/>
    </row>
    <row r="17" spans="1:51" ht="15" x14ac:dyDescent="0.25">
      <c r="A17" s="234">
        <f>YampaRiverInflow.TotalOutflow!A17</f>
        <v>44531</v>
      </c>
      <c r="B17" s="113"/>
      <c r="C17" s="113"/>
      <c r="D17" s="113">
        <v>27.497</v>
      </c>
      <c r="E17" s="159">
        <v>-14.223750000000003</v>
      </c>
      <c r="F17" s="159">
        <v>16.268739999999998</v>
      </c>
      <c r="G17" s="159">
        <v>6.4705519999999996</v>
      </c>
      <c r="H17" s="159">
        <v>17.637533999999999</v>
      </c>
      <c r="I17" s="159">
        <v>-3.9600340000000016</v>
      </c>
      <c r="J17" s="159">
        <v>24.396989999999999</v>
      </c>
      <c r="K17" s="159">
        <v>10.800360000000001</v>
      </c>
      <c r="L17" s="159">
        <v>21.260485999999997</v>
      </c>
      <c r="M17" s="159">
        <v>13.424811999999998</v>
      </c>
      <c r="N17" s="159">
        <v>8.4644880000000011</v>
      </c>
      <c r="O17" s="159">
        <v>2.3967059999999982</v>
      </c>
      <c r="P17" s="159">
        <v>-6.7709719999999995</v>
      </c>
      <c r="Q17" s="159">
        <v>0.60159199999999691</v>
      </c>
      <c r="R17" s="159">
        <v>44.223798000000002</v>
      </c>
      <c r="S17" s="159">
        <v>1.110544</v>
      </c>
      <c r="T17" s="159">
        <v>15.07438</v>
      </c>
      <c r="U17" s="159">
        <v>12.69421</v>
      </c>
      <c r="V17" s="159">
        <v>35.305790000000002</v>
      </c>
      <c r="W17" s="159">
        <v>29.355370000000001</v>
      </c>
      <c r="X17" s="159">
        <v>13.4876</v>
      </c>
      <c r="Y17" s="159">
        <v>18.723970000000001</v>
      </c>
      <c r="Z17" s="159">
        <v>15.471069999999999</v>
      </c>
      <c r="AA17" s="159">
        <v>19.100490000000001</v>
      </c>
      <c r="AB17" s="159">
        <v>3.9664899999999998</v>
      </c>
      <c r="AC17" s="159">
        <v>23.801650000000002</v>
      </c>
      <c r="AD17" s="159">
        <v>57.520660000000007</v>
      </c>
      <c r="AE17" s="159">
        <v>23.99954</v>
      </c>
      <c r="AF17" s="159">
        <v>19.4375</v>
      </c>
      <c r="AG17" s="159">
        <v>33.916870000000003</v>
      </c>
      <c r="AH17" s="159">
        <v>31.734860000000001</v>
      </c>
      <c r="AI17" s="10">
        <v>22.7103</v>
      </c>
      <c r="AJ17" s="10">
        <v>25.368259999999999</v>
      </c>
      <c r="AK17" s="10">
        <v>31.6557</v>
      </c>
      <c r="AL17" s="10">
        <v>22.412740000000003</v>
      </c>
      <c r="AM17" s="10">
        <v>28.144819999999999</v>
      </c>
      <c r="AN17" s="169"/>
      <c r="AO17" s="169"/>
      <c r="AP17" s="169"/>
      <c r="AQ17" s="169"/>
      <c r="AR17" s="169"/>
      <c r="AS17" s="169"/>
      <c r="AT17" s="169"/>
      <c r="AU17" s="169"/>
      <c r="AV17" s="169"/>
      <c r="AW17" s="169"/>
      <c r="AX17" s="169"/>
      <c r="AY17" s="169"/>
    </row>
    <row r="18" spans="1:51" ht="15" x14ac:dyDescent="0.25">
      <c r="A18" s="234">
        <f>YampaRiverInflow.TotalOutflow!A18</f>
        <v>44562</v>
      </c>
      <c r="B18" s="113"/>
      <c r="C18" s="113"/>
      <c r="D18" s="113">
        <v>35.625999999999998</v>
      </c>
      <c r="E18" s="159">
        <v>-20.071922000000001</v>
      </c>
      <c r="F18" s="159">
        <v>13.077360000000001</v>
      </c>
      <c r="G18" s="159">
        <v>19.310572000000001</v>
      </c>
      <c r="H18" s="159">
        <v>30.633921999999998</v>
      </c>
      <c r="I18" s="159">
        <v>-8.3519860000000001</v>
      </c>
      <c r="J18" s="159">
        <v>20.166415999999998</v>
      </c>
      <c r="K18" s="159">
        <v>-5.3256900000000025</v>
      </c>
      <c r="L18" s="159">
        <v>2.6823760000000001</v>
      </c>
      <c r="M18" s="159">
        <v>29.809785999999992</v>
      </c>
      <c r="N18" s="159">
        <v>0.14888199999999779</v>
      </c>
      <c r="O18" s="159">
        <v>188.36769600000002</v>
      </c>
      <c r="P18" s="159">
        <v>-19.261465999999999</v>
      </c>
      <c r="Q18" s="159">
        <v>-11.55139</v>
      </c>
      <c r="R18" s="159">
        <v>25.526097999999998</v>
      </c>
      <c r="S18" s="159">
        <v>1.3745679999999993</v>
      </c>
      <c r="T18" s="159">
        <v>21.421490000000002</v>
      </c>
      <c r="U18" s="159">
        <v>24.198349999999998</v>
      </c>
      <c r="V18" s="159">
        <v>42.049589999999995</v>
      </c>
      <c r="W18" s="159">
        <v>21.61983</v>
      </c>
      <c r="X18" s="159">
        <v>18.446279999999998</v>
      </c>
      <c r="Y18" s="159">
        <v>23.206610000000001</v>
      </c>
      <c r="Z18" s="159">
        <v>20.033060000000003</v>
      </c>
      <c r="AA18" s="159">
        <v>101.09752</v>
      </c>
      <c r="AB18" s="159">
        <v>22.61157</v>
      </c>
      <c r="AC18" s="159">
        <v>23.206610000000001</v>
      </c>
      <c r="AD18" s="159">
        <v>42.247930000000004</v>
      </c>
      <c r="AE18" s="159">
        <v>34.11524</v>
      </c>
      <c r="AF18" s="159">
        <v>41.255679999999998</v>
      </c>
      <c r="AG18" s="159">
        <v>24.792830000000002</v>
      </c>
      <c r="AH18" s="159">
        <v>40.065640000000002</v>
      </c>
      <c r="AI18" s="10">
        <v>37.883839999999999</v>
      </c>
      <c r="AJ18" s="10">
        <v>23.007810000000003</v>
      </c>
      <c r="AK18" s="10">
        <v>30.743310000000001</v>
      </c>
      <c r="AL18" s="10">
        <v>-35.333798000000002</v>
      </c>
      <c r="AM18" s="10">
        <v>15.72175</v>
      </c>
      <c r="AN18" s="169"/>
      <c r="AO18" s="169"/>
      <c r="AP18" s="169"/>
      <c r="AQ18" s="169"/>
      <c r="AR18" s="169"/>
      <c r="AS18" s="169"/>
      <c r="AT18" s="169"/>
      <c r="AU18" s="169"/>
      <c r="AV18" s="169"/>
      <c r="AW18" s="169"/>
      <c r="AX18" s="169"/>
      <c r="AY18" s="169"/>
    </row>
    <row r="19" spans="1:51" ht="15" x14ac:dyDescent="0.25">
      <c r="A19" s="234">
        <f>YampaRiverInflow.TotalOutflow!A19</f>
        <v>44593</v>
      </c>
      <c r="B19" s="113"/>
      <c r="C19" s="113"/>
      <c r="D19" s="113">
        <v>47.545999999999999</v>
      </c>
      <c r="E19" s="159">
        <v>8.9494680000000013</v>
      </c>
      <c r="F19" s="159">
        <v>9.201842000000001</v>
      </c>
      <c r="G19" s="159">
        <v>5.149061999999998</v>
      </c>
      <c r="H19" s="159">
        <v>31.733646</v>
      </c>
      <c r="I19" s="159">
        <v>-5.7021720000000027</v>
      </c>
      <c r="J19" s="159">
        <v>24.577362000000001</v>
      </c>
      <c r="K19" s="159">
        <v>5.5440619999999985</v>
      </c>
      <c r="L19" s="159">
        <v>2.5809760000000006</v>
      </c>
      <c r="M19" s="159">
        <v>19.033522000000001</v>
      </c>
      <c r="N19" s="159">
        <v>7.0302340000000001</v>
      </c>
      <c r="O19" s="159">
        <v>85.799055999999993</v>
      </c>
      <c r="P19" s="159">
        <v>-9.7793939999999999</v>
      </c>
      <c r="Q19" s="159">
        <v>38.657699999999991</v>
      </c>
      <c r="R19" s="159">
        <v>12.339405999999999</v>
      </c>
      <c r="S19" s="159">
        <v>23.60331</v>
      </c>
      <c r="T19" s="159">
        <v>17.2562</v>
      </c>
      <c r="U19" s="159">
        <v>16.066120000000002</v>
      </c>
      <c r="V19" s="159">
        <v>48.99174</v>
      </c>
      <c r="W19" s="159">
        <v>36.297519999999999</v>
      </c>
      <c r="X19" s="159">
        <v>25.745450000000002</v>
      </c>
      <c r="Y19" s="159">
        <v>24.39669</v>
      </c>
      <c r="Z19" s="159">
        <v>35.66281</v>
      </c>
      <c r="AA19" s="159">
        <v>125.57355</v>
      </c>
      <c r="AB19" s="159">
        <v>20.429749999999999</v>
      </c>
      <c r="AC19" s="159">
        <v>29.355370000000001</v>
      </c>
      <c r="AD19" s="159">
        <v>90.644630000000006</v>
      </c>
      <c r="AE19" s="159">
        <v>38.478989999999996</v>
      </c>
      <c r="AF19" s="159">
        <v>35.16657</v>
      </c>
      <c r="AG19" s="159">
        <v>33.321769999999994</v>
      </c>
      <c r="AH19" s="159">
        <v>18.842610000000001</v>
      </c>
      <c r="AI19" s="10">
        <v>38.875690000000006</v>
      </c>
      <c r="AJ19" s="10">
        <v>32.449240000000003</v>
      </c>
      <c r="AK19" s="10">
        <v>39.450900000000004</v>
      </c>
      <c r="AL19" s="10">
        <v>-35.678773999999997</v>
      </c>
      <c r="AM19" s="10">
        <v>36.358820000000009</v>
      </c>
      <c r="AN19" s="169"/>
      <c r="AO19" s="169"/>
      <c r="AP19" s="169"/>
      <c r="AQ19" s="169"/>
      <c r="AR19" s="169"/>
      <c r="AS19" s="169"/>
      <c r="AT19" s="169"/>
      <c r="AU19" s="169"/>
      <c r="AV19" s="169"/>
      <c r="AW19" s="169"/>
      <c r="AX19" s="169"/>
      <c r="AY19" s="169"/>
    </row>
    <row r="20" spans="1:51" ht="15" x14ac:dyDescent="0.25">
      <c r="A20" s="234">
        <f>YampaRiverInflow.TotalOutflow!A20</f>
        <v>44621</v>
      </c>
      <c r="B20" s="113"/>
      <c r="C20" s="113"/>
      <c r="D20" s="113">
        <v>58.646000000000001</v>
      </c>
      <c r="E20" s="159">
        <v>47.387336000000005</v>
      </c>
      <c r="F20" s="159">
        <v>11.779536</v>
      </c>
      <c r="G20" s="159">
        <v>64.980252000000007</v>
      </c>
      <c r="H20" s="159">
        <v>40.112389999999998</v>
      </c>
      <c r="I20" s="159">
        <v>-5.6985580000000011</v>
      </c>
      <c r="J20" s="159">
        <v>30.219604</v>
      </c>
      <c r="K20" s="159">
        <v>24.668741999999998</v>
      </c>
      <c r="L20" s="159">
        <v>25.485123999999995</v>
      </c>
      <c r="M20" s="159">
        <v>37.985829999999993</v>
      </c>
      <c r="N20" s="159">
        <v>23.852601999999997</v>
      </c>
      <c r="O20" s="159">
        <v>33.571293999999995</v>
      </c>
      <c r="P20" s="159">
        <v>18.785719999999998</v>
      </c>
      <c r="Q20" s="159">
        <v>66.418819999999997</v>
      </c>
      <c r="R20" s="159">
        <v>7.6782579999999996</v>
      </c>
      <c r="S20" s="159">
        <v>63.272730000000003</v>
      </c>
      <c r="T20" s="159">
        <v>48.99174</v>
      </c>
      <c r="U20" s="159">
        <v>19.834709999999998</v>
      </c>
      <c r="V20" s="159">
        <v>54.009920000000001</v>
      </c>
      <c r="W20" s="159">
        <v>55.160330000000002</v>
      </c>
      <c r="X20" s="159">
        <v>23.22645</v>
      </c>
      <c r="Y20" s="159">
        <v>42.842980000000004</v>
      </c>
      <c r="Z20" s="159">
        <v>27.59008</v>
      </c>
      <c r="AA20" s="159">
        <v>69.104129999999998</v>
      </c>
      <c r="AB20" s="159">
        <v>49.190080000000002</v>
      </c>
      <c r="AC20" s="159">
        <v>44.628099999999996</v>
      </c>
      <c r="AD20" s="159">
        <v>82.373550000000009</v>
      </c>
      <c r="AE20" s="159">
        <v>74.04258999999999</v>
      </c>
      <c r="AF20" s="159">
        <v>59.404600000000002</v>
      </c>
      <c r="AG20" s="159">
        <v>42.445689999999999</v>
      </c>
      <c r="AH20" s="159">
        <v>22.21454</v>
      </c>
      <c r="AI20" s="10">
        <v>58.769889999999997</v>
      </c>
      <c r="AJ20" s="10">
        <v>31.517060000000001</v>
      </c>
      <c r="AK20" s="10">
        <v>41.176480000000005</v>
      </c>
      <c r="AL20" s="10">
        <v>1.4208999999999996</v>
      </c>
      <c r="AM20" s="10">
        <v>53.899988000000008</v>
      </c>
      <c r="AN20" s="169"/>
      <c r="AO20" s="169"/>
      <c r="AP20" s="169"/>
      <c r="AQ20" s="169"/>
      <c r="AR20" s="169"/>
      <c r="AS20" s="169"/>
      <c r="AT20" s="169"/>
      <c r="AU20" s="169"/>
      <c r="AV20" s="169"/>
      <c r="AW20" s="169"/>
      <c r="AX20" s="169"/>
      <c r="AY20" s="169"/>
    </row>
    <row r="21" spans="1:51" ht="15" x14ac:dyDescent="0.25">
      <c r="A21" s="234">
        <f>YampaRiverInflow.TotalOutflow!A21</f>
        <v>44652</v>
      </c>
      <c r="B21" s="113"/>
      <c r="C21" s="113"/>
      <c r="D21" s="113">
        <v>32.994999999999997</v>
      </c>
      <c r="E21" s="159">
        <v>6.8782900000000007</v>
      </c>
      <c r="F21" s="159">
        <v>6.4497519999999966</v>
      </c>
      <c r="G21" s="159">
        <v>-1.6270880000000034</v>
      </c>
      <c r="H21" s="159">
        <v>27.136765999999998</v>
      </c>
      <c r="I21" s="159">
        <v>10.345166000000001</v>
      </c>
      <c r="J21" s="159">
        <v>35.310705999999996</v>
      </c>
      <c r="K21" s="159">
        <v>19.30078</v>
      </c>
      <c r="L21" s="159">
        <v>3.5616000000000003</v>
      </c>
      <c r="M21" s="159">
        <v>41.938178000000001</v>
      </c>
      <c r="N21" s="159">
        <v>40.074694000000001</v>
      </c>
      <c r="O21" s="159">
        <v>1.3631199999999954</v>
      </c>
      <c r="P21" s="159">
        <v>-2.5694920000000012</v>
      </c>
      <c r="Q21" s="159">
        <v>-26.212883999999999</v>
      </c>
      <c r="R21" s="159">
        <v>3.6764540000000014</v>
      </c>
      <c r="S21" s="159">
        <v>29.157019999999999</v>
      </c>
      <c r="T21" s="159">
        <v>70.294210000000007</v>
      </c>
      <c r="U21" s="159">
        <v>23.60331</v>
      </c>
      <c r="V21" s="159">
        <v>16.8</v>
      </c>
      <c r="W21" s="159">
        <v>35.028100000000002</v>
      </c>
      <c r="X21" s="159">
        <v>13.62645</v>
      </c>
      <c r="Y21" s="159">
        <v>32.747109999999999</v>
      </c>
      <c r="Z21" s="159">
        <v>39.133879999999998</v>
      </c>
      <c r="AA21" s="159">
        <v>90.902479999999997</v>
      </c>
      <c r="AB21" s="159">
        <v>33.758679999999998</v>
      </c>
      <c r="AC21" s="159">
        <v>33.699169999999995</v>
      </c>
      <c r="AD21" s="159">
        <v>29.79214</v>
      </c>
      <c r="AE21" s="159">
        <v>43.080640000000002</v>
      </c>
      <c r="AF21" s="159">
        <v>88.700450000000004</v>
      </c>
      <c r="AG21" s="159">
        <v>43.635820000000002</v>
      </c>
      <c r="AH21" s="159">
        <v>17.01784</v>
      </c>
      <c r="AI21" s="10">
        <v>26.498860000000001</v>
      </c>
      <c r="AJ21" s="10">
        <v>22.988139999999998</v>
      </c>
      <c r="AK21" s="10">
        <v>25.348419999999997</v>
      </c>
      <c r="AL21" s="10">
        <v>1.8474620000000004</v>
      </c>
      <c r="AM21" s="10">
        <v>30.190056000000002</v>
      </c>
      <c r="AN21" s="169"/>
      <c r="AO21" s="169"/>
      <c r="AP21" s="169"/>
      <c r="AQ21" s="169"/>
      <c r="AR21" s="169"/>
      <c r="AS21" s="169"/>
      <c r="AT21" s="169"/>
      <c r="AU21" s="169"/>
      <c r="AV21" s="169"/>
      <c r="AW21" s="169"/>
      <c r="AX21" s="169"/>
      <c r="AY21" s="169"/>
    </row>
    <row r="22" spans="1:51" ht="15" x14ac:dyDescent="0.25">
      <c r="A22" s="234">
        <f>YampaRiverInflow.TotalOutflow!A22</f>
        <v>44682</v>
      </c>
      <c r="B22" s="113"/>
      <c r="C22" s="113"/>
      <c r="D22" s="113">
        <v>28.905000000000001</v>
      </c>
      <c r="E22" s="159">
        <v>10.639998</v>
      </c>
      <c r="F22" s="159">
        <v>-44.029232</v>
      </c>
      <c r="G22" s="159">
        <v>-35.628662000000006</v>
      </c>
      <c r="H22" s="159">
        <v>13.395087999999999</v>
      </c>
      <c r="I22" s="159">
        <v>14.373129999999998</v>
      </c>
      <c r="J22" s="159">
        <v>12.015425999999998</v>
      </c>
      <c r="K22" s="159">
        <v>20.550333999999999</v>
      </c>
      <c r="L22" s="159">
        <v>18.579722</v>
      </c>
      <c r="M22" s="159">
        <v>24.659790000000001</v>
      </c>
      <c r="N22" s="159">
        <v>21.803582000000002</v>
      </c>
      <c r="O22" s="159">
        <v>0.19014400000000023</v>
      </c>
      <c r="P22" s="159">
        <v>-5.5054859999999994</v>
      </c>
      <c r="Q22" s="159">
        <v>-26.211384000000006</v>
      </c>
      <c r="R22" s="159">
        <v>7.738929999999999</v>
      </c>
      <c r="S22" s="159">
        <v>15.471069999999999</v>
      </c>
      <c r="T22" s="159">
        <v>41.137190000000004</v>
      </c>
      <c r="U22" s="159">
        <v>13.289260000000001</v>
      </c>
      <c r="V22" s="159">
        <v>27.570250000000001</v>
      </c>
      <c r="W22" s="159">
        <v>34.690910000000002</v>
      </c>
      <c r="X22" s="159">
        <v>21.163640000000001</v>
      </c>
      <c r="Y22" s="159">
        <v>23.543800000000001</v>
      </c>
      <c r="Z22" s="159">
        <v>34.333880000000001</v>
      </c>
      <c r="AA22" s="159">
        <v>67.140500000000003</v>
      </c>
      <c r="AB22" s="159">
        <v>34.274380000000001</v>
      </c>
      <c r="AC22" s="159">
        <v>36.813220000000001</v>
      </c>
      <c r="AD22" s="159">
        <v>20.429749999999999</v>
      </c>
      <c r="AE22" s="159">
        <v>51.173209999999997</v>
      </c>
      <c r="AF22" s="159">
        <v>36.138489999999997</v>
      </c>
      <c r="AG22" s="159">
        <v>21.024139999999999</v>
      </c>
      <c r="AH22" s="159">
        <v>18.545120000000001</v>
      </c>
      <c r="AI22" s="10">
        <v>27.252549999999999</v>
      </c>
      <c r="AJ22" s="10">
        <v>27.252610000000001</v>
      </c>
      <c r="AK22" s="10">
        <v>28.958279999999998</v>
      </c>
      <c r="AL22" s="10">
        <v>-17.974883999999999</v>
      </c>
      <c r="AM22" s="10">
        <v>8.2502020000000016</v>
      </c>
      <c r="AN22" s="169"/>
      <c r="AO22" s="169"/>
      <c r="AP22" s="169"/>
      <c r="AQ22" s="169"/>
      <c r="AR22" s="169"/>
      <c r="AS22" s="169"/>
      <c r="AT22" s="169"/>
      <c r="AU22" s="169"/>
      <c r="AV22" s="169"/>
      <c r="AW22" s="169"/>
      <c r="AX22" s="169"/>
      <c r="AY22" s="169"/>
    </row>
    <row r="23" spans="1:51" ht="15" x14ac:dyDescent="0.25">
      <c r="A23" s="234">
        <f>YampaRiverInflow.TotalOutflow!A23</f>
        <v>44713</v>
      </c>
      <c r="B23" s="113"/>
      <c r="C23" s="113"/>
      <c r="D23" s="113">
        <v>25.827000000000002</v>
      </c>
      <c r="E23" s="159">
        <v>14.244779999999999</v>
      </c>
      <c r="F23" s="159">
        <v>-27.190472000000003</v>
      </c>
      <c r="G23" s="159">
        <v>-26.814078000000002</v>
      </c>
      <c r="H23" s="159">
        <v>4.3700580000000011</v>
      </c>
      <c r="I23" s="159">
        <v>17.001467999999996</v>
      </c>
      <c r="J23" s="159">
        <v>15.287422000000003</v>
      </c>
      <c r="K23" s="159">
        <v>10.805857999999999</v>
      </c>
      <c r="L23" s="159">
        <v>17.742493999999997</v>
      </c>
      <c r="M23" s="159">
        <v>3.4259199999999983</v>
      </c>
      <c r="N23" s="159">
        <v>8.1729199999999995</v>
      </c>
      <c r="O23" s="159">
        <v>12.473674000000001</v>
      </c>
      <c r="P23" s="159">
        <v>1.061094</v>
      </c>
      <c r="Q23" s="159">
        <v>22.368065999999995</v>
      </c>
      <c r="R23" s="159">
        <v>-1.3633040000000001</v>
      </c>
      <c r="S23" s="159">
        <v>31.73554</v>
      </c>
      <c r="T23" s="159">
        <v>15.272729999999999</v>
      </c>
      <c r="U23" s="159">
        <v>13.68595</v>
      </c>
      <c r="V23" s="159">
        <v>32.07273</v>
      </c>
      <c r="W23" s="159">
        <v>48.238019999999999</v>
      </c>
      <c r="X23" s="159">
        <v>6.5057900000000002</v>
      </c>
      <c r="Y23" s="159">
        <v>14.280989999999999</v>
      </c>
      <c r="Z23" s="159">
        <v>20.826450000000001</v>
      </c>
      <c r="AA23" s="159">
        <v>11.9405</v>
      </c>
      <c r="AB23" s="159">
        <v>14.67769</v>
      </c>
      <c r="AC23" s="159">
        <v>31.73554</v>
      </c>
      <c r="AD23" s="159">
        <v>13.4876</v>
      </c>
      <c r="AE23" s="159">
        <v>35.543419999999998</v>
      </c>
      <c r="AF23" s="159">
        <v>23.741799999999998</v>
      </c>
      <c r="AG23" s="159">
        <v>24.39593</v>
      </c>
      <c r="AH23" s="159">
        <v>22.730180000000001</v>
      </c>
      <c r="AI23" s="10">
        <v>25.189630000000001</v>
      </c>
      <c r="AJ23" s="10">
        <v>26.0823</v>
      </c>
      <c r="AK23" s="10">
        <v>25.58633</v>
      </c>
      <c r="AL23" s="10">
        <v>-10.634887999999998</v>
      </c>
      <c r="AM23" s="10">
        <v>9.8336339999999982</v>
      </c>
      <c r="AN23" s="169"/>
      <c r="AO23" s="169"/>
      <c r="AP23" s="169"/>
      <c r="AQ23" s="169"/>
      <c r="AR23" s="169"/>
      <c r="AS23" s="169"/>
      <c r="AT23" s="169"/>
      <c r="AU23" s="169"/>
      <c r="AV23" s="169"/>
      <c r="AW23" s="169"/>
      <c r="AX23" s="169"/>
      <c r="AY23" s="169"/>
    </row>
    <row r="24" spans="1:51" ht="15" x14ac:dyDescent="0.25">
      <c r="A24" s="234">
        <f>YampaRiverInflow.TotalOutflow!A24</f>
        <v>44743</v>
      </c>
      <c r="B24" s="113"/>
      <c r="C24" s="113"/>
      <c r="D24" s="113">
        <v>32.69</v>
      </c>
      <c r="E24" s="159">
        <v>4.3607659999999964</v>
      </c>
      <c r="F24" s="159">
        <v>-76.904696000000001</v>
      </c>
      <c r="G24" s="159">
        <v>-26.037152000000003</v>
      </c>
      <c r="H24" s="159">
        <v>-0.99219199999999907</v>
      </c>
      <c r="I24" s="159">
        <v>23.523871999999997</v>
      </c>
      <c r="J24" s="159">
        <v>10.508421999999999</v>
      </c>
      <c r="K24" s="159">
        <v>0.38218800000000192</v>
      </c>
      <c r="L24" s="159">
        <v>-2.4426239999999999</v>
      </c>
      <c r="M24" s="159">
        <v>-0.52760200000000035</v>
      </c>
      <c r="N24" s="159">
        <v>14.445949999999996</v>
      </c>
      <c r="O24" s="159">
        <v>-5.4029160000000003</v>
      </c>
      <c r="P24" s="159">
        <v>-9.1989860000000014</v>
      </c>
      <c r="Q24" s="159">
        <v>30.872809999999998</v>
      </c>
      <c r="R24" s="159">
        <v>7.8308159999999951</v>
      </c>
      <c r="S24" s="159">
        <v>31.933880000000002</v>
      </c>
      <c r="T24" s="159">
        <v>33.12397</v>
      </c>
      <c r="U24" s="159">
        <v>30.347110000000001</v>
      </c>
      <c r="V24" s="159">
        <v>21.12397</v>
      </c>
      <c r="W24" s="159">
        <v>19.953720000000001</v>
      </c>
      <c r="X24" s="159">
        <v>10.1157</v>
      </c>
      <c r="Y24" s="159">
        <v>17.2562</v>
      </c>
      <c r="Z24" s="159">
        <v>39.272730000000003</v>
      </c>
      <c r="AA24" s="159">
        <v>21.024789999999999</v>
      </c>
      <c r="AB24" s="159">
        <v>21.223140000000001</v>
      </c>
      <c r="AC24" s="159">
        <v>45.421489999999999</v>
      </c>
      <c r="AD24" s="159">
        <v>28.760330000000003</v>
      </c>
      <c r="AE24" s="159">
        <v>28.164830000000002</v>
      </c>
      <c r="AF24" s="159">
        <v>29.156560000000002</v>
      </c>
      <c r="AG24" s="159">
        <v>31.536360000000002</v>
      </c>
      <c r="AH24" s="159">
        <v>26.379669999999997</v>
      </c>
      <c r="AI24" s="10">
        <v>61.685449999999996</v>
      </c>
      <c r="AJ24" s="10">
        <v>29.156569999999999</v>
      </c>
      <c r="AK24" s="10">
        <v>33.520060000000001</v>
      </c>
      <c r="AL24" s="10">
        <v>-4.7430320000000004</v>
      </c>
      <c r="AM24" s="10">
        <v>16.804354</v>
      </c>
      <c r="AN24" s="169"/>
      <c r="AO24" s="169"/>
      <c r="AP24" s="169"/>
      <c r="AQ24" s="169"/>
      <c r="AR24" s="169"/>
      <c r="AS24" s="169"/>
      <c r="AT24" s="169"/>
      <c r="AU24" s="169"/>
      <c r="AV24" s="169"/>
      <c r="AW24" s="169"/>
      <c r="AX24" s="169"/>
      <c r="AY24" s="169"/>
    </row>
    <row r="25" spans="1:51" ht="15" x14ac:dyDescent="0.25">
      <c r="A25" s="234">
        <f>YampaRiverInflow.TotalOutflow!A25</f>
        <v>44774</v>
      </c>
      <c r="B25" s="113"/>
      <c r="C25" s="113"/>
      <c r="D25" s="113">
        <v>36.578000000000003</v>
      </c>
      <c r="E25" s="159">
        <v>-38.819428000000002</v>
      </c>
      <c r="F25" s="159">
        <v>4.0788000000000029</v>
      </c>
      <c r="G25" s="159">
        <v>-24.940789999999996</v>
      </c>
      <c r="H25" s="159">
        <v>11.508968000000001</v>
      </c>
      <c r="I25" s="159">
        <v>34.079854000000005</v>
      </c>
      <c r="J25" s="159">
        <v>13.724534</v>
      </c>
      <c r="K25" s="159">
        <v>22.184847999999999</v>
      </c>
      <c r="L25" s="159">
        <v>11.868864000000002</v>
      </c>
      <c r="M25" s="159">
        <v>15.498979999999996</v>
      </c>
      <c r="N25" s="159">
        <v>39.663323999999996</v>
      </c>
      <c r="O25" s="159">
        <v>-27.475497999999998</v>
      </c>
      <c r="P25" s="159">
        <v>-21.766008000000003</v>
      </c>
      <c r="Q25" s="159">
        <v>29.917686</v>
      </c>
      <c r="R25" s="159">
        <v>25.019824</v>
      </c>
      <c r="S25" s="159">
        <v>50.280989999999996</v>
      </c>
      <c r="T25" s="159">
        <v>20.826450000000001</v>
      </c>
      <c r="U25" s="159">
        <v>44.033059999999999</v>
      </c>
      <c r="V25" s="159">
        <v>23.404959999999999</v>
      </c>
      <c r="W25" s="159">
        <v>52.066120000000005</v>
      </c>
      <c r="X25" s="159">
        <v>17.851240000000001</v>
      </c>
      <c r="Y25" s="159">
        <v>42.049589999999995</v>
      </c>
      <c r="Z25" s="159">
        <v>50.578510000000001</v>
      </c>
      <c r="AA25" s="159">
        <v>28.36364</v>
      </c>
      <c r="AB25" s="159">
        <v>66.446280000000002</v>
      </c>
      <c r="AC25" s="159">
        <v>91.636359999999996</v>
      </c>
      <c r="AD25" s="159">
        <v>39.272730000000003</v>
      </c>
      <c r="AE25" s="159">
        <v>23.60284</v>
      </c>
      <c r="AF25" s="159">
        <v>91.04083</v>
      </c>
      <c r="AG25" s="159">
        <v>36.693379999999998</v>
      </c>
      <c r="AH25" s="159">
        <v>68.607789999999994</v>
      </c>
      <c r="AI25" s="10">
        <v>66.842500000000001</v>
      </c>
      <c r="AJ25" s="10">
        <v>41.057389999999998</v>
      </c>
      <c r="AK25" s="10">
        <v>44.429290000000002</v>
      </c>
      <c r="AL25" s="10">
        <v>-20.440944000000002</v>
      </c>
      <c r="AM25" s="10">
        <v>26.649618</v>
      </c>
      <c r="AN25" s="169"/>
      <c r="AO25" s="169"/>
      <c r="AP25" s="169"/>
      <c r="AQ25" s="169"/>
      <c r="AR25" s="169"/>
      <c r="AS25" s="169"/>
      <c r="AT25" s="169"/>
      <c r="AU25" s="169"/>
      <c r="AV25" s="169"/>
      <c r="AW25" s="169"/>
      <c r="AX25" s="169"/>
      <c r="AY25" s="169"/>
    </row>
    <row r="26" spans="1:51" ht="15" x14ac:dyDescent="0.25">
      <c r="A26" s="234">
        <f>YampaRiverInflow.TotalOutflow!A26</f>
        <v>44805</v>
      </c>
      <c r="B26" s="113"/>
      <c r="C26" s="113"/>
      <c r="D26" s="113">
        <v>34.392000000000003</v>
      </c>
      <c r="E26" s="159">
        <v>-21.287192000000001</v>
      </c>
      <c r="F26" s="159">
        <v>32.618159999999996</v>
      </c>
      <c r="G26" s="159">
        <v>1.7953199999999998</v>
      </c>
      <c r="H26" s="159">
        <v>31.247597999999996</v>
      </c>
      <c r="I26" s="159">
        <v>10.680847999999996</v>
      </c>
      <c r="J26" s="159">
        <v>16.744351999999999</v>
      </c>
      <c r="K26" s="159">
        <v>7.7189679999999967</v>
      </c>
      <c r="L26" s="159">
        <v>23.211606</v>
      </c>
      <c r="M26" s="159">
        <v>19.180725999999996</v>
      </c>
      <c r="N26" s="159">
        <v>38.334448000000002</v>
      </c>
      <c r="O26" s="159">
        <v>-11.254766</v>
      </c>
      <c r="P26" s="159">
        <v>-1.109622000000003</v>
      </c>
      <c r="Q26" s="159">
        <v>14.515779999999999</v>
      </c>
      <c r="R26" s="159">
        <v>21.008659999999999</v>
      </c>
      <c r="S26" s="159">
        <v>59.246279999999999</v>
      </c>
      <c r="T26" s="159">
        <v>36.099170000000001</v>
      </c>
      <c r="U26" s="159">
        <v>49.190080000000002</v>
      </c>
      <c r="V26" s="159">
        <v>39.133879999999998</v>
      </c>
      <c r="W26" s="159">
        <v>48.456199999999995</v>
      </c>
      <c r="X26" s="159">
        <v>103.95372</v>
      </c>
      <c r="Y26" s="159">
        <v>34.373550000000002</v>
      </c>
      <c r="Z26" s="159">
        <v>57.381819999999998</v>
      </c>
      <c r="AA26" s="159">
        <v>38.360330000000005</v>
      </c>
      <c r="AB26" s="159">
        <v>50.87603</v>
      </c>
      <c r="AC26" s="159">
        <v>33.83802</v>
      </c>
      <c r="AD26" s="159">
        <v>38.677690000000005</v>
      </c>
      <c r="AE26" s="159">
        <v>28.363289999999999</v>
      </c>
      <c r="AF26" s="159">
        <v>44.250949999999996</v>
      </c>
      <c r="AG26" s="159">
        <v>41.255660000000006</v>
      </c>
      <c r="AH26" s="159">
        <v>47.999720000000003</v>
      </c>
      <c r="AI26" s="10">
        <v>78.703759999999988</v>
      </c>
      <c r="AJ26" s="10">
        <v>38.875680000000003</v>
      </c>
      <c r="AK26" s="10">
        <v>32.726860000000002</v>
      </c>
      <c r="AL26" s="10">
        <v>-9.8468000000002581E-2</v>
      </c>
      <c r="AM26" s="10">
        <v>31.357489999999999</v>
      </c>
      <c r="AN26" s="169"/>
      <c r="AO26" s="169"/>
      <c r="AP26" s="169"/>
      <c r="AQ26" s="169"/>
      <c r="AR26" s="169"/>
      <c r="AS26" s="169"/>
      <c r="AT26" s="169"/>
      <c r="AU26" s="169"/>
      <c r="AV26" s="169"/>
      <c r="AW26" s="169"/>
      <c r="AX26" s="169"/>
      <c r="AY26" s="169"/>
    </row>
    <row r="27" spans="1:51" ht="15" x14ac:dyDescent="0.25">
      <c r="A27" s="234">
        <f>YampaRiverInflow.TotalOutflow!A27</f>
        <v>44835</v>
      </c>
      <c r="B27" s="113"/>
      <c r="C27" s="113"/>
      <c r="D27" s="113">
        <v>39.886000000000003</v>
      </c>
      <c r="E27" s="159">
        <v>14.638803999999997</v>
      </c>
      <c r="F27" s="159">
        <v>21.466443999999996</v>
      </c>
      <c r="G27" s="159">
        <v>16.894756000000001</v>
      </c>
      <c r="H27" s="159">
        <v>-7.0494780000000024</v>
      </c>
      <c r="I27" s="159">
        <v>28.589822000000002</v>
      </c>
      <c r="J27" s="159">
        <v>8.7653100000000013</v>
      </c>
      <c r="K27" s="159">
        <v>19.033143999999997</v>
      </c>
      <c r="L27" s="159">
        <v>24.070353999999998</v>
      </c>
      <c r="M27" s="159">
        <v>26.040343999999997</v>
      </c>
      <c r="N27" s="159">
        <v>13.166246000000003</v>
      </c>
      <c r="O27" s="159">
        <v>20.811032000000001</v>
      </c>
      <c r="P27" s="159">
        <v>15.392737999999998</v>
      </c>
      <c r="Q27" s="159">
        <v>31.104225999999993</v>
      </c>
      <c r="R27" s="159">
        <v>32.409004000000003</v>
      </c>
      <c r="S27" s="159">
        <v>36.495870000000004</v>
      </c>
      <c r="T27" s="159">
        <v>22.413220000000003</v>
      </c>
      <c r="U27" s="159">
        <v>37.884300000000003</v>
      </c>
      <c r="V27" s="159">
        <v>47.385120000000001</v>
      </c>
      <c r="W27" s="159">
        <v>23.34545</v>
      </c>
      <c r="X27" s="159">
        <v>20.647929999999999</v>
      </c>
      <c r="Y27" s="159">
        <v>30.664459999999998</v>
      </c>
      <c r="Z27" s="159">
        <v>41.077690000000004</v>
      </c>
      <c r="AA27" s="159">
        <v>31.060849999999999</v>
      </c>
      <c r="AB27" s="159">
        <v>69.758679999999998</v>
      </c>
      <c r="AC27" s="159">
        <v>20.94511</v>
      </c>
      <c r="AD27" s="159">
        <v>34.908660000000005</v>
      </c>
      <c r="AE27" s="159">
        <v>24.793029999999998</v>
      </c>
      <c r="AF27" s="159">
        <v>40.680699999999995</v>
      </c>
      <c r="AG27" s="159">
        <v>34.511849999999995</v>
      </c>
      <c r="AH27" s="159">
        <v>29.513770000000001</v>
      </c>
      <c r="AI27" s="10">
        <v>19.080719999999999</v>
      </c>
      <c r="AJ27" s="10">
        <v>42.445929999999997</v>
      </c>
      <c r="AK27" s="10">
        <v>56.012860000000003</v>
      </c>
      <c r="AL27" s="10">
        <v>42.068716000000002</v>
      </c>
      <c r="AM27" s="10">
        <v>-39.506182000000003</v>
      </c>
      <c r="AN27" s="169"/>
      <c r="AO27" s="169"/>
      <c r="AP27" s="169"/>
      <c r="AQ27" s="169"/>
      <c r="AR27" s="169"/>
      <c r="AS27" s="169"/>
      <c r="AT27" s="169"/>
      <c r="AU27" s="169"/>
      <c r="AV27" s="169"/>
      <c r="AW27" s="169"/>
      <c r="AX27" s="169"/>
      <c r="AY27" s="169"/>
    </row>
    <row r="28" spans="1:51" ht="15" x14ac:dyDescent="0.25">
      <c r="A28" s="234">
        <f>YampaRiverInflow.TotalOutflow!A28</f>
        <v>44866</v>
      </c>
      <c r="B28" s="113"/>
      <c r="C28" s="113"/>
      <c r="D28" s="113">
        <v>25.577000000000002</v>
      </c>
      <c r="E28" s="159">
        <v>6.753783999999996</v>
      </c>
      <c r="F28" s="159">
        <v>-7.6327240000000023</v>
      </c>
      <c r="G28" s="159">
        <v>19.806198000000002</v>
      </c>
      <c r="H28" s="159">
        <v>-15.417266000000001</v>
      </c>
      <c r="I28" s="159">
        <v>42.873334</v>
      </c>
      <c r="J28" s="159">
        <v>18.651169999999997</v>
      </c>
      <c r="K28" s="159">
        <v>25.675046000000002</v>
      </c>
      <c r="L28" s="159">
        <v>19.488983999999995</v>
      </c>
      <c r="M28" s="159">
        <v>17.507805999999995</v>
      </c>
      <c r="N28" s="159">
        <v>8.8944699999999983</v>
      </c>
      <c r="O28" s="159">
        <v>1.1222839999999996</v>
      </c>
      <c r="P28" s="159">
        <v>9.8448719999999987</v>
      </c>
      <c r="Q28" s="159">
        <v>28.013811999999998</v>
      </c>
      <c r="R28" s="159">
        <v>15.793877999999999</v>
      </c>
      <c r="S28" s="159">
        <v>24.595040000000001</v>
      </c>
      <c r="T28" s="159">
        <v>18.446279999999998</v>
      </c>
      <c r="U28" s="159">
        <v>36.495870000000004</v>
      </c>
      <c r="V28" s="159">
        <v>27.966939999999997</v>
      </c>
      <c r="W28" s="159">
        <v>25.487599999999997</v>
      </c>
      <c r="X28" s="159">
        <v>23.10744</v>
      </c>
      <c r="Y28" s="159">
        <v>22.472729999999999</v>
      </c>
      <c r="Z28" s="159">
        <v>35.166530000000002</v>
      </c>
      <c r="AA28" s="159">
        <v>20.925319999999999</v>
      </c>
      <c r="AB28" s="159">
        <v>16.066120000000002</v>
      </c>
      <c r="AC28" s="159">
        <v>25.54711</v>
      </c>
      <c r="AD28" s="159">
        <v>41.950060000000001</v>
      </c>
      <c r="AE28" s="159">
        <v>23.00787</v>
      </c>
      <c r="AF28" s="159">
        <v>14.39954</v>
      </c>
      <c r="AG28" s="159">
        <v>23.602700000000002</v>
      </c>
      <c r="AH28" s="159">
        <v>28.581400000000002</v>
      </c>
      <c r="AI28" s="10">
        <v>27.807869999999998</v>
      </c>
      <c r="AJ28" s="10">
        <v>24.69378</v>
      </c>
      <c r="AK28" s="10">
        <v>22.293890000000001</v>
      </c>
      <c r="AL28" s="10">
        <v>-3.1421840000000012</v>
      </c>
      <c r="AM28" s="10">
        <v>-44.165469999999999</v>
      </c>
      <c r="AN28" s="169"/>
      <c r="AO28" s="169"/>
      <c r="AP28" s="169"/>
      <c r="AQ28" s="169"/>
      <c r="AR28" s="169"/>
      <c r="AS28" s="169"/>
      <c r="AT28" s="169"/>
      <c r="AU28" s="169"/>
      <c r="AV28" s="169"/>
      <c r="AW28" s="169"/>
      <c r="AX28" s="169"/>
      <c r="AY28" s="169"/>
    </row>
    <row r="29" spans="1:51" ht="15" x14ac:dyDescent="0.25">
      <c r="A29" s="234">
        <f>YampaRiverInflow.TotalOutflow!A29</f>
        <v>44896</v>
      </c>
      <c r="B29" s="113"/>
      <c r="C29" s="113"/>
      <c r="D29" s="113">
        <v>27.497</v>
      </c>
      <c r="E29" s="159">
        <v>16.268739999999998</v>
      </c>
      <c r="F29" s="159">
        <v>6.4705519999999996</v>
      </c>
      <c r="G29" s="159">
        <v>17.637533999999999</v>
      </c>
      <c r="H29" s="159">
        <v>-3.9600340000000016</v>
      </c>
      <c r="I29" s="159">
        <v>24.396989999999999</v>
      </c>
      <c r="J29" s="159">
        <v>10.800360000000001</v>
      </c>
      <c r="K29" s="159">
        <v>21.260485999999997</v>
      </c>
      <c r="L29" s="159">
        <v>13.424811999999998</v>
      </c>
      <c r="M29" s="159">
        <v>8.4644880000000011</v>
      </c>
      <c r="N29" s="159">
        <v>2.3967059999999982</v>
      </c>
      <c r="O29" s="159">
        <v>-6.7709719999999995</v>
      </c>
      <c r="P29" s="159">
        <v>0.60159199999999691</v>
      </c>
      <c r="Q29" s="159">
        <v>44.223798000000002</v>
      </c>
      <c r="R29" s="159">
        <v>1.110544</v>
      </c>
      <c r="S29" s="159">
        <v>15.07438</v>
      </c>
      <c r="T29" s="159">
        <v>12.69421</v>
      </c>
      <c r="U29" s="159">
        <v>35.305790000000002</v>
      </c>
      <c r="V29" s="159">
        <v>29.355370000000001</v>
      </c>
      <c r="W29" s="159">
        <v>13.4876</v>
      </c>
      <c r="X29" s="159">
        <v>18.723970000000001</v>
      </c>
      <c r="Y29" s="159">
        <v>15.471069999999999</v>
      </c>
      <c r="Z29" s="159">
        <v>19.100490000000001</v>
      </c>
      <c r="AA29" s="159">
        <v>3.9664899999999998</v>
      </c>
      <c r="AB29" s="159">
        <v>23.801650000000002</v>
      </c>
      <c r="AC29" s="159">
        <v>57.520660000000007</v>
      </c>
      <c r="AD29" s="159">
        <v>23.99954</v>
      </c>
      <c r="AE29" s="159">
        <v>19.4375</v>
      </c>
      <c r="AF29" s="159">
        <v>33.916870000000003</v>
      </c>
      <c r="AG29" s="159">
        <v>31.734860000000001</v>
      </c>
      <c r="AH29" s="159">
        <v>22.7103</v>
      </c>
      <c r="AI29" s="10">
        <v>25.368259999999999</v>
      </c>
      <c r="AJ29" s="10">
        <v>31.6557</v>
      </c>
      <c r="AK29" s="10">
        <v>22.412740000000003</v>
      </c>
      <c r="AL29" s="10">
        <v>28.144819999999999</v>
      </c>
      <c r="AM29" s="10">
        <v>-12.281395999999999</v>
      </c>
      <c r="AN29" s="169"/>
      <c r="AO29" s="169"/>
      <c r="AP29" s="169"/>
      <c r="AQ29" s="169"/>
      <c r="AR29" s="169"/>
      <c r="AS29" s="169"/>
      <c r="AT29" s="169"/>
      <c r="AU29" s="169"/>
      <c r="AV29" s="169"/>
      <c r="AW29" s="169"/>
      <c r="AX29" s="169"/>
      <c r="AY29" s="169"/>
    </row>
    <row r="30" spans="1:51" ht="15" x14ac:dyDescent="0.25">
      <c r="A30" s="234">
        <f>YampaRiverInflow.TotalOutflow!A30</f>
        <v>44927</v>
      </c>
      <c r="B30" s="113"/>
      <c r="C30" s="113"/>
      <c r="D30" s="113">
        <v>35.625999999999998</v>
      </c>
      <c r="E30" s="159">
        <v>13.077360000000001</v>
      </c>
      <c r="F30" s="159">
        <v>19.310572000000001</v>
      </c>
      <c r="G30" s="159">
        <v>30.633921999999998</v>
      </c>
      <c r="H30" s="159">
        <v>-8.3519860000000001</v>
      </c>
      <c r="I30" s="159">
        <v>20.166415999999998</v>
      </c>
      <c r="J30" s="159">
        <v>-5.3256900000000025</v>
      </c>
      <c r="K30" s="159">
        <v>2.6823760000000001</v>
      </c>
      <c r="L30" s="159">
        <v>29.809785999999992</v>
      </c>
      <c r="M30" s="159">
        <v>0.14888199999999779</v>
      </c>
      <c r="N30" s="159">
        <v>188.36769600000002</v>
      </c>
      <c r="O30" s="159">
        <v>-19.261465999999999</v>
      </c>
      <c r="P30" s="159">
        <v>-11.55139</v>
      </c>
      <c r="Q30" s="159">
        <v>25.526097999999998</v>
      </c>
      <c r="R30" s="159">
        <v>1.3745679999999993</v>
      </c>
      <c r="S30" s="159">
        <v>21.421490000000002</v>
      </c>
      <c r="T30" s="159">
        <v>24.198349999999998</v>
      </c>
      <c r="U30" s="159">
        <v>42.049589999999995</v>
      </c>
      <c r="V30" s="159">
        <v>21.61983</v>
      </c>
      <c r="W30" s="159">
        <v>18.446279999999998</v>
      </c>
      <c r="X30" s="159">
        <v>23.206610000000001</v>
      </c>
      <c r="Y30" s="159">
        <v>20.033060000000003</v>
      </c>
      <c r="Z30" s="159">
        <v>101.09752</v>
      </c>
      <c r="AA30" s="159">
        <v>22.61157</v>
      </c>
      <c r="AB30" s="159">
        <v>23.206610000000001</v>
      </c>
      <c r="AC30" s="159">
        <v>42.247930000000004</v>
      </c>
      <c r="AD30" s="159">
        <v>34.11524</v>
      </c>
      <c r="AE30" s="159">
        <v>41.255679999999998</v>
      </c>
      <c r="AF30" s="159">
        <v>24.792830000000002</v>
      </c>
      <c r="AG30" s="159">
        <v>40.065640000000002</v>
      </c>
      <c r="AH30" s="159">
        <v>37.883839999999999</v>
      </c>
      <c r="AI30" s="10">
        <v>23.007810000000003</v>
      </c>
      <c r="AJ30" s="10">
        <v>30.743310000000001</v>
      </c>
      <c r="AK30" s="10">
        <v>-35.333798000000002</v>
      </c>
      <c r="AL30" s="10">
        <v>15.72175</v>
      </c>
      <c r="AM30" s="10">
        <v>-20.231422000000002</v>
      </c>
      <c r="AN30" s="169"/>
      <c r="AO30" s="169"/>
      <c r="AP30" s="169"/>
      <c r="AQ30" s="169"/>
      <c r="AR30" s="169"/>
      <c r="AS30" s="169"/>
      <c r="AT30" s="169"/>
      <c r="AU30" s="169"/>
      <c r="AV30" s="169"/>
      <c r="AW30" s="169"/>
      <c r="AX30" s="169"/>
      <c r="AY30" s="169"/>
    </row>
    <row r="31" spans="1:51" ht="15" x14ac:dyDescent="0.25">
      <c r="A31" s="234">
        <f>YampaRiverInflow.TotalOutflow!A31</f>
        <v>44958</v>
      </c>
      <c r="B31" s="113"/>
      <c r="C31" s="113"/>
      <c r="D31" s="113">
        <v>47.545999999999999</v>
      </c>
      <c r="E31" s="159">
        <v>9.201842000000001</v>
      </c>
      <c r="F31" s="159">
        <v>5.149061999999998</v>
      </c>
      <c r="G31" s="159">
        <v>31.733646</v>
      </c>
      <c r="H31" s="159">
        <v>-5.7021720000000027</v>
      </c>
      <c r="I31" s="159">
        <v>24.577362000000001</v>
      </c>
      <c r="J31" s="159">
        <v>5.5440619999999985</v>
      </c>
      <c r="K31" s="159">
        <v>2.5809760000000006</v>
      </c>
      <c r="L31" s="159">
        <v>19.033522000000001</v>
      </c>
      <c r="M31" s="159">
        <v>7.0302340000000001</v>
      </c>
      <c r="N31" s="159">
        <v>85.799055999999993</v>
      </c>
      <c r="O31" s="159">
        <v>-9.7793939999999999</v>
      </c>
      <c r="P31" s="159">
        <v>38.657699999999991</v>
      </c>
      <c r="Q31" s="159">
        <v>12.339405999999999</v>
      </c>
      <c r="R31" s="159">
        <v>23.60331</v>
      </c>
      <c r="S31" s="159">
        <v>17.2562</v>
      </c>
      <c r="T31" s="159">
        <v>16.066120000000002</v>
      </c>
      <c r="U31" s="159">
        <v>48.99174</v>
      </c>
      <c r="V31" s="159">
        <v>36.297519999999999</v>
      </c>
      <c r="W31" s="159">
        <v>25.745450000000002</v>
      </c>
      <c r="X31" s="159">
        <v>24.39669</v>
      </c>
      <c r="Y31" s="159">
        <v>35.66281</v>
      </c>
      <c r="Z31" s="159">
        <v>125.57355</v>
      </c>
      <c r="AA31" s="159">
        <v>20.429749999999999</v>
      </c>
      <c r="AB31" s="159">
        <v>29.355370000000001</v>
      </c>
      <c r="AC31" s="159">
        <v>90.644630000000006</v>
      </c>
      <c r="AD31" s="159">
        <v>38.478989999999996</v>
      </c>
      <c r="AE31" s="159">
        <v>35.16657</v>
      </c>
      <c r="AF31" s="159">
        <v>33.321769999999994</v>
      </c>
      <c r="AG31" s="159">
        <v>18.842610000000001</v>
      </c>
      <c r="AH31" s="159">
        <v>38.875690000000006</v>
      </c>
      <c r="AI31" s="10">
        <v>32.449240000000003</v>
      </c>
      <c r="AJ31" s="10">
        <v>39.450900000000004</v>
      </c>
      <c r="AK31" s="10">
        <v>-35.678773999999997</v>
      </c>
      <c r="AL31" s="10">
        <v>36.358820000000009</v>
      </c>
      <c r="AM31" s="10">
        <v>10.028786</v>
      </c>
      <c r="AN31" s="169"/>
      <c r="AO31" s="169"/>
      <c r="AP31" s="169"/>
      <c r="AQ31" s="169"/>
      <c r="AR31" s="169"/>
      <c r="AS31" s="169"/>
      <c r="AT31" s="169"/>
      <c r="AU31" s="169"/>
      <c r="AV31" s="169"/>
      <c r="AW31" s="169"/>
      <c r="AX31" s="169"/>
      <c r="AY31" s="169"/>
    </row>
    <row r="32" spans="1:51" ht="15" x14ac:dyDescent="0.25">
      <c r="A32" s="234">
        <f>YampaRiverInflow.TotalOutflow!A32</f>
        <v>44986</v>
      </c>
      <c r="B32" s="113"/>
      <c r="C32" s="113"/>
      <c r="D32" s="113">
        <v>58.646000000000001</v>
      </c>
      <c r="E32" s="159">
        <v>11.779536</v>
      </c>
      <c r="F32" s="159">
        <v>64.980252000000007</v>
      </c>
      <c r="G32" s="159">
        <v>40.112389999999998</v>
      </c>
      <c r="H32" s="159">
        <v>-5.6985580000000011</v>
      </c>
      <c r="I32" s="159">
        <v>30.219604</v>
      </c>
      <c r="J32" s="159">
        <v>24.668741999999998</v>
      </c>
      <c r="K32" s="159">
        <v>25.485123999999995</v>
      </c>
      <c r="L32" s="159">
        <v>37.985829999999993</v>
      </c>
      <c r="M32" s="159">
        <v>23.852601999999997</v>
      </c>
      <c r="N32" s="159">
        <v>33.571293999999995</v>
      </c>
      <c r="O32" s="159">
        <v>18.785719999999998</v>
      </c>
      <c r="P32" s="159">
        <v>66.418819999999997</v>
      </c>
      <c r="Q32" s="159">
        <v>7.6782579999999996</v>
      </c>
      <c r="R32" s="159">
        <v>63.272730000000003</v>
      </c>
      <c r="S32" s="159">
        <v>48.99174</v>
      </c>
      <c r="T32" s="159">
        <v>19.834709999999998</v>
      </c>
      <c r="U32" s="159">
        <v>54.009920000000001</v>
      </c>
      <c r="V32" s="159">
        <v>55.160330000000002</v>
      </c>
      <c r="W32" s="159">
        <v>23.22645</v>
      </c>
      <c r="X32" s="159">
        <v>42.842980000000004</v>
      </c>
      <c r="Y32" s="159">
        <v>27.59008</v>
      </c>
      <c r="Z32" s="159">
        <v>69.104129999999998</v>
      </c>
      <c r="AA32" s="159">
        <v>49.190080000000002</v>
      </c>
      <c r="AB32" s="159">
        <v>44.628099999999996</v>
      </c>
      <c r="AC32" s="159">
        <v>82.373550000000009</v>
      </c>
      <c r="AD32" s="159">
        <v>74.04258999999999</v>
      </c>
      <c r="AE32" s="159">
        <v>59.404600000000002</v>
      </c>
      <c r="AF32" s="159">
        <v>42.445689999999999</v>
      </c>
      <c r="AG32" s="159">
        <v>22.21454</v>
      </c>
      <c r="AH32" s="159">
        <v>58.769889999999997</v>
      </c>
      <c r="AI32" s="10">
        <v>31.517060000000001</v>
      </c>
      <c r="AJ32" s="10">
        <v>41.176480000000005</v>
      </c>
      <c r="AK32" s="10">
        <v>1.4208999999999996</v>
      </c>
      <c r="AL32" s="10">
        <v>53.899988000000008</v>
      </c>
      <c r="AM32" s="10">
        <v>48.854016000000001</v>
      </c>
      <c r="AN32" s="169"/>
      <c r="AO32" s="169"/>
      <c r="AP32" s="169"/>
      <c r="AQ32" s="169"/>
      <c r="AR32" s="169"/>
      <c r="AS32" s="169"/>
      <c r="AT32" s="169"/>
      <c r="AU32" s="169"/>
      <c r="AV32" s="169"/>
      <c r="AW32" s="169"/>
      <c r="AX32" s="169"/>
      <c r="AY32" s="169"/>
    </row>
    <row r="33" spans="1:51" ht="15" x14ac:dyDescent="0.25">
      <c r="A33" s="234">
        <f>YampaRiverInflow.TotalOutflow!A33</f>
        <v>45017</v>
      </c>
      <c r="B33" s="113"/>
      <c r="C33" s="113"/>
      <c r="D33" s="113">
        <v>32.994999999999997</v>
      </c>
      <c r="E33" s="159">
        <v>6.4497519999999966</v>
      </c>
      <c r="F33" s="159">
        <v>-1.6270880000000034</v>
      </c>
      <c r="G33" s="159">
        <v>27.136765999999998</v>
      </c>
      <c r="H33" s="159">
        <v>10.345166000000001</v>
      </c>
      <c r="I33" s="159">
        <v>35.310705999999996</v>
      </c>
      <c r="J33" s="159">
        <v>19.30078</v>
      </c>
      <c r="K33" s="159">
        <v>3.5616000000000003</v>
      </c>
      <c r="L33" s="159">
        <v>41.938178000000001</v>
      </c>
      <c r="M33" s="159">
        <v>40.074694000000001</v>
      </c>
      <c r="N33" s="159">
        <v>1.3631199999999954</v>
      </c>
      <c r="O33" s="159">
        <v>-2.5694920000000012</v>
      </c>
      <c r="P33" s="159">
        <v>-26.212883999999999</v>
      </c>
      <c r="Q33" s="159">
        <v>3.6764540000000014</v>
      </c>
      <c r="R33" s="159">
        <v>29.157019999999999</v>
      </c>
      <c r="S33" s="159">
        <v>70.294210000000007</v>
      </c>
      <c r="T33" s="159">
        <v>23.60331</v>
      </c>
      <c r="U33" s="159">
        <v>16.8</v>
      </c>
      <c r="V33" s="159">
        <v>35.028100000000002</v>
      </c>
      <c r="W33" s="159">
        <v>13.62645</v>
      </c>
      <c r="X33" s="159">
        <v>32.747109999999999</v>
      </c>
      <c r="Y33" s="159">
        <v>39.133879999999998</v>
      </c>
      <c r="Z33" s="159">
        <v>90.902479999999997</v>
      </c>
      <c r="AA33" s="159">
        <v>33.758679999999998</v>
      </c>
      <c r="AB33" s="159">
        <v>33.699169999999995</v>
      </c>
      <c r="AC33" s="159">
        <v>29.79214</v>
      </c>
      <c r="AD33" s="159">
        <v>43.080640000000002</v>
      </c>
      <c r="AE33" s="159">
        <v>88.700450000000004</v>
      </c>
      <c r="AF33" s="159">
        <v>43.635820000000002</v>
      </c>
      <c r="AG33" s="159">
        <v>17.01784</v>
      </c>
      <c r="AH33" s="159">
        <v>26.498860000000001</v>
      </c>
      <c r="AI33" s="10">
        <v>22.988139999999998</v>
      </c>
      <c r="AJ33" s="10">
        <v>25.348419999999997</v>
      </c>
      <c r="AK33" s="10">
        <v>1.8474620000000004</v>
      </c>
      <c r="AL33" s="10">
        <v>30.190056000000002</v>
      </c>
      <c r="AM33" s="10">
        <v>8.4134259999999994</v>
      </c>
      <c r="AN33" s="169"/>
      <c r="AO33" s="169"/>
      <c r="AP33" s="169"/>
      <c r="AQ33" s="169"/>
      <c r="AR33" s="169"/>
      <c r="AS33" s="169"/>
      <c r="AT33" s="169"/>
      <c r="AU33" s="169"/>
      <c r="AV33" s="169"/>
      <c r="AW33" s="169"/>
      <c r="AX33" s="169"/>
      <c r="AY33" s="169"/>
    </row>
    <row r="34" spans="1:51" ht="15" x14ac:dyDescent="0.25">
      <c r="A34" s="234">
        <f>YampaRiverInflow.TotalOutflow!A34</f>
        <v>45047</v>
      </c>
      <c r="B34" s="113"/>
      <c r="C34" s="113"/>
      <c r="D34" s="113">
        <v>28.905000000000001</v>
      </c>
      <c r="E34" s="159">
        <v>-44.029232</v>
      </c>
      <c r="F34" s="159">
        <v>-35.628662000000006</v>
      </c>
      <c r="G34" s="159">
        <v>13.395087999999999</v>
      </c>
      <c r="H34" s="159">
        <v>14.373129999999998</v>
      </c>
      <c r="I34" s="159">
        <v>12.015425999999998</v>
      </c>
      <c r="J34" s="159">
        <v>20.550333999999999</v>
      </c>
      <c r="K34" s="159">
        <v>18.579722</v>
      </c>
      <c r="L34" s="159">
        <v>24.659790000000001</v>
      </c>
      <c r="M34" s="159">
        <v>21.803582000000002</v>
      </c>
      <c r="N34" s="159">
        <v>0.19014400000000023</v>
      </c>
      <c r="O34" s="159">
        <v>-5.5054859999999994</v>
      </c>
      <c r="P34" s="159">
        <v>-26.211384000000006</v>
      </c>
      <c r="Q34" s="159">
        <v>7.738929999999999</v>
      </c>
      <c r="R34" s="159">
        <v>15.471069999999999</v>
      </c>
      <c r="S34" s="159">
        <v>41.137190000000004</v>
      </c>
      <c r="T34" s="159">
        <v>13.289260000000001</v>
      </c>
      <c r="U34" s="159">
        <v>27.570250000000001</v>
      </c>
      <c r="V34" s="159">
        <v>34.690910000000002</v>
      </c>
      <c r="W34" s="159">
        <v>21.163640000000001</v>
      </c>
      <c r="X34" s="159">
        <v>23.543800000000001</v>
      </c>
      <c r="Y34" s="159">
        <v>34.333880000000001</v>
      </c>
      <c r="Z34" s="159">
        <v>67.140500000000003</v>
      </c>
      <c r="AA34" s="159">
        <v>34.274380000000001</v>
      </c>
      <c r="AB34" s="159">
        <v>36.813220000000001</v>
      </c>
      <c r="AC34" s="159">
        <v>20.429749999999999</v>
      </c>
      <c r="AD34" s="159">
        <v>51.173209999999997</v>
      </c>
      <c r="AE34" s="159">
        <v>36.138489999999997</v>
      </c>
      <c r="AF34" s="159">
        <v>21.024139999999999</v>
      </c>
      <c r="AG34" s="159">
        <v>18.545120000000001</v>
      </c>
      <c r="AH34" s="159">
        <v>27.252549999999999</v>
      </c>
      <c r="AI34" s="10">
        <v>27.252610000000001</v>
      </c>
      <c r="AJ34" s="10">
        <v>28.958279999999998</v>
      </c>
      <c r="AK34" s="10">
        <v>-17.974883999999999</v>
      </c>
      <c r="AL34" s="10">
        <v>8.2502020000000016</v>
      </c>
      <c r="AM34" s="10">
        <v>11.781169999999998</v>
      </c>
      <c r="AN34" s="169"/>
      <c r="AO34" s="169"/>
      <c r="AP34" s="169"/>
      <c r="AQ34" s="169"/>
      <c r="AR34" s="169"/>
      <c r="AS34" s="169"/>
      <c r="AT34" s="169"/>
      <c r="AU34" s="169"/>
      <c r="AV34" s="169"/>
      <c r="AW34" s="169"/>
      <c r="AX34" s="169"/>
      <c r="AY34" s="169"/>
    </row>
    <row r="35" spans="1:51" ht="15" x14ac:dyDescent="0.25">
      <c r="A35" s="234">
        <f>YampaRiverInflow.TotalOutflow!A35</f>
        <v>45078</v>
      </c>
      <c r="B35" s="113"/>
      <c r="C35" s="113"/>
      <c r="D35" s="113">
        <v>25.827000000000002</v>
      </c>
      <c r="E35" s="159">
        <v>-27.190472000000003</v>
      </c>
      <c r="F35" s="159">
        <v>-26.814078000000002</v>
      </c>
      <c r="G35" s="159">
        <v>4.3700580000000011</v>
      </c>
      <c r="H35" s="159">
        <v>17.001467999999996</v>
      </c>
      <c r="I35" s="159">
        <v>15.287422000000003</v>
      </c>
      <c r="J35" s="159">
        <v>10.805857999999999</v>
      </c>
      <c r="K35" s="159">
        <v>17.742493999999997</v>
      </c>
      <c r="L35" s="159">
        <v>3.4259199999999983</v>
      </c>
      <c r="M35" s="159">
        <v>8.1729199999999995</v>
      </c>
      <c r="N35" s="159">
        <v>12.473674000000001</v>
      </c>
      <c r="O35" s="159">
        <v>1.061094</v>
      </c>
      <c r="P35" s="159">
        <v>22.368065999999995</v>
      </c>
      <c r="Q35" s="159">
        <v>-1.3633040000000001</v>
      </c>
      <c r="R35" s="159">
        <v>31.73554</v>
      </c>
      <c r="S35" s="159">
        <v>15.272729999999999</v>
      </c>
      <c r="T35" s="159">
        <v>13.68595</v>
      </c>
      <c r="U35" s="159">
        <v>32.07273</v>
      </c>
      <c r="V35" s="159">
        <v>48.238019999999999</v>
      </c>
      <c r="W35" s="159">
        <v>6.5057900000000002</v>
      </c>
      <c r="X35" s="159">
        <v>14.280989999999999</v>
      </c>
      <c r="Y35" s="159">
        <v>20.826450000000001</v>
      </c>
      <c r="Z35" s="159">
        <v>11.9405</v>
      </c>
      <c r="AA35" s="159">
        <v>14.67769</v>
      </c>
      <c r="AB35" s="159">
        <v>31.73554</v>
      </c>
      <c r="AC35" s="159">
        <v>13.4876</v>
      </c>
      <c r="AD35" s="159">
        <v>35.543419999999998</v>
      </c>
      <c r="AE35" s="159">
        <v>23.741799999999998</v>
      </c>
      <c r="AF35" s="159">
        <v>24.39593</v>
      </c>
      <c r="AG35" s="159">
        <v>22.730180000000001</v>
      </c>
      <c r="AH35" s="159">
        <v>25.189630000000001</v>
      </c>
      <c r="AI35" s="10">
        <v>26.0823</v>
      </c>
      <c r="AJ35" s="10">
        <v>25.58633</v>
      </c>
      <c r="AK35" s="10">
        <v>-10.634887999999998</v>
      </c>
      <c r="AL35" s="10">
        <v>9.8336339999999982</v>
      </c>
      <c r="AM35" s="10">
        <v>15.799028</v>
      </c>
      <c r="AN35" s="169"/>
      <c r="AO35" s="169"/>
      <c r="AP35" s="169"/>
      <c r="AQ35" s="169"/>
      <c r="AR35" s="169"/>
      <c r="AS35" s="169"/>
      <c r="AT35" s="169"/>
      <c r="AU35" s="169"/>
      <c r="AV35" s="169"/>
      <c r="AW35" s="169"/>
      <c r="AX35" s="169"/>
      <c r="AY35" s="169"/>
    </row>
    <row r="36" spans="1:51" ht="15" x14ac:dyDescent="0.25">
      <c r="A36" s="234">
        <f>YampaRiverInflow.TotalOutflow!A36</f>
        <v>45108</v>
      </c>
      <c r="B36" s="113"/>
      <c r="C36" s="113"/>
      <c r="D36" s="113">
        <v>32.69</v>
      </c>
      <c r="E36" s="159">
        <v>-76.904696000000001</v>
      </c>
      <c r="F36" s="159">
        <v>-26.037152000000003</v>
      </c>
      <c r="G36" s="159">
        <v>-0.99219199999999907</v>
      </c>
      <c r="H36" s="159">
        <v>23.523871999999997</v>
      </c>
      <c r="I36" s="159">
        <v>10.508421999999999</v>
      </c>
      <c r="J36" s="159">
        <v>0.38218800000000192</v>
      </c>
      <c r="K36" s="159">
        <v>-2.4426239999999999</v>
      </c>
      <c r="L36" s="159">
        <v>-0.52760200000000035</v>
      </c>
      <c r="M36" s="159">
        <v>14.445949999999996</v>
      </c>
      <c r="N36" s="159">
        <v>-5.4029160000000003</v>
      </c>
      <c r="O36" s="159">
        <v>-9.1989860000000014</v>
      </c>
      <c r="P36" s="159">
        <v>30.872809999999998</v>
      </c>
      <c r="Q36" s="159">
        <v>7.8308159999999951</v>
      </c>
      <c r="R36" s="159">
        <v>31.933880000000002</v>
      </c>
      <c r="S36" s="159">
        <v>33.12397</v>
      </c>
      <c r="T36" s="159">
        <v>30.347110000000001</v>
      </c>
      <c r="U36" s="159">
        <v>21.12397</v>
      </c>
      <c r="V36" s="159">
        <v>19.953720000000001</v>
      </c>
      <c r="W36" s="159">
        <v>10.1157</v>
      </c>
      <c r="X36" s="159">
        <v>17.2562</v>
      </c>
      <c r="Y36" s="159">
        <v>39.272730000000003</v>
      </c>
      <c r="Z36" s="159">
        <v>21.024789999999999</v>
      </c>
      <c r="AA36" s="159">
        <v>21.223140000000001</v>
      </c>
      <c r="AB36" s="159">
        <v>45.421489999999999</v>
      </c>
      <c r="AC36" s="159">
        <v>28.760330000000003</v>
      </c>
      <c r="AD36" s="159">
        <v>28.164830000000002</v>
      </c>
      <c r="AE36" s="159">
        <v>29.156560000000002</v>
      </c>
      <c r="AF36" s="159">
        <v>31.536360000000002</v>
      </c>
      <c r="AG36" s="159">
        <v>26.379669999999997</v>
      </c>
      <c r="AH36" s="159">
        <v>61.685449999999996</v>
      </c>
      <c r="AI36" s="10">
        <v>29.156569999999999</v>
      </c>
      <c r="AJ36" s="10">
        <v>33.520060000000001</v>
      </c>
      <c r="AK36" s="10">
        <v>-4.7430320000000004</v>
      </c>
      <c r="AL36" s="10">
        <v>16.804354</v>
      </c>
      <c r="AM36" s="10">
        <v>5.1790399999999934</v>
      </c>
      <c r="AN36" s="169"/>
      <c r="AO36" s="169"/>
      <c r="AP36" s="169"/>
      <c r="AQ36" s="169"/>
      <c r="AR36" s="169"/>
      <c r="AS36" s="169"/>
      <c r="AT36" s="169"/>
      <c r="AU36" s="169"/>
      <c r="AV36" s="169"/>
      <c r="AW36" s="169"/>
      <c r="AX36" s="169"/>
      <c r="AY36" s="169"/>
    </row>
    <row r="37" spans="1:51" ht="15" x14ac:dyDescent="0.25">
      <c r="A37" s="234">
        <f>YampaRiverInflow.TotalOutflow!A37</f>
        <v>45139</v>
      </c>
      <c r="B37" s="113"/>
      <c r="C37" s="113"/>
      <c r="D37" s="113">
        <v>36.578000000000003</v>
      </c>
      <c r="E37" s="159">
        <v>4.0788000000000029</v>
      </c>
      <c r="F37" s="159">
        <v>-24.940789999999996</v>
      </c>
      <c r="G37" s="159">
        <v>11.508968000000001</v>
      </c>
      <c r="H37" s="159">
        <v>34.079854000000005</v>
      </c>
      <c r="I37" s="159">
        <v>13.724534</v>
      </c>
      <c r="J37" s="159">
        <v>22.184847999999999</v>
      </c>
      <c r="K37" s="159">
        <v>11.868864000000002</v>
      </c>
      <c r="L37" s="159">
        <v>15.498979999999996</v>
      </c>
      <c r="M37" s="159">
        <v>39.663323999999996</v>
      </c>
      <c r="N37" s="159">
        <v>-27.475497999999998</v>
      </c>
      <c r="O37" s="159">
        <v>-21.766008000000003</v>
      </c>
      <c r="P37" s="159">
        <v>29.917686</v>
      </c>
      <c r="Q37" s="159">
        <v>25.019824</v>
      </c>
      <c r="R37" s="159">
        <v>50.280989999999996</v>
      </c>
      <c r="S37" s="159">
        <v>20.826450000000001</v>
      </c>
      <c r="T37" s="159">
        <v>44.033059999999999</v>
      </c>
      <c r="U37" s="159">
        <v>23.404959999999999</v>
      </c>
      <c r="V37" s="159">
        <v>52.066120000000005</v>
      </c>
      <c r="W37" s="159">
        <v>17.851240000000001</v>
      </c>
      <c r="X37" s="159">
        <v>42.049589999999995</v>
      </c>
      <c r="Y37" s="159">
        <v>50.578510000000001</v>
      </c>
      <c r="Z37" s="159">
        <v>28.36364</v>
      </c>
      <c r="AA37" s="159">
        <v>66.446280000000002</v>
      </c>
      <c r="AB37" s="159">
        <v>91.636359999999996</v>
      </c>
      <c r="AC37" s="159">
        <v>39.272730000000003</v>
      </c>
      <c r="AD37" s="159">
        <v>23.60284</v>
      </c>
      <c r="AE37" s="159">
        <v>91.04083</v>
      </c>
      <c r="AF37" s="159">
        <v>36.693379999999998</v>
      </c>
      <c r="AG37" s="159">
        <v>68.607789999999994</v>
      </c>
      <c r="AH37" s="159">
        <v>66.842500000000001</v>
      </c>
      <c r="AI37" s="10">
        <v>41.057389999999998</v>
      </c>
      <c r="AJ37" s="10">
        <v>44.429290000000002</v>
      </c>
      <c r="AK37" s="10">
        <v>-20.440944000000002</v>
      </c>
      <c r="AL37" s="10">
        <v>26.649618</v>
      </c>
      <c r="AM37" s="10">
        <v>-38.384042000000001</v>
      </c>
      <c r="AN37" s="169"/>
      <c r="AO37" s="169"/>
      <c r="AP37" s="169"/>
      <c r="AQ37" s="169"/>
      <c r="AR37" s="169"/>
      <c r="AS37" s="169"/>
      <c r="AT37" s="169"/>
      <c r="AU37" s="169"/>
      <c r="AV37" s="169"/>
      <c r="AW37" s="169"/>
      <c r="AX37" s="169"/>
      <c r="AY37" s="169"/>
    </row>
    <row r="38" spans="1:51" ht="15" x14ac:dyDescent="0.25">
      <c r="A38" s="234">
        <f>YampaRiverInflow.TotalOutflow!A38</f>
        <v>45170</v>
      </c>
      <c r="B38" s="113"/>
      <c r="C38" s="113"/>
      <c r="D38" s="113">
        <v>34.392000000000003</v>
      </c>
      <c r="E38" s="159">
        <v>32.618159999999996</v>
      </c>
      <c r="F38" s="159">
        <v>1.7953199999999998</v>
      </c>
      <c r="G38" s="159">
        <v>31.247597999999996</v>
      </c>
      <c r="H38" s="159">
        <v>10.680847999999996</v>
      </c>
      <c r="I38" s="159">
        <v>16.744351999999999</v>
      </c>
      <c r="J38" s="159">
        <v>7.7189679999999967</v>
      </c>
      <c r="K38" s="159">
        <v>23.211606</v>
      </c>
      <c r="L38" s="159">
        <v>19.180725999999996</v>
      </c>
      <c r="M38" s="159">
        <v>38.334448000000002</v>
      </c>
      <c r="N38" s="159">
        <v>-11.254766</v>
      </c>
      <c r="O38" s="159">
        <v>-1.109622000000003</v>
      </c>
      <c r="P38" s="159">
        <v>14.515779999999999</v>
      </c>
      <c r="Q38" s="159">
        <v>21.008659999999999</v>
      </c>
      <c r="R38" s="159">
        <v>59.246279999999999</v>
      </c>
      <c r="S38" s="159">
        <v>36.099170000000001</v>
      </c>
      <c r="T38" s="159">
        <v>49.190080000000002</v>
      </c>
      <c r="U38" s="159">
        <v>39.133879999999998</v>
      </c>
      <c r="V38" s="159">
        <v>48.456199999999995</v>
      </c>
      <c r="W38" s="159">
        <v>103.95372</v>
      </c>
      <c r="X38" s="159">
        <v>34.373550000000002</v>
      </c>
      <c r="Y38" s="159">
        <v>57.381819999999998</v>
      </c>
      <c r="Z38" s="159">
        <v>38.360330000000005</v>
      </c>
      <c r="AA38" s="159">
        <v>50.87603</v>
      </c>
      <c r="AB38" s="159">
        <v>33.83802</v>
      </c>
      <c r="AC38" s="159">
        <v>38.677690000000005</v>
      </c>
      <c r="AD38" s="159">
        <v>28.363289999999999</v>
      </c>
      <c r="AE38" s="159">
        <v>44.250949999999996</v>
      </c>
      <c r="AF38" s="159">
        <v>41.255660000000006</v>
      </c>
      <c r="AG38" s="159">
        <v>47.999720000000003</v>
      </c>
      <c r="AH38" s="159">
        <v>78.703759999999988</v>
      </c>
      <c r="AI38" s="10">
        <v>38.875680000000003</v>
      </c>
      <c r="AJ38" s="10">
        <v>32.726860000000002</v>
      </c>
      <c r="AK38" s="10">
        <v>-9.8468000000002581E-2</v>
      </c>
      <c r="AL38" s="10">
        <v>31.357489999999999</v>
      </c>
      <c r="AM38" s="10">
        <v>-20.597570000000001</v>
      </c>
      <c r="AN38" s="169"/>
      <c r="AO38" s="169"/>
      <c r="AP38" s="169"/>
      <c r="AQ38" s="169"/>
      <c r="AR38" s="169"/>
      <c r="AS38" s="169"/>
      <c r="AT38" s="169"/>
      <c r="AU38" s="169"/>
      <c r="AV38" s="169"/>
      <c r="AW38" s="169"/>
      <c r="AX38" s="169"/>
      <c r="AY38" s="169"/>
    </row>
    <row r="39" spans="1:51" ht="15" x14ac:dyDescent="0.25">
      <c r="A39" s="234">
        <f>YampaRiverInflow.TotalOutflow!A39</f>
        <v>45200</v>
      </c>
      <c r="B39" s="113"/>
      <c r="C39" s="113"/>
      <c r="D39" s="113">
        <v>39.886000000000003</v>
      </c>
      <c r="E39" s="159">
        <v>21.466443999999996</v>
      </c>
      <c r="F39" s="159">
        <v>16.894756000000001</v>
      </c>
      <c r="G39" s="159">
        <v>-7.0494780000000024</v>
      </c>
      <c r="H39" s="159">
        <v>28.589822000000002</v>
      </c>
      <c r="I39" s="159">
        <v>8.7653100000000013</v>
      </c>
      <c r="J39" s="159">
        <v>19.033143999999997</v>
      </c>
      <c r="K39" s="159">
        <v>24.070353999999998</v>
      </c>
      <c r="L39" s="159">
        <v>26.040343999999997</v>
      </c>
      <c r="M39" s="159">
        <v>13.166246000000003</v>
      </c>
      <c r="N39" s="159">
        <v>20.811032000000001</v>
      </c>
      <c r="O39" s="159">
        <v>15.392737999999998</v>
      </c>
      <c r="P39" s="159">
        <v>31.104225999999993</v>
      </c>
      <c r="Q39" s="159">
        <v>32.409004000000003</v>
      </c>
      <c r="R39" s="159">
        <v>36.495870000000004</v>
      </c>
      <c r="S39" s="159">
        <v>22.413220000000003</v>
      </c>
      <c r="T39" s="159">
        <v>37.884300000000003</v>
      </c>
      <c r="U39" s="159">
        <v>47.385120000000001</v>
      </c>
      <c r="V39" s="159">
        <v>23.34545</v>
      </c>
      <c r="W39" s="159">
        <v>20.647929999999999</v>
      </c>
      <c r="X39" s="159">
        <v>30.664459999999998</v>
      </c>
      <c r="Y39" s="159">
        <v>41.077690000000004</v>
      </c>
      <c r="Z39" s="159">
        <v>31.060849999999999</v>
      </c>
      <c r="AA39" s="159">
        <v>69.758679999999998</v>
      </c>
      <c r="AB39" s="159">
        <v>20.94511</v>
      </c>
      <c r="AC39" s="159">
        <v>34.908660000000005</v>
      </c>
      <c r="AD39" s="159">
        <v>24.793029999999998</v>
      </c>
      <c r="AE39" s="159">
        <v>40.680699999999995</v>
      </c>
      <c r="AF39" s="159">
        <v>34.511849999999995</v>
      </c>
      <c r="AG39" s="159">
        <v>29.513770000000001</v>
      </c>
      <c r="AH39" s="159">
        <v>19.080719999999999</v>
      </c>
      <c r="AI39" s="10">
        <v>42.445929999999997</v>
      </c>
      <c r="AJ39" s="10">
        <v>56.012860000000003</v>
      </c>
      <c r="AK39" s="10">
        <v>42.068716000000002</v>
      </c>
      <c r="AL39" s="10">
        <v>-39.506182000000003</v>
      </c>
      <c r="AM39" s="10">
        <v>16.431793999999996</v>
      </c>
      <c r="AN39" s="169"/>
      <c r="AO39" s="169"/>
      <c r="AP39" s="169"/>
      <c r="AQ39" s="169"/>
      <c r="AR39" s="169"/>
      <c r="AS39" s="169"/>
      <c r="AT39" s="169"/>
      <c r="AU39" s="169"/>
      <c r="AV39" s="169"/>
      <c r="AW39" s="169"/>
      <c r="AX39" s="169"/>
      <c r="AY39" s="169"/>
    </row>
    <row r="40" spans="1:51" ht="15" x14ac:dyDescent="0.25">
      <c r="A40" s="234">
        <f>YampaRiverInflow.TotalOutflow!A40</f>
        <v>45231</v>
      </c>
      <c r="B40" s="113"/>
      <c r="C40" s="113"/>
      <c r="D40" s="113">
        <v>25.577000000000002</v>
      </c>
      <c r="E40" s="159">
        <v>-7.6327240000000023</v>
      </c>
      <c r="F40" s="159">
        <v>19.806198000000002</v>
      </c>
      <c r="G40" s="159">
        <v>-15.417266000000001</v>
      </c>
      <c r="H40" s="159">
        <v>42.873334</v>
      </c>
      <c r="I40" s="159">
        <v>18.651169999999997</v>
      </c>
      <c r="J40" s="159">
        <v>25.675046000000002</v>
      </c>
      <c r="K40" s="159">
        <v>19.488983999999995</v>
      </c>
      <c r="L40" s="159">
        <v>17.507805999999995</v>
      </c>
      <c r="M40" s="159">
        <v>8.8944699999999983</v>
      </c>
      <c r="N40" s="159">
        <v>1.1222839999999996</v>
      </c>
      <c r="O40" s="159">
        <v>9.8448719999999987</v>
      </c>
      <c r="P40" s="159">
        <v>28.013811999999998</v>
      </c>
      <c r="Q40" s="159">
        <v>15.793877999999999</v>
      </c>
      <c r="R40" s="159">
        <v>24.595040000000001</v>
      </c>
      <c r="S40" s="159">
        <v>18.446279999999998</v>
      </c>
      <c r="T40" s="159">
        <v>36.495870000000004</v>
      </c>
      <c r="U40" s="159">
        <v>27.966939999999997</v>
      </c>
      <c r="V40" s="159">
        <v>25.487599999999997</v>
      </c>
      <c r="W40" s="159">
        <v>23.10744</v>
      </c>
      <c r="X40" s="159">
        <v>22.472729999999999</v>
      </c>
      <c r="Y40" s="159">
        <v>35.166530000000002</v>
      </c>
      <c r="Z40" s="159">
        <v>20.925319999999999</v>
      </c>
      <c r="AA40" s="159">
        <v>16.066120000000002</v>
      </c>
      <c r="AB40" s="159">
        <v>25.54711</v>
      </c>
      <c r="AC40" s="159">
        <v>41.950060000000001</v>
      </c>
      <c r="AD40" s="159">
        <v>23.00787</v>
      </c>
      <c r="AE40" s="159">
        <v>14.39954</v>
      </c>
      <c r="AF40" s="159">
        <v>23.602700000000002</v>
      </c>
      <c r="AG40" s="159">
        <v>28.581400000000002</v>
      </c>
      <c r="AH40" s="159">
        <v>27.807869999999998</v>
      </c>
      <c r="AI40" s="10">
        <v>24.69378</v>
      </c>
      <c r="AJ40" s="10">
        <v>22.293890000000001</v>
      </c>
      <c r="AK40" s="10">
        <v>-3.1421840000000012</v>
      </c>
      <c r="AL40" s="10">
        <v>-44.165469999999999</v>
      </c>
      <c r="AM40" s="10">
        <v>8.787177999999999</v>
      </c>
      <c r="AN40" s="169"/>
      <c r="AO40" s="169"/>
      <c r="AP40" s="169"/>
      <c r="AQ40" s="169"/>
      <c r="AR40" s="169"/>
      <c r="AS40" s="169"/>
      <c r="AT40" s="169"/>
      <c r="AU40" s="169"/>
      <c r="AV40" s="169"/>
      <c r="AW40" s="169"/>
      <c r="AX40" s="169"/>
      <c r="AY40" s="169"/>
    </row>
    <row r="41" spans="1:51" ht="15" x14ac:dyDescent="0.25">
      <c r="A41" s="234">
        <f>YampaRiverInflow.TotalOutflow!A41</f>
        <v>45261</v>
      </c>
      <c r="B41" s="113"/>
      <c r="C41" s="113"/>
      <c r="D41" s="113">
        <v>27.497</v>
      </c>
      <c r="E41" s="159">
        <v>6.4705519999999996</v>
      </c>
      <c r="F41" s="159">
        <v>17.637533999999999</v>
      </c>
      <c r="G41" s="159">
        <v>-3.9600340000000016</v>
      </c>
      <c r="H41" s="159">
        <v>24.396989999999999</v>
      </c>
      <c r="I41" s="159">
        <v>10.800360000000001</v>
      </c>
      <c r="J41" s="159">
        <v>21.260485999999997</v>
      </c>
      <c r="K41" s="159">
        <v>13.424811999999998</v>
      </c>
      <c r="L41" s="159">
        <v>8.4644880000000011</v>
      </c>
      <c r="M41" s="159">
        <v>2.3967059999999982</v>
      </c>
      <c r="N41" s="159">
        <v>-6.7709719999999995</v>
      </c>
      <c r="O41" s="159">
        <v>0.60159199999999691</v>
      </c>
      <c r="P41" s="159">
        <v>44.223798000000002</v>
      </c>
      <c r="Q41" s="159">
        <v>1.110544</v>
      </c>
      <c r="R41" s="159">
        <v>15.07438</v>
      </c>
      <c r="S41" s="159">
        <v>12.69421</v>
      </c>
      <c r="T41" s="159">
        <v>35.305790000000002</v>
      </c>
      <c r="U41" s="159">
        <v>29.355370000000001</v>
      </c>
      <c r="V41" s="159">
        <v>13.4876</v>
      </c>
      <c r="W41" s="159">
        <v>18.723970000000001</v>
      </c>
      <c r="X41" s="159">
        <v>15.471069999999999</v>
      </c>
      <c r="Y41" s="159">
        <v>19.100490000000001</v>
      </c>
      <c r="Z41" s="159">
        <v>3.9664899999999998</v>
      </c>
      <c r="AA41" s="159">
        <v>23.801650000000002</v>
      </c>
      <c r="AB41" s="159">
        <v>57.520660000000007</v>
      </c>
      <c r="AC41" s="159">
        <v>23.99954</v>
      </c>
      <c r="AD41" s="159">
        <v>19.4375</v>
      </c>
      <c r="AE41" s="159">
        <v>33.916870000000003</v>
      </c>
      <c r="AF41" s="159">
        <v>31.734860000000001</v>
      </c>
      <c r="AG41" s="159">
        <v>22.7103</v>
      </c>
      <c r="AH41" s="159">
        <v>25.368259999999999</v>
      </c>
      <c r="AI41" s="10">
        <v>31.6557</v>
      </c>
      <c r="AJ41" s="10">
        <v>22.412740000000003</v>
      </c>
      <c r="AK41" s="10">
        <v>28.144819999999999</v>
      </c>
      <c r="AL41" s="10">
        <v>-12.281395999999999</v>
      </c>
      <c r="AM41" s="10">
        <v>17.994698</v>
      </c>
      <c r="AN41" s="169"/>
      <c r="AO41" s="169"/>
      <c r="AP41" s="169"/>
      <c r="AQ41" s="169"/>
      <c r="AR41" s="169"/>
      <c r="AS41" s="169"/>
      <c r="AT41" s="169"/>
      <c r="AU41" s="169"/>
      <c r="AV41" s="169"/>
      <c r="AW41" s="169"/>
      <c r="AX41" s="169"/>
      <c r="AY41" s="169"/>
    </row>
    <row r="42" spans="1:51" ht="15" x14ac:dyDescent="0.25">
      <c r="A42" s="234">
        <f>YampaRiverInflow.TotalOutflow!A42</f>
        <v>45292</v>
      </c>
      <c r="B42" s="113"/>
      <c r="C42" s="113"/>
      <c r="D42" s="113">
        <v>35.625999999999998</v>
      </c>
      <c r="E42" s="159">
        <v>19.310572000000001</v>
      </c>
      <c r="F42" s="159">
        <v>30.633921999999998</v>
      </c>
      <c r="G42" s="159">
        <v>-8.3519860000000001</v>
      </c>
      <c r="H42" s="159">
        <v>20.166415999999998</v>
      </c>
      <c r="I42" s="159">
        <v>-5.3256900000000025</v>
      </c>
      <c r="J42" s="159">
        <v>2.6823760000000001</v>
      </c>
      <c r="K42" s="159">
        <v>29.809785999999992</v>
      </c>
      <c r="L42" s="159">
        <v>0.14888199999999779</v>
      </c>
      <c r="M42" s="159">
        <v>188.36769600000002</v>
      </c>
      <c r="N42" s="159">
        <v>-19.261465999999999</v>
      </c>
      <c r="O42" s="159">
        <v>-11.55139</v>
      </c>
      <c r="P42" s="159">
        <v>25.526097999999998</v>
      </c>
      <c r="Q42" s="159">
        <v>1.3745679999999993</v>
      </c>
      <c r="R42" s="159">
        <v>21.421490000000002</v>
      </c>
      <c r="S42" s="159">
        <v>24.198349999999998</v>
      </c>
      <c r="T42" s="159">
        <v>42.049589999999995</v>
      </c>
      <c r="U42" s="159">
        <v>21.61983</v>
      </c>
      <c r="V42" s="159">
        <v>18.446279999999998</v>
      </c>
      <c r="W42" s="159">
        <v>23.206610000000001</v>
      </c>
      <c r="X42" s="159">
        <v>20.033060000000003</v>
      </c>
      <c r="Y42" s="159">
        <v>101.09752</v>
      </c>
      <c r="Z42" s="159">
        <v>22.61157</v>
      </c>
      <c r="AA42" s="159">
        <v>23.206610000000001</v>
      </c>
      <c r="AB42" s="159">
        <v>42.247930000000004</v>
      </c>
      <c r="AC42" s="159">
        <v>34.11524</v>
      </c>
      <c r="AD42" s="159">
        <v>41.255679999999998</v>
      </c>
      <c r="AE42" s="159">
        <v>24.792830000000002</v>
      </c>
      <c r="AF42" s="159">
        <v>40.065640000000002</v>
      </c>
      <c r="AG42" s="159">
        <v>37.883839999999999</v>
      </c>
      <c r="AH42" s="159">
        <v>23.007810000000003</v>
      </c>
      <c r="AI42" s="10">
        <v>30.743310000000001</v>
      </c>
      <c r="AJ42" s="10">
        <v>-35.333798000000002</v>
      </c>
      <c r="AK42" s="10">
        <v>15.72175</v>
      </c>
      <c r="AL42" s="10">
        <v>-20.231422000000002</v>
      </c>
      <c r="AM42" s="10">
        <v>12.730970000000001</v>
      </c>
      <c r="AN42" s="169"/>
      <c r="AO42" s="169"/>
      <c r="AP42" s="169"/>
      <c r="AQ42" s="169"/>
      <c r="AR42" s="169"/>
      <c r="AS42" s="169"/>
      <c r="AT42" s="169"/>
      <c r="AU42" s="169"/>
      <c r="AV42" s="169"/>
      <c r="AW42" s="169"/>
      <c r="AX42" s="169"/>
      <c r="AY42" s="169"/>
    </row>
    <row r="43" spans="1:51" ht="15" x14ac:dyDescent="0.25">
      <c r="A43" s="234">
        <f>YampaRiverInflow.TotalOutflow!A43</f>
        <v>45323</v>
      </c>
      <c r="B43" s="113"/>
      <c r="C43" s="113"/>
      <c r="D43" s="113">
        <v>47.545999999999999</v>
      </c>
      <c r="E43" s="159">
        <v>5.149061999999998</v>
      </c>
      <c r="F43" s="159">
        <v>31.733646</v>
      </c>
      <c r="G43" s="159">
        <v>-5.7021720000000027</v>
      </c>
      <c r="H43" s="159">
        <v>24.577362000000001</v>
      </c>
      <c r="I43" s="159">
        <v>5.5440619999999985</v>
      </c>
      <c r="J43" s="159">
        <v>2.5809760000000006</v>
      </c>
      <c r="K43" s="159">
        <v>19.033522000000001</v>
      </c>
      <c r="L43" s="159">
        <v>7.0302340000000001</v>
      </c>
      <c r="M43" s="159">
        <v>85.799055999999993</v>
      </c>
      <c r="N43" s="159">
        <v>-9.7793939999999999</v>
      </c>
      <c r="O43" s="159">
        <v>38.657699999999991</v>
      </c>
      <c r="P43" s="159">
        <v>12.339405999999999</v>
      </c>
      <c r="Q43" s="159">
        <v>23.60331</v>
      </c>
      <c r="R43" s="159">
        <v>17.2562</v>
      </c>
      <c r="S43" s="159">
        <v>16.066120000000002</v>
      </c>
      <c r="T43" s="159">
        <v>48.99174</v>
      </c>
      <c r="U43" s="159">
        <v>36.297519999999999</v>
      </c>
      <c r="V43" s="159">
        <v>25.745450000000002</v>
      </c>
      <c r="W43" s="159">
        <v>24.39669</v>
      </c>
      <c r="X43" s="159">
        <v>35.66281</v>
      </c>
      <c r="Y43" s="159">
        <v>125.57355</v>
      </c>
      <c r="Z43" s="159">
        <v>20.429749999999999</v>
      </c>
      <c r="AA43" s="159">
        <v>29.355370000000001</v>
      </c>
      <c r="AB43" s="159">
        <v>90.644630000000006</v>
      </c>
      <c r="AC43" s="159">
        <v>38.478989999999996</v>
      </c>
      <c r="AD43" s="159">
        <v>35.16657</v>
      </c>
      <c r="AE43" s="159">
        <v>33.321769999999994</v>
      </c>
      <c r="AF43" s="159">
        <v>18.842610000000001</v>
      </c>
      <c r="AG43" s="159">
        <v>38.875690000000006</v>
      </c>
      <c r="AH43" s="159">
        <v>32.449240000000003</v>
      </c>
      <c r="AI43" s="10">
        <v>39.450900000000004</v>
      </c>
      <c r="AJ43" s="10">
        <v>-35.678773999999997</v>
      </c>
      <c r="AK43" s="10">
        <v>36.358820000000009</v>
      </c>
      <c r="AL43" s="10">
        <v>10.028786</v>
      </c>
      <c r="AM43" s="10">
        <v>8.8950399999999981</v>
      </c>
      <c r="AN43" s="169"/>
      <c r="AO43" s="169"/>
      <c r="AP43" s="169"/>
      <c r="AQ43" s="169"/>
      <c r="AR43" s="169"/>
      <c r="AS43" s="169"/>
      <c r="AT43" s="169"/>
      <c r="AU43" s="169"/>
      <c r="AV43" s="169"/>
      <c r="AW43" s="169"/>
      <c r="AX43" s="169"/>
      <c r="AY43" s="169"/>
    </row>
    <row r="44" spans="1:51" ht="15" x14ac:dyDescent="0.25">
      <c r="A44" s="234">
        <f>YampaRiverInflow.TotalOutflow!A44</f>
        <v>45352</v>
      </c>
      <c r="B44" s="113"/>
      <c r="C44" s="113"/>
      <c r="D44" s="113">
        <v>58.646000000000001</v>
      </c>
      <c r="E44" s="159">
        <v>64.980252000000007</v>
      </c>
      <c r="F44" s="159">
        <v>40.112389999999998</v>
      </c>
      <c r="G44" s="159">
        <v>-5.6985580000000011</v>
      </c>
      <c r="H44" s="159">
        <v>30.219604</v>
      </c>
      <c r="I44" s="159">
        <v>24.668741999999998</v>
      </c>
      <c r="J44" s="159">
        <v>25.485123999999995</v>
      </c>
      <c r="K44" s="159">
        <v>37.985829999999993</v>
      </c>
      <c r="L44" s="159">
        <v>23.852601999999997</v>
      </c>
      <c r="M44" s="159">
        <v>33.571293999999995</v>
      </c>
      <c r="N44" s="159">
        <v>18.785719999999998</v>
      </c>
      <c r="O44" s="159">
        <v>66.418819999999997</v>
      </c>
      <c r="P44" s="159">
        <v>7.6782579999999996</v>
      </c>
      <c r="Q44" s="159">
        <v>63.272730000000003</v>
      </c>
      <c r="R44" s="159">
        <v>48.99174</v>
      </c>
      <c r="S44" s="159">
        <v>19.834709999999998</v>
      </c>
      <c r="T44" s="159">
        <v>54.009920000000001</v>
      </c>
      <c r="U44" s="159">
        <v>55.160330000000002</v>
      </c>
      <c r="V44" s="159">
        <v>23.22645</v>
      </c>
      <c r="W44" s="159">
        <v>42.842980000000004</v>
      </c>
      <c r="X44" s="159">
        <v>27.59008</v>
      </c>
      <c r="Y44" s="159">
        <v>69.104129999999998</v>
      </c>
      <c r="Z44" s="159">
        <v>49.190080000000002</v>
      </c>
      <c r="AA44" s="159">
        <v>44.628099999999996</v>
      </c>
      <c r="AB44" s="159">
        <v>82.373550000000009</v>
      </c>
      <c r="AC44" s="159">
        <v>74.04258999999999</v>
      </c>
      <c r="AD44" s="159">
        <v>59.404600000000002</v>
      </c>
      <c r="AE44" s="159">
        <v>42.445689999999999</v>
      </c>
      <c r="AF44" s="159">
        <v>22.21454</v>
      </c>
      <c r="AG44" s="159">
        <v>58.769889999999997</v>
      </c>
      <c r="AH44" s="159">
        <v>31.517060000000001</v>
      </c>
      <c r="AI44" s="10">
        <v>41.176480000000005</v>
      </c>
      <c r="AJ44" s="10">
        <v>1.4208999999999996</v>
      </c>
      <c r="AK44" s="10">
        <v>53.899988000000008</v>
      </c>
      <c r="AL44" s="10">
        <v>48.854016000000001</v>
      </c>
      <c r="AM44" s="10">
        <v>11.592746</v>
      </c>
      <c r="AN44" s="169"/>
      <c r="AO44" s="169"/>
      <c r="AP44" s="169"/>
      <c r="AQ44" s="169"/>
      <c r="AR44" s="169"/>
      <c r="AS44" s="169"/>
      <c r="AT44" s="169"/>
      <c r="AU44" s="169"/>
      <c r="AV44" s="169"/>
      <c r="AW44" s="169"/>
      <c r="AX44" s="169"/>
      <c r="AY44" s="169"/>
    </row>
    <row r="45" spans="1:51" ht="15" x14ac:dyDescent="0.25">
      <c r="A45" s="234">
        <f>YampaRiverInflow.TotalOutflow!A45</f>
        <v>45383</v>
      </c>
      <c r="B45" s="113"/>
      <c r="C45" s="113"/>
      <c r="D45" s="113">
        <v>32.994999999999997</v>
      </c>
      <c r="E45" s="159">
        <v>-1.6270880000000034</v>
      </c>
      <c r="F45" s="159">
        <v>27.136765999999998</v>
      </c>
      <c r="G45" s="159">
        <v>10.345166000000001</v>
      </c>
      <c r="H45" s="159">
        <v>35.310705999999996</v>
      </c>
      <c r="I45" s="159">
        <v>19.30078</v>
      </c>
      <c r="J45" s="159">
        <v>3.5616000000000003</v>
      </c>
      <c r="K45" s="159">
        <v>41.938178000000001</v>
      </c>
      <c r="L45" s="159">
        <v>40.074694000000001</v>
      </c>
      <c r="M45" s="159">
        <v>1.3631199999999954</v>
      </c>
      <c r="N45" s="159">
        <v>-2.5694920000000012</v>
      </c>
      <c r="O45" s="159">
        <v>-26.212883999999999</v>
      </c>
      <c r="P45" s="159">
        <v>3.6764540000000014</v>
      </c>
      <c r="Q45" s="159">
        <v>29.157019999999999</v>
      </c>
      <c r="R45" s="159">
        <v>70.294210000000007</v>
      </c>
      <c r="S45" s="159">
        <v>23.60331</v>
      </c>
      <c r="T45" s="159">
        <v>16.8</v>
      </c>
      <c r="U45" s="159">
        <v>35.028100000000002</v>
      </c>
      <c r="V45" s="159">
        <v>13.62645</v>
      </c>
      <c r="W45" s="159">
        <v>32.747109999999999</v>
      </c>
      <c r="X45" s="159">
        <v>39.133879999999998</v>
      </c>
      <c r="Y45" s="159">
        <v>90.902479999999997</v>
      </c>
      <c r="Z45" s="159">
        <v>33.758679999999998</v>
      </c>
      <c r="AA45" s="159">
        <v>33.699169999999995</v>
      </c>
      <c r="AB45" s="159">
        <v>29.79214</v>
      </c>
      <c r="AC45" s="159">
        <v>43.080640000000002</v>
      </c>
      <c r="AD45" s="159">
        <v>88.700450000000004</v>
      </c>
      <c r="AE45" s="159">
        <v>43.635820000000002</v>
      </c>
      <c r="AF45" s="159">
        <v>17.01784</v>
      </c>
      <c r="AG45" s="159">
        <v>26.498860000000001</v>
      </c>
      <c r="AH45" s="159">
        <v>22.988139999999998</v>
      </c>
      <c r="AI45" s="10">
        <v>25.348419999999997</v>
      </c>
      <c r="AJ45" s="10">
        <v>1.8474620000000004</v>
      </c>
      <c r="AK45" s="10">
        <v>30.190056000000002</v>
      </c>
      <c r="AL45" s="10">
        <v>8.4134259999999994</v>
      </c>
      <c r="AM45" s="10">
        <v>6.4895579999999971</v>
      </c>
      <c r="AN45" s="169"/>
      <c r="AO45" s="169"/>
      <c r="AP45" s="169"/>
      <c r="AQ45" s="169"/>
      <c r="AR45" s="169"/>
      <c r="AS45" s="169"/>
      <c r="AT45" s="169"/>
      <c r="AU45" s="169"/>
      <c r="AV45" s="169"/>
      <c r="AW45" s="169"/>
      <c r="AX45" s="169"/>
      <c r="AY45" s="169"/>
    </row>
    <row r="46" spans="1:51" ht="15" x14ac:dyDescent="0.25">
      <c r="A46" s="234">
        <f>YampaRiverInflow.TotalOutflow!A46</f>
        <v>45413</v>
      </c>
      <c r="B46" s="113"/>
      <c r="C46" s="113"/>
      <c r="D46" s="113">
        <v>28.905000000000001</v>
      </c>
      <c r="E46" s="159">
        <v>-35.628662000000006</v>
      </c>
      <c r="F46" s="159">
        <v>13.395087999999999</v>
      </c>
      <c r="G46" s="159">
        <v>14.373129999999998</v>
      </c>
      <c r="H46" s="159">
        <v>12.015425999999998</v>
      </c>
      <c r="I46" s="159">
        <v>20.550333999999999</v>
      </c>
      <c r="J46" s="159">
        <v>18.579722</v>
      </c>
      <c r="K46" s="159">
        <v>24.659790000000001</v>
      </c>
      <c r="L46" s="159">
        <v>21.803582000000002</v>
      </c>
      <c r="M46" s="159">
        <v>0.19014400000000023</v>
      </c>
      <c r="N46" s="159">
        <v>-5.5054859999999994</v>
      </c>
      <c r="O46" s="159">
        <v>-26.211384000000006</v>
      </c>
      <c r="P46" s="159">
        <v>7.738929999999999</v>
      </c>
      <c r="Q46" s="159">
        <v>15.471069999999999</v>
      </c>
      <c r="R46" s="159">
        <v>41.137190000000004</v>
      </c>
      <c r="S46" s="159">
        <v>13.289260000000001</v>
      </c>
      <c r="T46" s="159">
        <v>27.570250000000001</v>
      </c>
      <c r="U46" s="159">
        <v>34.690910000000002</v>
      </c>
      <c r="V46" s="159">
        <v>21.163640000000001</v>
      </c>
      <c r="W46" s="159">
        <v>23.543800000000001</v>
      </c>
      <c r="X46" s="159">
        <v>34.333880000000001</v>
      </c>
      <c r="Y46" s="159">
        <v>67.140500000000003</v>
      </c>
      <c r="Z46" s="159">
        <v>34.274380000000001</v>
      </c>
      <c r="AA46" s="159">
        <v>36.813220000000001</v>
      </c>
      <c r="AB46" s="159">
        <v>20.429749999999999</v>
      </c>
      <c r="AC46" s="159">
        <v>51.173209999999997</v>
      </c>
      <c r="AD46" s="159">
        <v>36.138489999999997</v>
      </c>
      <c r="AE46" s="159">
        <v>21.024139999999999</v>
      </c>
      <c r="AF46" s="159">
        <v>18.545120000000001</v>
      </c>
      <c r="AG46" s="159">
        <v>27.252549999999999</v>
      </c>
      <c r="AH46" s="159">
        <v>27.252610000000001</v>
      </c>
      <c r="AI46" s="10">
        <v>28.958279999999998</v>
      </c>
      <c r="AJ46" s="10">
        <v>-17.974883999999999</v>
      </c>
      <c r="AK46" s="10">
        <v>8.2502020000000016</v>
      </c>
      <c r="AL46" s="10">
        <v>11.781169999999998</v>
      </c>
      <c r="AM46" s="10">
        <v>-43.34975</v>
      </c>
      <c r="AN46" s="169"/>
      <c r="AO46" s="169"/>
      <c r="AP46" s="169"/>
      <c r="AQ46" s="169"/>
      <c r="AR46" s="169"/>
      <c r="AS46" s="169"/>
      <c r="AT46" s="169"/>
      <c r="AU46" s="169"/>
      <c r="AV46" s="169"/>
      <c r="AW46" s="169"/>
      <c r="AX46" s="169"/>
      <c r="AY46" s="169"/>
    </row>
    <row r="47" spans="1:51" ht="15" x14ac:dyDescent="0.25">
      <c r="A47" s="234">
        <f>YampaRiverInflow.TotalOutflow!A47</f>
        <v>45444</v>
      </c>
      <c r="B47" s="113"/>
      <c r="C47" s="113"/>
      <c r="D47" s="113">
        <v>25.827000000000002</v>
      </c>
      <c r="E47" s="159">
        <v>-26.814078000000002</v>
      </c>
      <c r="F47" s="159">
        <v>4.3700580000000011</v>
      </c>
      <c r="G47" s="159">
        <v>17.001467999999996</v>
      </c>
      <c r="H47" s="159">
        <v>15.287422000000003</v>
      </c>
      <c r="I47" s="159">
        <v>10.805857999999999</v>
      </c>
      <c r="J47" s="159">
        <v>17.742493999999997</v>
      </c>
      <c r="K47" s="159">
        <v>3.4259199999999983</v>
      </c>
      <c r="L47" s="159">
        <v>8.1729199999999995</v>
      </c>
      <c r="M47" s="159">
        <v>12.473674000000001</v>
      </c>
      <c r="N47" s="159">
        <v>1.061094</v>
      </c>
      <c r="O47" s="159">
        <v>22.368065999999995</v>
      </c>
      <c r="P47" s="159">
        <v>-1.3633040000000001</v>
      </c>
      <c r="Q47" s="159">
        <v>31.73554</v>
      </c>
      <c r="R47" s="159">
        <v>15.272729999999999</v>
      </c>
      <c r="S47" s="159">
        <v>13.68595</v>
      </c>
      <c r="T47" s="159">
        <v>32.07273</v>
      </c>
      <c r="U47" s="159">
        <v>48.238019999999999</v>
      </c>
      <c r="V47" s="159">
        <v>6.5057900000000002</v>
      </c>
      <c r="W47" s="159">
        <v>14.280989999999999</v>
      </c>
      <c r="X47" s="159">
        <v>20.826450000000001</v>
      </c>
      <c r="Y47" s="159">
        <v>11.9405</v>
      </c>
      <c r="Z47" s="159">
        <v>14.67769</v>
      </c>
      <c r="AA47" s="159">
        <v>31.73554</v>
      </c>
      <c r="AB47" s="159">
        <v>13.4876</v>
      </c>
      <c r="AC47" s="159">
        <v>35.543419999999998</v>
      </c>
      <c r="AD47" s="159">
        <v>23.741799999999998</v>
      </c>
      <c r="AE47" s="159">
        <v>24.39593</v>
      </c>
      <c r="AF47" s="159">
        <v>22.730180000000001</v>
      </c>
      <c r="AG47" s="159">
        <v>25.189630000000001</v>
      </c>
      <c r="AH47" s="159">
        <v>26.0823</v>
      </c>
      <c r="AI47" s="10">
        <v>25.58633</v>
      </c>
      <c r="AJ47" s="10">
        <v>-10.634887999999998</v>
      </c>
      <c r="AK47" s="10">
        <v>9.8336339999999982</v>
      </c>
      <c r="AL47" s="10">
        <v>15.799028</v>
      </c>
      <c r="AM47" s="10">
        <v>-26.687349999999999</v>
      </c>
      <c r="AN47" s="169"/>
      <c r="AO47" s="169"/>
      <c r="AP47" s="169"/>
      <c r="AQ47" s="169"/>
      <c r="AR47" s="169"/>
      <c r="AS47" s="169"/>
      <c r="AT47" s="169"/>
      <c r="AU47" s="169"/>
      <c r="AV47" s="169"/>
      <c r="AW47" s="169"/>
      <c r="AX47" s="169"/>
      <c r="AY47" s="169"/>
    </row>
    <row r="48" spans="1:51" ht="15" x14ac:dyDescent="0.25">
      <c r="A48" s="234">
        <f>YampaRiverInflow.TotalOutflow!A48</f>
        <v>45474</v>
      </c>
      <c r="B48" s="113"/>
      <c r="C48" s="113"/>
      <c r="D48" s="113">
        <v>32.69</v>
      </c>
      <c r="E48" s="159">
        <v>-26.037152000000003</v>
      </c>
      <c r="F48" s="159">
        <v>-0.99219199999999907</v>
      </c>
      <c r="G48" s="159">
        <v>23.523871999999997</v>
      </c>
      <c r="H48" s="159">
        <v>10.508421999999999</v>
      </c>
      <c r="I48" s="159">
        <v>0.38218800000000192</v>
      </c>
      <c r="J48" s="159">
        <v>-2.4426239999999999</v>
      </c>
      <c r="K48" s="159">
        <v>-0.52760200000000035</v>
      </c>
      <c r="L48" s="159">
        <v>14.445949999999996</v>
      </c>
      <c r="M48" s="159">
        <v>-5.4029160000000003</v>
      </c>
      <c r="N48" s="159">
        <v>-9.1989860000000014</v>
      </c>
      <c r="O48" s="159">
        <v>30.872809999999998</v>
      </c>
      <c r="P48" s="159">
        <v>7.8308159999999951</v>
      </c>
      <c r="Q48" s="159">
        <v>31.933880000000002</v>
      </c>
      <c r="R48" s="159">
        <v>33.12397</v>
      </c>
      <c r="S48" s="159">
        <v>30.347110000000001</v>
      </c>
      <c r="T48" s="159">
        <v>21.12397</v>
      </c>
      <c r="U48" s="159">
        <v>19.953720000000001</v>
      </c>
      <c r="V48" s="159">
        <v>10.1157</v>
      </c>
      <c r="W48" s="159">
        <v>17.2562</v>
      </c>
      <c r="X48" s="159">
        <v>39.272730000000003</v>
      </c>
      <c r="Y48" s="159">
        <v>21.024789999999999</v>
      </c>
      <c r="Z48" s="159">
        <v>21.223140000000001</v>
      </c>
      <c r="AA48" s="159">
        <v>45.421489999999999</v>
      </c>
      <c r="AB48" s="159">
        <v>28.760330000000003</v>
      </c>
      <c r="AC48" s="159">
        <v>28.164830000000002</v>
      </c>
      <c r="AD48" s="159">
        <v>29.156560000000002</v>
      </c>
      <c r="AE48" s="159">
        <v>31.536360000000002</v>
      </c>
      <c r="AF48" s="159">
        <v>26.379669999999997</v>
      </c>
      <c r="AG48" s="159">
        <v>61.685449999999996</v>
      </c>
      <c r="AH48" s="159">
        <v>29.156569999999999</v>
      </c>
      <c r="AI48" s="10">
        <v>33.520060000000001</v>
      </c>
      <c r="AJ48" s="10">
        <v>-4.7430320000000004</v>
      </c>
      <c r="AK48" s="10">
        <v>16.804354</v>
      </c>
      <c r="AL48" s="10">
        <v>5.1790399999999934</v>
      </c>
      <c r="AM48" s="10">
        <v>-76.626987999999997</v>
      </c>
      <c r="AN48" s="169"/>
      <c r="AO48" s="169"/>
      <c r="AP48" s="169"/>
      <c r="AQ48" s="169"/>
      <c r="AR48" s="169"/>
      <c r="AS48" s="169"/>
      <c r="AT48" s="169"/>
      <c r="AU48" s="169"/>
      <c r="AV48" s="169"/>
      <c r="AW48" s="169"/>
      <c r="AX48" s="169"/>
      <c r="AY48" s="169"/>
    </row>
    <row r="49" spans="1:1005" ht="15" x14ac:dyDescent="0.25">
      <c r="A49" s="234">
        <f>YampaRiverInflow.TotalOutflow!A49</f>
        <v>45505</v>
      </c>
      <c r="B49" s="113"/>
      <c r="C49" s="113"/>
      <c r="D49" s="113">
        <v>36.578000000000003</v>
      </c>
      <c r="E49" s="159">
        <v>-24.940789999999996</v>
      </c>
      <c r="F49" s="159">
        <v>11.508968000000001</v>
      </c>
      <c r="G49" s="159">
        <v>34.079854000000005</v>
      </c>
      <c r="H49" s="159">
        <v>13.724534</v>
      </c>
      <c r="I49" s="159">
        <v>22.184847999999999</v>
      </c>
      <c r="J49" s="159">
        <v>11.868864000000002</v>
      </c>
      <c r="K49" s="159">
        <v>15.498979999999996</v>
      </c>
      <c r="L49" s="159">
        <v>39.663323999999996</v>
      </c>
      <c r="M49" s="159">
        <v>-27.475497999999998</v>
      </c>
      <c r="N49" s="159">
        <v>-21.766008000000003</v>
      </c>
      <c r="O49" s="159">
        <v>29.917686</v>
      </c>
      <c r="P49" s="159">
        <v>25.019824</v>
      </c>
      <c r="Q49" s="159">
        <v>50.280989999999996</v>
      </c>
      <c r="R49" s="159">
        <v>20.826450000000001</v>
      </c>
      <c r="S49" s="159">
        <v>44.033059999999999</v>
      </c>
      <c r="T49" s="159">
        <v>23.404959999999999</v>
      </c>
      <c r="U49" s="159">
        <v>52.066120000000005</v>
      </c>
      <c r="V49" s="159">
        <v>17.851240000000001</v>
      </c>
      <c r="W49" s="159">
        <v>42.049589999999995</v>
      </c>
      <c r="X49" s="159">
        <v>50.578510000000001</v>
      </c>
      <c r="Y49" s="159">
        <v>28.36364</v>
      </c>
      <c r="Z49" s="159">
        <v>66.446280000000002</v>
      </c>
      <c r="AA49" s="159">
        <v>91.636359999999996</v>
      </c>
      <c r="AB49" s="159">
        <v>39.272730000000003</v>
      </c>
      <c r="AC49" s="159">
        <v>23.60284</v>
      </c>
      <c r="AD49" s="159">
        <v>91.04083</v>
      </c>
      <c r="AE49" s="159">
        <v>36.693379999999998</v>
      </c>
      <c r="AF49" s="159">
        <v>68.607789999999994</v>
      </c>
      <c r="AG49" s="159">
        <v>66.842500000000001</v>
      </c>
      <c r="AH49" s="159">
        <v>41.057389999999998</v>
      </c>
      <c r="AI49" s="10">
        <v>44.429290000000002</v>
      </c>
      <c r="AJ49" s="10">
        <v>-20.440944000000002</v>
      </c>
      <c r="AK49" s="10">
        <v>26.649618</v>
      </c>
      <c r="AL49" s="10">
        <v>-38.384042000000001</v>
      </c>
      <c r="AM49" s="10">
        <v>3.944417999999998</v>
      </c>
      <c r="AN49" s="169"/>
      <c r="AO49" s="169"/>
      <c r="AP49" s="169"/>
      <c r="AQ49" s="169"/>
      <c r="AR49" s="169"/>
      <c r="AS49" s="169"/>
      <c r="AT49" s="169"/>
      <c r="AU49" s="169"/>
      <c r="AV49" s="169"/>
      <c r="AW49" s="169"/>
      <c r="AX49" s="169"/>
      <c r="AY49" s="169"/>
    </row>
    <row r="50" spans="1:1005" ht="15" x14ac:dyDescent="0.25">
      <c r="A50" s="234">
        <f>YampaRiverInflow.TotalOutflow!A50</f>
        <v>45536</v>
      </c>
      <c r="B50" s="113"/>
      <c r="C50" s="113"/>
      <c r="D50" s="113">
        <v>34.392000000000003</v>
      </c>
      <c r="E50" s="159">
        <v>1.7953199999999998</v>
      </c>
      <c r="F50" s="159">
        <v>31.247597999999996</v>
      </c>
      <c r="G50" s="159">
        <v>10.680847999999996</v>
      </c>
      <c r="H50" s="159">
        <v>16.744351999999999</v>
      </c>
      <c r="I50" s="159">
        <v>7.7189679999999967</v>
      </c>
      <c r="J50" s="159">
        <v>23.211606</v>
      </c>
      <c r="K50" s="159">
        <v>19.180725999999996</v>
      </c>
      <c r="L50" s="159">
        <v>38.334448000000002</v>
      </c>
      <c r="M50" s="159">
        <v>-11.254766</v>
      </c>
      <c r="N50" s="159">
        <v>-1.109622000000003</v>
      </c>
      <c r="O50" s="159">
        <v>14.515779999999999</v>
      </c>
      <c r="P50" s="159">
        <v>21.008659999999999</v>
      </c>
      <c r="Q50" s="159">
        <v>59.246279999999999</v>
      </c>
      <c r="R50" s="159">
        <v>36.099170000000001</v>
      </c>
      <c r="S50" s="159">
        <v>49.190080000000002</v>
      </c>
      <c r="T50" s="159">
        <v>39.133879999999998</v>
      </c>
      <c r="U50" s="159">
        <v>48.456199999999995</v>
      </c>
      <c r="V50" s="159">
        <v>103.95372</v>
      </c>
      <c r="W50" s="159">
        <v>34.373550000000002</v>
      </c>
      <c r="X50" s="159">
        <v>57.381819999999998</v>
      </c>
      <c r="Y50" s="159">
        <v>38.360330000000005</v>
      </c>
      <c r="Z50" s="159">
        <v>50.87603</v>
      </c>
      <c r="AA50" s="159">
        <v>33.83802</v>
      </c>
      <c r="AB50" s="159">
        <v>38.677690000000005</v>
      </c>
      <c r="AC50" s="159">
        <v>28.363289999999999</v>
      </c>
      <c r="AD50" s="159">
        <v>44.250949999999996</v>
      </c>
      <c r="AE50" s="159">
        <v>41.255660000000006</v>
      </c>
      <c r="AF50" s="159">
        <v>47.999720000000003</v>
      </c>
      <c r="AG50" s="159">
        <v>78.703759999999988</v>
      </c>
      <c r="AH50" s="159">
        <v>38.875680000000003</v>
      </c>
      <c r="AI50" s="10">
        <v>32.726860000000002</v>
      </c>
      <c r="AJ50" s="10">
        <v>-9.8468000000002581E-2</v>
      </c>
      <c r="AK50" s="10">
        <v>31.357489999999999</v>
      </c>
      <c r="AL50" s="10">
        <v>-20.597570000000001</v>
      </c>
      <c r="AM50" s="10">
        <v>32.537457999999994</v>
      </c>
      <c r="AN50" s="169"/>
      <c r="AO50" s="169"/>
      <c r="AP50" s="169"/>
      <c r="AQ50" s="169"/>
      <c r="AR50" s="169"/>
      <c r="AS50" s="169"/>
      <c r="AT50" s="169"/>
      <c r="AU50" s="169"/>
      <c r="AV50" s="169"/>
      <c r="AW50" s="169"/>
      <c r="AX50" s="169"/>
      <c r="AY50" s="169"/>
    </row>
    <row r="51" spans="1:1005" ht="15" x14ac:dyDescent="0.25">
      <c r="A51" s="234">
        <f>YampaRiverInflow.TotalOutflow!A51</f>
        <v>45566</v>
      </c>
      <c r="B51" s="113"/>
      <c r="C51" s="113"/>
      <c r="D51" s="113">
        <v>39.886000000000003</v>
      </c>
      <c r="E51" s="159">
        <v>16.894756000000001</v>
      </c>
      <c r="F51" s="159">
        <v>-7.0494780000000024</v>
      </c>
      <c r="G51" s="159">
        <v>28.589822000000002</v>
      </c>
      <c r="H51" s="159">
        <v>8.7653100000000013</v>
      </c>
      <c r="I51" s="159">
        <v>19.033143999999997</v>
      </c>
      <c r="J51" s="159">
        <v>24.070353999999998</v>
      </c>
      <c r="K51" s="159">
        <v>26.040343999999997</v>
      </c>
      <c r="L51" s="159">
        <v>13.166246000000003</v>
      </c>
      <c r="M51" s="159">
        <v>20.811032000000001</v>
      </c>
      <c r="N51" s="159">
        <v>15.392737999999998</v>
      </c>
      <c r="O51" s="159">
        <v>31.104225999999993</v>
      </c>
      <c r="P51" s="159">
        <v>32.409004000000003</v>
      </c>
      <c r="Q51" s="159">
        <v>36.495870000000004</v>
      </c>
      <c r="R51" s="159">
        <v>22.413220000000003</v>
      </c>
      <c r="S51" s="159">
        <v>37.884300000000003</v>
      </c>
      <c r="T51" s="159">
        <v>47.385120000000001</v>
      </c>
      <c r="U51" s="159">
        <v>23.34545</v>
      </c>
      <c r="V51" s="159">
        <v>20.647929999999999</v>
      </c>
      <c r="W51" s="159">
        <v>30.664459999999998</v>
      </c>
      <c r="X51" s="159">
        <v>41.077690000000004</v>
      </c>
      <c r="Y51" s="159">
        <v>31.060849999999999</v>
      </c>
      <c r="Z51" s="159">
        <v>69.758679999999998</v>
      </c>
      <c r="AA51" s="159">
        <v>20.94511</v>
      </c>
      <c r="AB51" s="159">
        <v>34.908660000000005</v>
      </c>
      <c r="AC51" s="159">
        <v>24.793029999999998</v>
      </c>
      <c r="AD51" s="159">
        <v>40.680699999999995</v>
      </c>
      <c r="AE51" s="159">
        <v>34.511849999999995</v>
      </c>
      <c r="AF51" s="159">
        <v>29.513770000000001</v>
      </c>
      <c r="AG51" s="159">
        <v>19.080719999999999</v>
      </c>
      <c r="AH51" s="159">
        <v>42.445929999999997</v>
      </c>
      <c r="AI51" s="10">
        <v>56.012860000000003</v>
      </c>
      <c r="AJ51" s="10">
        <v>42.068716000000002</v>
      </c>
      <c r="AK51" s="10">
        <v>-39.506182000000003</v>
      </c>
      <c r="AL51" s="10">
        <v>16.431793999999996</v>
      </c>
      <c r="AM51" s="10">
        <v>21.307351999999995</v>
      </c>
      <c r="AN51" s="169"/>
      <c r="AO51" s="169"/>
      <c r="AP51" s="169"/>
      <c r="AQ51" s="169"/>
      <c r="AR51" s="169"/>
      <c r="AS51" s="169"/>
      <c r="AT51" s="169"/>
      <c r="AU51" s="169"/>
      <c r="AV51" s="169"/>
      <c r="AW51" s="169"/>
      <c r="AX51" s="169"/>
      <c r="AY51" s="169"/>
    </row>
    <row r="52" spans="1:1005" ht="15" x14ac:dyDescent="0.25">
      <c r="A52" s="234">
        <f>YampaRiverInflow.TotalOutflow!A52</f>
        <v>45597</v>
      </c>
      <c r="B52" s="113"/>
      <c r="C52" s="113"/>
      <c r="D52" s="113">
        <v>25.577000000000002</v>
      </c>
      <c r="E52" s="159">
        <v>19.806198000000002</v>
      </c>
      <c r="F52" s="159">
        <v>-15.417266000000001</v>
      </c>
      <c r="G52" s="159">
        <v>42.873334</v>
      </c>
      <c r="H52" s="159">
        <v>18.651169999999997</v>
      </c>
      <c r="I52" s="159">
        <v>25.675046000000002</v>
      </c>
      <c r="J52" s="159">
        <v>19.488983999999995</v>
      </c>
      <c r="K52" s="159">
        <v>17.507805999999995</v>
      </c>
      <c r="L52" s="159">
        <v>8.8944699999999983</v>
      </c>
      <c r="M52" s="159">
        <v>1.1222839999999996</v>
      </c>
      <c r="N52" s="159">
        <v>9.8448719999999987</v>
      </c>
      <c r="O52" s="159">
        <v>28.013811999999998</v>
      </c>
      <c r="P52" s="159">
        <v>15.793877999999999</v>
      </c>
      <c r="Q52" s="159">
        <v>24.595040000000001</v>
      </c>
      <c r="R52" s="159">
        <v>18.446279999999998</v>
      </c>
      <c r="S52" s="159">
        <v>36.495870000000004</v>
      </c>
      <c r="T52" s="159">
        <v>27.966939999999997</v>
      </c>
      <c r="U52" s="159">
        <v>25.487599999999997</v>
      </c>
      <c r="V52" s="159">
        <v>23.10744</v>
      </c>
      <c r="W52" s="159">
        <v>22.472729999999999</v>
      </c>
      <c r="X52" s="159">
        <v>35.166530000000002</v>
      </c>
      <c r="Y52" s="159">
        <v>20.925319999999999</v>
      </c>
      <c r="Z52" s="159">
        <v>16.066120000000002</v>
      </c>
      <c r="AA52" s="159">
        <v>25.54711</v>
      </c>
      <c r="AB52" s="159">
        <v>41.950060000000001</v>
      </c>
      <c r="AC52" s="159">
        <v>23.00787</v>
      </c>
      <c r="AD52" s="159">
        <v>14.39954</v>
      </c>
      <c r="AE52" s="159">
        <v>23.602700000000002</v>
      </c>
      <c r="AF52" s="159">
        <v>28.581400000000002</v>
      </c>
      <c r="AG52" s="159">
        <v>27.807869999999998</v>
      </c>
      <c r="AH52" s="159">
        <v>24.69378</v>
      </c>
      <c r="AI52" s="10">
        <v>22.293890000000001</v>
      </c>
      <c r="AJ52" s="10">
        <v>-3.1421840000000012</v>
      </c>
      <c r="AK52" s="10">
        <v>-44.165469999999999</v>
      </c>
      <c r="AL52" s="10">
        <v>8.787177999999999</v>
      </c>
      <c r="AM52" s="10">
        <v>-7.608582000000002</v>
      </c>
      <c r="AN52" s="169"/>
      <c r="AO52" s="169"/>
      <c r="AP52" s="169"/>
      <c r="AQ52" s="169"/>
      <c r="AR52" s="169"/>
      <c r="AS52" s="169"/>
      <c r="AT52" s="169"/>
      <c r="AU52" s="169"/>
      <c r="AV52" s="169"/>
      <c r="AW52" s="169"/>
      <c r="AX52" s="169"/>
      <c r="AY52" s="169"/>
    </row>
    <row r="53" spans="1:1005" ht="15" x14ac:dyDescent="0.25">
      <c r="A53" s="234">
        <f>YampaRiverInflow.TotalOutflow!A53</f>
        <v>45627</v>
      </c>
      <c r="B53" s="113"/>
      <c r="C53" s="113"/>
      <c r="D53" s="113">
        <v>27.497</v>
      </c>
      <c r="E53" s="159">
        <v>17.637533999999999</v>
      </c>
      <c r="F53" s="159">
        <v>-3.9600340000000016</v>
      </c>
      <c r="G53" s="159">
        <v>24.396989999999999</v>
      </c>
      <c r="H53" s="159">
        <v>10.800360000000001</v>
      </c>
      <c r="I53" s="159">
        <v>21.260485999999997</v>
      </c>
      <c r="J53" s="159">
        <v>13.424811999999998</v>
      </c>
      <c r="K53" s="159">
        <v>8.4644880000000011</v>
      </c>
      <c r="L53" s="159">
        <v>2.3967059999999982</v>
      </c>
      <c r="M53" s="159">
        <v>-6.7709719999999995</v>
      </c>
      <c r="N53" s="159">
        <v>0.60159199999999691</v>
      </c>
      <c r="O53" s="159">
        <v>44.223798000000002</v>
      </c>
      <c r="P53" s="159">
        <v>1.110544</v>
      </c>
      <c r="Q53" s="159">
        <v>15.07438</v>
      </c>
      <c r="R53" s="159">
        <v>12.69421</v>
      </c>
      <c r="S53" s="159">
        <v>35.305790000000002</v>
      </c>
      <c r="T53" s="159">
        <v>29.355370000000001</v>
      </c>
      <c r="U53" s="159">
        <v>13.4876</v>
      </c>
      <c r="V53" s="159">
        <v>18.723970000000001</v>
      </c>
      <c r="W53" s="159">
        <v>15.471069999999999</v>
      </c>
      <c r="X53" s="159">
        <v>19.100490000000001</v>
      </c>
      <c r="Y53" s="159">
        <v>3.9664899999999998</v>
      </c>
      <c r="Z53" s="159">
        <v>23.801650000000002</v>
      </c>
      <c r="AA53" s="159">
        <v>57.520660000000007</v>
      </c>
      <c r="AB53" s="159">
        <v>23.99954</v>
      </c>
      <c r="AC53" s="159">
        <v>19.4375</v>
      </c>
      <c r="AD53" s="159">
        <v>33.916870000000003</v>
      </c>
      <c r="AE53" s="159">
        <v>31.734860000000001</v>
      </c>
      <c r="AF53" s="159">
        <v>22.7103</v>
      </c>
      <c r="AG53" s="159">
        <v>25.368259999999999</v>
      </c>
      <c r="AH53" s="159">
        <v>31.6557</v>
      </c>
      <c r="AI53" s="10">
        <v>22.412740000000003</v>
      </c>
      <c r="AJ53" s="10">
        <v>28.144819999999999</v>
      </c>
      <c r="AK53" s="10">
        <v>-12.281395999999999</v>
      </c>
      <c r="AL53" s="10">
        <v>17.994698</v>
      </c>
      <c r="AM53" s="10">
        <v>6.4737880000000008</v>
      </c>
      <c r="AN53" s="169"/>
      <c r="AO53" s="169"/>
      <c r="AP53" s="169"/>
      <c r="AQ53" s="169"/>
      <c r="AR53" s="169"/>
      <c r="AS53" s="169"/>
      <c r="AT53" s="169"/>
      <c r="AU53" s="169"/>
      <c r="AV53" s="169"/>
      <c r="AW53" s="169"/>
      <c r="AX53" s="169"/>
      <c r="AY53" s="169"/>
    </row>
    <row r="54" spans="1:1005" ht="15" x14ac:dyDescent="0.25">
      <c r="A54" s="234">
        <f>YampaRiverInflow.TotalOutflow!A54</f>
        <v>45658</v>
      </c>
      <c r="B54" s="113"/>
      <c r="C54" s="113"/>
      <c r="D54" s="113">
        <v>35.625999999999998</v>
      </c>
      <c r="E54" s="159">
        <v>30.633921999999998</v>
      </c>
      <c r="F54" s="159">
        <v>-8.3519860000000001</v>
      </c>
      <c r="G54" s="159">
        <v>20.166415999999998</v>
      </c>
      <c r="H54" s="159">
        <v>-5.3256900000000025</v>
      </c>
      <c r="I54" s="159">
        <v>2.6823760000000001</v>
      </c>
      <c r="J54" s="159">
        <v>29.809785999999992</v>
      </c>
      <c r="K54" s="159">
        <v>0.14888199999999779</v>
      </c>
      <c r="L54" s="159">
        <v>188.36769600000002</v>
      </c>
      <c r="M54" s="159">
        <v>-19.261465999999999</v>
      </c>
      <c r="N54" s="159">
        <v>-11.55139</v>
      </c>
      <c r="O54" s="159">
        <v>25.526097999999998</v>
      </c>
      <c r="P54" s="159">
        <v>1.3745679999999993</v>
      </c>
      <c r="Q54" s="159">
        <v>21.421490000000002</v>
      </c>
      <c r="R54" s="159">
        <v>24.198349999999998</v>
      </c>
      <c r="S54" s="159">
        <v>42.049589999999995</v>
      </c>
      <c r="T54" s="159">
        <v>21.61983</v>
      </c>
      <c r="U54" s="159">
        <v>18.446279999999998</v>
      </c>
      <c r="V54" s="159">
        <v>23.206610000000001</v>
      </c>
      <c r="W54" s="159">
        <v>20.033060000000003</v>
      </c>
      <c r="X54" s="159">
        <v>101.09752</v>
      </c>
      <c r="Y54" s="159">
        <v>22.61157</v>
      </c>
      <c r="Z54" s="159">
        <v>23.206610000000001</v>
      </c>
      <c r="AA54" s="159">
        <v>42.247930000000004</v>
      </c>
      <c r="AB54" s="159">
        <v>34.11524</v>
      </c>
      <c r="AC54" s="159">
        <v>41.255679999999998</v>
      </c>
      <c r="AD54" s="159">
        <v>24.792830000000002</v>
      </c>
      <c r="AE54" s="159">
        <v>40.065640000000002</v>
      </c>
      <c r="AF54" s="159">
        <v>37.883839999999999</v>
      </c>
      <c r="AG54" s="159">
        <v>23.007810000000003</v>
      </c>
      <c r="AH54" s="159">
        <v>30.743310000000001</v>
      </c>
      <c r="AI54" s="10">
        <v>-35.333798000000002</v>
      </c>
      <c r="AJ54" s="10">
        <v>15.72175</v>
      </c>
      <c r="AK54" s="10">
        <v>-20.231422000000002</v>
      </c>
      <c r="AL54" s="10">
        <v>12.730970000000001</v>
      </c>
      <c r="AM54" s="10">
        <v>18.789630000000002</v>
      </c>
      <c r="AN54" s="169"/>
      <c r="AO54" s="169"/>
      <c r="AP54" s="169"/>
      <c r="AQ54" s="169"/>
      <c r="AR54" s="169"/>
      <c r="AS54" s="169"/>
      <c r="AT54" s="169"/>
      <c r="AU54" s="169"/>
      <c r="AV54" s="169"/>
      <c r="AW54" s="169"/>
      <c r="AX54" s="169"/>
      <c r="AY54" s="169"/>
    </row>
    <row r="55" spans="1:1005" ht="15" x14ac:dyDescent="0.25">
      <c r="A55" s="234">
        <f>YampaRiverInflow.TotalOutflow!A55</f>
        <v>45689</v>
      </c>
      <c r="B55" s="113"/>
      <c r="C55" s="113"/>
      <c r="D55" s="113">
        <v>47.545999999999999</v>
      </c>
      <c r="E55" s="159">
        <v>31.733646</v>
      </c>
      <c r="F55" s="159">
        <v>-5.7021720000000027</v>
      </c>
      <c r="G55" s="159">
        <v>24.577362000000001</v>
      </c>
      <c r="H55" s="159">
        <v>5.5440619999999985</v>
      </c>
      <c r="I55" s="159">
        <v>2.5809760000000006</v>
      </c>
      <c r="J55" s="159">
        <v>19.033522000000001</v>
      </c>
      <c r="K55" s="159">
        <v>7.0302340000000001</v>
      </c>
      <c r="L55" s="159">
        <v>85.799055999999993</v>
      </c>
      <c r="M55" s="159">
        <v>-9.7793939999999999</v>
      </c>
      <c r="N55" s="159">
        <v>38.657699999999991</v>
      </c>
      <c r="O55" s="159">
        <v>12.339405999999999</v>
      </c>
      <c r="P55" s="159">
        <v>23.60331</v>
      </c>
      <c r="Q55" s="159">
        <v>17.2562</v>
      </c>
      <c r="R55" s="159">
        <v>16.066120000000002</v>
      </c>
      <c r="S55" s="159">
        <v>48.99174</v>
      </c>
      <c r="T55" s="159">
        <v>36.297519999999999</v>
      </c>
      <c r="U55" s="159">
        <v>25.745450000000002</v>
      </c>
      <c r="V55" s="159">
        <v>24.39669</v>
      </c>
      <c r="W55" s="159">
        <v>35.66281</v>
      </c>
      <c r="X55" s="159">
        <v>125.57355</v>
      </c>
      <c r="Y55" s="159">
        <v>20.429749999999999</v>
      </c>
      <c r="Z55" s="159">
        <v>29.355370000000001</v>
      </c>
      <c r="AA55" s="159">
        <v>90.644630000000006</v>
      </c>
      <c r="AB55" s="159">
        <v>38.478989999999996</v>
      </c>
      <c r="AC55" s="159">
        <v>35.16657</v>
      </c>
      <c r="AD55" s="159">
        <v>33.321769999999994</v>
      </c>
      <c r="AE55" s="159">
        <v>18.842610000000001</v>
      </c>
      <c r="AF55" s="159">
        <v>38.875690000000006</v>
      </c>
      <c r="AG55" s="159">
        <v>32.449240000000003</v>
      </c>
      <c r="AH55" s="159">
        <v>39.450900000000004</v>
      </c>
      <c r="AI55" s="10">
        <v>-35.678773999999997</v>
      </c>
      <c r="AJ55" s="10">
        <v>36.358820000000009</v>
      </c>
      <c r="AK55" s="10">
        <v>10.028786</v>
      </c>
      <c r="AL55" s="10">
        <v>8.8950399999999981</v>
      </c>
      <c r="AM55" s="10">
        <v>5.2061219999999997</v>
      </c>
      <c r="AN55" s="169"/>
      <c r="AO55" s="169"/>
      <c r="AP55" s="169"/>
      <c r="AQ55" s="169"/>
      <c r="AR55" s="169"/>
      <c r="AS55" s="169"/>
      <c r="AT55" s="169"/>
      <c r="AU55" s="169"/>
      <c r="AV55" s="169"/>
      <c r="AW55" s="169"/>
      <c r="AX55" s="169"/>
      <c r="AY55" s="169"/>
    </row>
    <row r="56" spans="1:1005" ht="15" x14ac:dyDescent="0.25">
      <c r="A56" s="234">
        <f>YampaRiverInflow.TotalOutflow!A56</f>
        <v>45717</v>
      </c>
      <c r="B56" s="113"/>
      <c r="C56" s="113"/>
      <c r="D56" s="113">
        <v>58.646000000000001</v>
      </c>
      <c r="E56" s="159">
        <v>40.112389999999998</v>
      </c>
      <c r="F56" s="159">
        <v>-5.6985580000000011</v>
      </c>
      <c r="G56" s="159">
        <v>30.219604</v>
      </c>
      <c r="H56" s="159">
        <v>24.668741999999998</v>
      </c>
      <c r="I56" s="159">
        <v>25.485123999999995</v>
      </c>
      <c r="J56" s="159">
        <v>37.985829999999993</v>
      </c>
      <c r="K56" s="159">
        <v>23.852601999999997</v>
      </c>
      <c r="L56" s="159">
        <v>33.571293999999995</v>
      </c>
      <c r="M56" s="159">
        <v>18.785719999999998</v>
      </c>
      <c r="N56" s="159">
        <v>66.418819999999997</v>
      </c>
      <c r="O56" s="159">
        <v>7.6782579999999996</v>
      </c>
      <c r="P56" s="159">
        <v>63.272730000000003</v>
      </c>
      <c r="Q56" s="159">
        <v>48.99174</v>
      </c>
      <c r="R56" s="159">
        <v>19.834709999999998</v>
      </c>
      <c r="S56" s="159">
        <v>54.009920000000001</v>
      </c>
      <c r="T56" s="159">
        <v>55.160330000000002</v>
      </c>
      <c r="U56" s="159">
        <v>23.22645</v>
      </c>
      <c r="V56" s="159">
        <v>42.842980000000004</v>
      </c>
      <c r="W56" s="159">
        <v>27.59008</v>
      </c>
      <c r="X56" s="159">
        <v>69.104129999999998</v>
      </c>
      <c r="Y56" s="159">
        <v>49.190080000000002</v>
      </c>
      <c r="Z56" s="159">
        <v>44.628099999999996</v>
      </c>
      <c r="AA56" s="159">
        <v>82.373550000000009</v>
      </c>
      <c r="AB56" s="159">
        <v>74.04258999999999</v>
      </c>
      <c r="AC56" s="159">
        <v>59.404600000000002</v>
      </c>
      <c r="AD56" s="159">
        <v>42.445689999999999</v>
      </c>
      <c r="AE56" s="159">
        <v>22.21454</v>
      </c>
      <c r="AF56" s="159">
        <v>58.769889999999997</v>
      </c>
      <c r="AG56" s="159">
        <v>31.517060000000001</v>
      </c>
      <c r="AH56" s="159">
        <v>41.176480000000005</v>
      </c>
      <c r="AI56" s="10">
        <v>1.4208999999999996</v>
      </c>
      <c r="AJ56" s="10">
        <v>53.899988000000008</v>
      </c>
      <c r="AK56" s="10">
        <v>48.854016000000001</v>
      </c>
      <c r="AL56" s="10">
        <v>11.592746</v>
      </c>
      <c r="AM56" s="10">
        <v>65.656910000000011</v>
      </c>
      <c r="AN56" s="169"/>
      <c r="AO56" s="169"/>
      <c r="AP56" s="169"/>
      <c r="AQ56" s="169"/>
      <c r="AR56" s="169"/>
      <c r="AS56" s="169"/>
      <c r="AT56" s="169"/>
      <c r="AU56" s="169"/>
      <c r="AV56" s="169"/>
      <c r="AW56" s="169"/>
      <c r="AX56" s="169"/>
      <c r="AY56" s="169"/>
    </row>
    <row r="57" spans="1:1005" ht="15" x14ac:dyDescent="0.25">
      <c r="A57" s="234">
        <f>YampaRiverInflow.TotalOutflow!A57</f>
        <v>45748</v>
      </c>
      <c r="B57" s="113"/>
      <c r="C57" s="113"/>
      <c r="D57" s="113">
        <v>32.994999999999997</v>
      </c>
      <c r="E57" s="159">
        <v>27.136765999999998</v>
      </c>
      <c r="F57" s="159">
        <v>10.345166000000001</v>
      </c>
      <c r="G57" s="159">
        <v>35.310705999999996</v>
      </c>
      <c r="H57" s="159">
        <v>19.30078</v>
      </c>
      <c r="I57" s="159">
        <v>3.5616000000000003</v>
      </c>
      <c r="J57" s="159">
        <v>41.938178000000001</v>
      </c>
      <c r="K57" s="159">
        <v>40.074694000000001</v>
      </c>
      <c r="L57" s="159">
        <v>1.3631199999999954</v>
      </c>
      <c r="M57" s="159">
        <v>-2.5694920000000012</v>
      </c>
      <c r="N57" s="159">
        <v>-26.212883999999999</v>
      </c>
      <c r="O57" s="159">
        <v>3.6764540000000014</v>
      </c>
      <c r="P57" s="159">
        <v>29.157019999999999</v>
      </c>
      <c r="Q57" s="159">
        <v>70.294210000000007</v>
      </c>
      <c r="R57" s="159">
        <v>23.60331</v>
      </c>
      <c r="S57" s="159">
        <v>16.8</v>
      </c>
      <c r="T57" s="159">
        <v>35.028100000000002</v>
      </c>
      <c r="U57" s="159">
        <v>13.62645</v>
      </c>
      <c r="V57" s="159">
        <v>32.747109999999999</v>
      </c>
      <c r="W57" s="159">
        <v>39.133879999999998</v>
      </c>
      <c r="X57" s="159">
        <v>90.902479999999997</v>
      </c>
      <c r="Y57" s="159">
        <v>33.758679999999998</v>
      </c>
      <c r="Z57" s="159">
        <v>33.699169999999995</v>
      </c>
      <c r="AA57" s="159">
        <v>29.79214</v>
      </c>
      <c r="AB57" s="159">
        <v>43.080640000000002</v>
      </c>
      <c r="AC57" s="159">
        <v>88.700450000000004</v>
      </c>
      <c r="AD57" s="159">
        <v>43.635820000000002</v>
      </c>
      <c r="AE57" s="159">
        <v>17.01784</v>
      </c>
      <c r="AF57" s="159">
        <v>26.498860000000001</v>
      </c>
      <c r="AG57" s="159">
        <v>22.988139999999998</v>
      </c>
      <c r="AH57" s="159">
        <v>25.348419999999997</v>
      </c>
      <c r="AI57" s="10">
        <v>1.8474620000000004</v>
      </c>
      <c r="AJ57" s="10">
        <v>30.190056000000002</v>
      </c>
      <c r="AK57" s="10">
        <v>8.4134259999999994</v>
      </c>
      <c r="AL57" s="10">
        <v>6.4895579999999971</v>
      </c>
      <c r="AM57" s="10">
        <v>-2.1714279999999997</v>
      </c>
      <c r="AN57" s="169"/>
      <c r="AO57" s="169"/>
      <c r="AP57" s="169"/>
      <c r="AQ57" s="169"/>
      <c r="AR57" s="169"/>
      <c r="AS57" s="169"/>
      <c r="AT57" s="169"/>
      <c r="AU57" s="169"/>
      <c r="AV57" s="169"/>
      <c r="AW57" s="169"/>
      <c r="AX57" s="169"/>
      <c r="AY57" s="169"/>
    </row>
    <row r="58" spans="1:1005" ht="15" x14ac:dyDescent="0.25">
      <c r="A58" s="234">
        <f>YampaRiverInflow.TotalOutflow!A58</f>
        <v>45778</v>
      </c>
      <c r="B58" s="113"/>
      <c r="C58" s="113"/>
      <c r="D58" s="113">
        <v>28.905000000000001</v>
      </c>
      <c r="E58" s="159">
        <v>13.395087999999999</v>
      </c>
      <c r="F58" s="159">
        <v>14.373129999999998</v>
      </c>
      <c r="G58" s="159">
        <v>12.015425999999998</v>
      </c>
      <c r="H58" s="159">
        <v>20.550333999999999</v>
      </c>
      <c r="I58" s="159">
        <v>18.579722</v>
      </c>
      <c r="J58" s="159">
        <v>24.659790000000001</v>
      </c>
      <c r="K58" s="159">
        <v>21.803582000000002</v>
      </c>
      <c r="L58" s="159">
        <v>0.19014400000000023</v>
      </c>
      <c r="M58" s="159">
        <v>-5.5054859999999994</v>
      </c>
      <c r="N58" s="159">
        <v>-26.211384000000006</v>
      </c>
      <c r="O58" s="159">
        <v>7.738929999999999</v>
      </c>
      <c r="P58" s="159">
        <v>15.471069999999999</v>
      </c>
      <c r="Q58" s="159">
        <v>41.137190000000004</v>
      </c>
      <c r="R58" s="159">
        <v>13.289260000000001</v>
      </c>
      <c r="S58" s="159">
        <v>27.570250000000001</v>
      </c>
      <c r="T58" s="159">
        <v>34.690910000000002</v>
      </c>
      <c r="U58" s="159">
        <v>21.163640000000001</v>
      </c>
      <c r="V58" s="159">
        <v>23.543800000000001</v>
      </c>
      <c r="W58" s="159">
        <v>34.333880000000001</v>
      </c>
      <c r="X58" s="159">
        <v>67.140500000000003</v>
      </c>
      <c r="Y58" s="159">
        <v>34.274380000000001</v>
      </c>
      <c r="Z58" s="159">
        <v>36.813220000000001</v>
      </c>
      <c r="AA58" s="159">
        <v>20.429749999999999</v>
      </c>
      <c r="AB58" s="159">
        <v>51.173209999999997</v>
      </c>
      <c r="AC58" s="159">
        <v>36.138489999999997</v>
      </c>
      <c r="AD58" s="159">
        <v>21.024139999999999</v>
      </c>
      <c r="AE58" s="159">
        <v>18.545120000000001</v>
      </c>
      <c r="AF58" s="159">
        <v>27.252549999999999</v>
      </c>
      <c r="AG58" s="159">
        <v>27.252610000000001</v>
      </c>
      <c r="AH58" s="159">
        <v>28.958279999999998</v>
      </c>
      <c r="AI58" s="10">
        <v>-17.974883999999999</v>
      </c>
      <c r="AJ58" s="10">
        <v>8.2502020000000016</v>
      </c>
      <c r="AK58" s="10">
        <v>11.781169999999998</v>
      </c>
      <c r="AL58" s="10">
        <v>-43.34975</v>
      </c>
      <c r="AM58" s="10">
        <v>-34.957054000000007</v>
      </c>
      <c r="AN58" s="169"/>
      <c r="AO58" s="169"/>
      <c r="AP58" s="169"/>
      <c r="AQ58" s="169"/>
      <c r="AR58" s="169"/>
      <c r="AS58" s="169"/>
      <c r="AT58" s="169"/>
      <c r="AU58" s="169"/>
      <c r="AV58" s="169"/>
      <c r="AW58" s="169"/>
      <c r="AX58" s="169"/>
      <c r="AY58" s="169"/>
    </row>
    <row r="59" spans="1:1005" ht="15" x14ac:dyDescent="0.25">
      <c r="A59" s="234">
        <f>YampaRiverInflow.TotalOutflow!A59</f>
        <v>45809</v>
      </c>
      <c r="B59" s="113"/>
      <c r="C59" s="113"/>
      <c r="D59" s="113">
        <v>25.827000000000002</v>
      </c>
      <c r="E59" s="159">
        <v>4.3700580000000011</v>
      </c>
      <c r="F59" s="159">
        <v>17.001467999999996</v>
      </c>
      <c r="G59" s="159">
        <v>15.287422000000003</v>
      </c>
      <c r="H59" s="159">
        <v>10.805857999999999</v>
      </c>
      <c r="I59" s="159">
        <v>17.742493999999997</v>
      </c>
      <c r="J59" s="159">
        <v>3.4259199999999983</v>
      </c>
      <c r="K59" s="159">
        <v>8.1729199999999995</v>
      </c>
      <c r="L59" s="159">
        <v>12.473674000000001</v>
      </c>
      <c r="M59" s="159">
        <v>1.061094</v>
      </c>
      <c r="N59" s="159">
        <v>22.368065999999995</v>
      </c>
      <c r="O59" s="159">
        <v>-1.3633040000000001</v>
      </c>
      <c r="P59" s="159">
        <v>31.73554</v>
      </c>
      <c r="Q59" s="159">
        <v>15.272729999999999</v>
      </c>
      <c r="R59" s="159">
        <v>13.68595</v>
      </c>
      <c r="S59" s="159">
        <v>32.07273</v>
      </c>
      <c r="T59" s="159">
        <v>48.238019999999999</v>
      </c>
      <c r="U59" s="159">
        <v>6.5057900000000002</v>
      </c>
      <c r="V59" s="159">
        <v>14.280989999999999</v>
      </c>
      <c r="W59" s="159">
        <v>20.826450000000001</v>
      </c>
      <c r="X59" s="159">
        <v>11.9405</v>
      </c>
      <c r="Y59" s="159">
        <v>14.67769</v>
      </c>
      <c r="Z59" s="159">
        <v>31.73554</v>
      </c>
      <c r="AA59" s="159">
        <v>13.4876</v>
      </c>
      <c r="AB59" s="159">
        <v>35.543419999999998</v>
      </c>
      <c r="AC59" s="159">
        <v>23.741799999999998</v>
      </c>
      <c r="AD59" s="159">
        <v>24.39593</v>
      </c>
      <c r="AE59" s="159">
        <v>22.730180000000001</v>
      </c>
      <c r="AF59" s="159">
        <v>25.189630000000001</v>
      </c>
      <c r="AG59" s="159">
        <v>26.0823</v>
      </c>
      <c r="AH59" s="159">
        <v>25.58633</v>
      </c>
      <c r="AI59" s="10">
        <v>-10.634887999999998</v>
      </c>
      <c r="AJ59" s="10">
        <v>9.8336339999999982</v>
      </c>
      <c r="AK59" s="10">
        <v>15.799028</v>
      </c>
      <c r="AL59" s="10">
        <v>-26.687349999999999</v>
      </c>
      <c r="AM59" s="10">
        <v>-25.920556000000005</v>
      </c>
      <c r="AN59" s="169"/>
      <c r="AO59" s="169"/>
      <c r="AP59" s="169"/>
      <c r="AQ59" s="169"/>
      <c r="AR59" s="169"/>
      <c r="AS59" s="169"/>
      <c r="AT59" s="169"/>
      <c r="AU59" s="169"/>
      <c r="AV59" s="169"/>
      <c r="AW59" s="169"/>
      <c r="AX59" s="169"/>
      <c r="AY59" s="169"/>
    </row>
    <row r="60" spans="1:1005" ht="15" x14ac:dyDescent="0.25">
      <c r="A60" s="234">
        <f>YampaRiverInflow.TotalOutflow!A60</f>
        <v>45839</v>
      </c>
      <c r="B60" s="113"/>
      <c r="C60" s="113"/>
      <c r="D60" s="113">
        <v>32.69</v>
      </c>
      <c r="E60" s="159">
        <v>-0.99219199999999907</v>
      </c>
      <c r="F60" s="159">
        <v>23.523871999999997</v>
      </c>
      <c r="G60" s="159">
        <v>10.508421999999999</v>
      </c>
      <c r="H60" s="159">
        <v>0.38218800000000192</v>
      </c>
      <c r="I60" s="159">
        <v>-2.4426239999999999</v>
      </c>
      <c r="J60" s="159">
        <v>-0.52760200000000035</v>
      </c>
      <c r="K60" s="159">
        <v>14.445949999999996</v>
      </c>
      <c r="L60" s="159">
        <v>-5.4029160000000003</v>
      </c>
      <c r="M60" s="159">
        <v>-9.1989860000000014</v>
      </c>
      <c r="N60" s="159">
        <v>30.872809999999998</v>
      </c>
      <c r="O60" s="159">
        <v>7.8308159999999951</v>
      </c>
      <c r="P60" s="159">
        <v>31.933880000000002</v>
      </c>
      <c r="Q60" s="159">
        <v>33.12397</v>
      </c>
      <c r="R60" s="159">
        <v>30.347110000000001</v>
      </c>
      <c r="S60" s="159">
        <v>21.12397</v>
      </c>
      <c r="T60" s="159">
        <v>19.953720000000001</v>
      </c>
      <c r="U60" s="159">
        <v>10.1157</v>
      </c>
      <c r="V60" s="159">
        <v>17.2562</v>
      </c>
      <c r="W60" s="159">
        <v>39.272730000000003</v>
      </c>
      <c r="X60" s="159">
        <v>21.024789999999999</v>
      </c>
      <c r="Y60" s="159">
        <v>21.223140000000001</v>
      </c>
      <c r="Z60" s="159">
        <v>45.421489999999999</v>
      </c>
      <c r="AA60" s="159">
        <v>28.760330000000003</v>
      </c>
      <c r="AB60" s="159">
        <v>28.164830000000002</v>
      </c>
      <c r="AC60" s="159">
        <v>29.156560000000002</v>
      </c>
      <c r="AD60" s="159">
        <v>31.536360000000002</v>
      </c>
      <c r="AE60" s="159">
        <v>26.379669999999997</v>
      </c>
      <c r="AF60" s="159">
        <v>61.685449999999996</v>
      </c>
      <c r="AG60" s="159">
        <v>29.156569999999999</v>
      </c>
      <c r="AH60" s="159">
        <v>33.520060000000001</v>
      </c>
      <c r="AI60" s="10">
        <v>-4.7430320000000004</v>
      </c>
      <c r="AJ60" s="10">
        <v>16.804354</v>
      </c>
      <c r="AK60" s="10">
        <v>5.1790399999999934</v>
      </c>
      <c r="AL60" s="10">
        <v>-76.626987999999997</v>
      </c>
      <c r="AM60" s="10">
        <v>-25.963596000000003</v>
      </c>
      <c r="AN60" s="169"/>
      <c r="AO60" s="169"/>
      <c r="AP60" s="169"/>
      <c r="AQ60" s="169"/>
      <c r="AR60" s="169"/>
      <c r="AS60" s="169"/>
      <c r="AT60" s="169"/>
      <c r="AU60" s="169"/>
      <c r="AV60" s="169"/>
      <c r="AW60" s="169"/>
      <c r="AX60" s="169"/>
      <c r="AY60" s="169"/>
    </row>
    <row r="61" spans="1:1005" ht="15" x14ac:dyDescent="0.25">
      <c r="A61" s="234">
        <f>YampaRiverInflow.TotalOutflow!A61</f>
        <v>45870</v>
      </c>
      <c r="B61" s="113"/>
      <c r="C61" s="113"/>
      <c r="D61" s="113">
        <v>36.578000000000003</v>
      </c>
      <c r="E61" s="159">
        <v>11.508968000000001</v>
      </c>
      <c r="F61" s="159">
        <v>34.079854000000005</v>
      </c>
      <c r="G61" s="159">
        <v>13.724534</v>
      </c>
      <c r="H61" s="159">
        <v>22.184847999999999</v>
      </c>
      <c r="I61" s="159">
        <v>11.868864000000002</v>
      </c>
      <c r="J61" s="159">
        <v>15.498979999999996</v>
      </c>
      <c r="K61" s="159">
        <v>39.663323999999996</v>
      </c>
      <c r="L61" s="159">
        <v>-27.475497999999998</v>
      </c>
      <c r="M61" s="159">
        <v>-21.766008000000003</v>
      </c>
      <c r="N61" s="159">
        <v>29.917686</v>
      </c>
      <c r="O61" s="159">
        <v>25.019824</v>
      </c>
      <c r="P61" s="159">
        <v>50.280989999999996</v>
      </c>
      <c r="Q61" s="159">
        <v>20.826450000000001</v>
      </c>
      <c r="R61" s="159">
        <v>44.033059999999999</v>
      </c>
      <c r="S61" s="159">
        <v>23.404959999999999</v>
      </c>
      <c r="T61" s="159">
        <v>52.066120000000005</v>
      </c>
      <c r="U61" s="159">
        <v>17.851240000000001</v>
      </c>
      <c r="V61" s="159">
        <v>42.049589999999995</v>
      </c>
      <c r="W61" s="159">
        <v>50.578510000000001</v>
      </c>
      <c r="X61" s="159">
        <v>28.36364</v>
      </c>
      <c r="Y61" s="159">
        <v>66.446280000000002</v>
      </c>
      <c r="Z61" s="159">
        <v>91.636359999999996</v>
      </c>
      <c r="AA61" s="159">
        <v>39.272730000000003</v>
      </c>
      <c r="AB61" s="159">
        <v>23.60284</v>
      </c>
      <c r="AC61" s="159">
        <v>91.04083</v>
      </c>
      <c r="AD61" s="159">
        <v>36.693379999999998</v>
      </c>
      <c r="AE61" s="159">
        <v>68.607789999999994</v>
      </c>
      <c r="AF61" s="159">
        <v>66.842500000000001</v>
      </c>
      <c r="AG61" s="159">
        <v>41.057389999999998</v>
      </c>
      <c r="AH61" s="159">
        <v>44.429290000000002</v>
      </c>
      <c r="AI61" s="10">
        <v>-20.440944000000002</v>
      </c>
      <c r="AJ61" s="10">
        <v>26.649618</v>
      </c>
      <c r="AK61" s="10">
        <v>-38.384042000000001</v>
      </c>
      <c r="AL61" s="10">
        <v>3.944417999999998</v>
      </c>
      <c r="AM61" s="10">
        <v>-24.962649999999996</v>
      </c>
      <c r="AN61" s="169"/>
      <c r="AO61" s="169"/>
      <c r="AP61" s="169"/>
      <c r="AQ61" s="169"/>
      <c r="AR61" s="169"/>
      <c r="AS61" s="169"/>
      <c r="AT61" s="169"/>
      <c r="AU61" s="169"/>
      <c r="AV61" s="169"/>
      <c r="AW61" s="169"/>
      <c r="AX61" s="169"/>
      <c r="AY61" s="169"/>
    </row>
    <row r="62" spans="1:1005" ht="15" x14ac:dyDescent="0.25">
      <c r="A62" s="234">
        <f>YampaRiverInflow.TotalOutflow!A62</f>
        <v>45901</v>
      </c>
      <c r="B62" s="113"/>
      <c r="C62" s="113"/>
      <c r="D62" s="113">
        <v>34.392000000000003</v>
      </c>
      <c r="E62" s="159">
        <v>31.247597999999996</v>
      </c>
      <c r="F62" s="159">
        <v>10.680847999999996</v>
      </c>
      <c r="G62" s="159">
        <v>16.744351999999999</v>
      </c>
      <c r="H62" s="159">
        <v>7.7189679999999967</v>
      </c>
      <c r="I62" s="159">
        <v>23.211606</v>
      </c>
      <c r="J62" s="159">
        <v>19.180725999999996</v>
      </c>
      <c r="K62" s="159">
        <v>38.334448000000002</v>
      </c>
      <c r="L62" s="159">
        <v>-11.254766</v>
      </c>
      <c r="M62" s="159">
        <v>-1.109622000000003</v>
      </c>
      <c r="N62" s="159">
        <v>14.515779999999999</v>
      </c>
      <c r="O62" s="159">
        <v>21.008659999999999</v>
      </c>
      <c r="P62" s="159">
        <v>59.246279999999999</v>
      </c>
      <c r="Q62" s="159">
        <v>36.099170000000001</v>
      </c>
      <c r="R62" s="159">
        <v>49.190080000000002</v>
      </c>
      <c r="S62" s="159">
        <v>39.133879999999998</v>
      </c>
      <c r="T62" s="159">
        <v>48.456199999999995</v>
      </c>
      <c r="U62" s="159">
        <v>103.95372</v>
      </c>
      <c r="V62" s="159">
        <v>34.373550000000002</v>
      </c>
      <c r="W62" s="159">
        <v>57.381819999999998</v>
      </c>
      <c r="X62" s="159">
        <v>38.360330000000005</v>
      </c>
      <c r="Y62" s="159">
        <v>50.87603</v>
      </c>
      <c r="Z62" s="159">
        <v>33.83802</v>
      </c>
      <c r="AA62" s="159">
        <v>38.677690000000005</v>
      </c>
      <c r="AB62" s="159">
        <v>28.363289999999999</v>
      </c>
      <c r="AC62" s="159">
        <v>44.250949999999996</v>
      </c>
      <c r="AD62" s="159">
        <v>41.255660000000006</v>
      </c>
      <c r="AE62" s="159">
        <v>47.999720000000003</v>
      </c>
      <c r="AF62" s="159">
        <v>78.703759999999988</v>
      </c>
      <c r="AG62" s="159">
        <v>38.875680000000003</v>
      </c>
      <c r="AH62" s="159">
        <v>32.726860000000002</v>
      </c>
      <c r="AI62" s="10">
        <v>-9.8468000000002581E-2</v>
      </c>
      <c r="AJ62" s="10">
        <v>31.357489999999999</v>
      </c>
      <c r="AK62" s="10">
        <v>-20.597570000000001</v>
      </c>
      <c r="AL62" s="10">
        <v>32.537457999999994</v>
      </c>
      <c r="AM62" s="10">
        <v>1.9679220000000004</v>
      </c>
      <c r="AN62" s="169"/>
      <c r="AO62" s="169"/>
      <c r="AP62" s="169"/>
      <c r="AQ62" s="169"/>
      <c r="AR62" s="169"/>
      <c r="AS62" s="169"/>
      <c r="AT62" s="169"/>
      <c r="AU62" s="169"/>
      <c r="AV62" s="169"/>
      <c r="AW62" s="169"/>
      <c r="AX62" s="169"/>
      <c r="AY62" s="169"/>
    </row>
    <row r="63" spans="1:1005" ht="15" x14ac:dyDescent="0.25">
      <c r="A63" s="234">
        <f>YampaRiverInflow.TotalOutflow!A63</f>
        <v>45931</v>
      </c>
      <c r="B63" s="113"/>
      <c r="C63" s="113"/>
      <c r="D63" s="113">
        <v>39.886000000000003</v>
      </c>
      <c r="E63" s="159">
        <v>-7.0494780000000024</v>
      </c>
      <c r="F63" s="159">
        <v>28.589822000000002</v>
      </c>
      <c r="G63" s="159">
        <v>8.7653100000000013</v>
      </c>
      <c r="H63" s="159">
        <v>19.033143999999997</v>
      </c>
      <c r="I63" s="159">
        <v>24.070353999999998</v>
      </c>
      <c r="J63" s="159">
        <v>26.040343999999997</v>
      </c>
      <c r="K63" s="159">
        <v>13.166246000000003</v>
      </c>
      <c r="L63" s="159">
        <v>20.811032000000001</v>
      </c>
      <c r="M63" s="159">
        <v>15.392737999999998</v>
      </c>
      <c r="N63" s="159">
        <v>31.104225999999993</v>
      </c>
      <c r="O63" s="159">
        <v>32.409004000000003</v>
      </c>
      <c r="P63" s="159">
        <v>36.495870000000004</v>
      </c>
      <c r="Q63" s="159">
        <v>22.413220000000003</v>
      </c>
      <c r="R63" s="159">
        <v>37.884300000000003</v>
      </c>
      <c r="S63" s="159">
        <v>47.385120000000001</v>
      </c>
      <c r="T63" s="159">
        <v>23.34545</v>
      </c>
      <c r="U63" s="159">
        <v>20.647929999999999</v>
      </c>
      <c r="V63" s="159">
        <v>30.664459999999998</v>
      </c>
      <c r="W63" s="159">
        <v>41.077690000000004</v>
      </c>
      <c r="X63" s="159">
        <v>31.060849999999999</v>
      </c>
      <c r="Y63" s="159">
        <v>69.758679999999998</v>
      </c>
      <c r="Z63" s="159">
        <v>20.94511</v>
      </c>
      <c r="AA63" s="159">
        <v>34.908660000000005</v>
      </c>
      <c r="AB63" s="159">
        <v>24.793029999999998</v>
      </c>
      <c r="AC63" s="159">
        <v>40.680699999999995</v>
      </c>
      <c r="AD63" s="159">
        <v>34.511849999999995</v>
      </c>
      <c r="AE63" s="159">
        <v>29.513770000000001</v>
      </c>
      <c r="AF63" s="159">
        <v>19.080719999999999</v>
      </c>
      <c r="AG63" s="159">
        <v>42.445929999999997</v>
      </c>
      <c r="AH63" s="159">
        <v>56.012860000000003</v>
      </c>
      <c r="AI63" s="10">
        <v>42.068716000000002</v>
      </c>
      <c r="AJ63" s="10">
        <v>-39.506182000000003</v>
      </c>
      <c r="AK63" s="10">
        <v>16.431793999999996</v>
      </c>
      <c r="AL63" s="10">
        <v>21.307351999999995</v>
      </c>
      <c r="AM63" s="10">
        <v>16.697756000000002</v>
      </c>
      <c r="AN63" s="169"/>
      <c r="AO63" s="169"/>
      <c r="AP63" s="169"/>
      <c r="AQ63" s="169"/>
      <c r="AR63" s="169"/>
      <c r="AS63" s="169"/>
      <c r="AT63" s="169"/>
      <c r="AU63" s="169"/>
      <c r="AV63" s="169"/>
      <c r="AW63" s="169"/>
      <c r="AX63" s="169"/>
      <c r="AY63" s="169"/>
    </row>
    <row r="64" spans="1:1005" ht="15" x14ac:dyDescent="0.25">
      <c r="A64" s="234"/>
      <c r="B64" s="113"/>
      <c r="C64" s="113"/>
      <c r="D64" s="113"/>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c r="AD64" s="159"/>
      <c r="AE64" s="159"/>
      <c r="AF64" s="159"/>
      <c r="AG64" s="159"/>
      <c r="AH64" s="159"/>
      <c r="AI64" s="10"/>
      <c r="AJ64" s="10"/>
      <c r="AK64" s="10"/>
      <c r="AL64" s="10"/>
      <c r="AM64" s="10"/>
      <c r="AN64" s="169"/>
      <c r="AO64" s="169"/>
      <c r="AP64" s="169"/>
      <c r="AQ64" s="169"/>
      <c r="AR64" s="169"/>
      <c r="AS64" s="169"/>
      <c r="AT64" s="169"/>
      <c r="AU64" s="169"/>
      <c r="AV64" s="169"/>
      <c r="AW64" s="169"/>
      <c r="AX64" s="169"/>
      <c r="AY64" s="169"/>
      <c r="ALQ64" t="e">
        <v>#N/A</v>
      </c>
    </row>
    <row r="65" spans="1:1005" ht="15" x14ac:dyDescent="0.25">
      <c r="A65" s="234"/>
      <c r="B65" s="113"/>
      <c r="C65" s="113"/>
      <c r="D65" s="113"/>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c r="AD65" s="159"/>
      <c r="AE65" s="159"/>
      <c r="AF65" s="159"/>
      <c r="AG65" s="159"/>
      <c r="AH65" s="159"/>
      <c r="AI65" s="10"/>
      <c r="AJ65" s="10"/>
      <c r="AK65" s="10"/>
      <c r="AL65" s="10"/>
      <c r="AM65" s="10"/>
      <c r="AN65" s="169"/>
      <c r="AO65" s="169"/>
      <c r="AP65" s="169"/>
      <c r="AQ65" s="169"/>
      <c r="AR65" s="169"/>
      <c r="AS65" s="169"/>
      <c r="AT65" s="169"/>
      <c r="AU65" s="169"/>
      <c r="AV65" s="169"/>
      <c r="AW65" s="169"/>
      <c r="AX65" s="169"/>
      <c r="AY65" s="169"/>
      <c r="ALQ65" t="e">
        <v>#N/A</v>
      </c>
    </row>
    <row r="66" spans="1:1005" ht="15" x14ac:dyDescent="0.25">
      <c r="A66" s="234"/>
      <c r="B66" s="113"/>
      <c r="C66" s="113"/>
      <c r="D66" s="113"/>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c r="AD66" s="159"/>
      <c r="AE66" s="159"/>
      <c r="AF66" s="159"/>
      <c r="AG66" s="159"/>
      <c r="AH66" s="159"/>
      <c r="AI66" s="10"/>
      <c r="AJ66" s="10"/>
      <c r="AK66" s="10"/>
      <c r="AL66" s="10"/>
      <c r="AM66" s="10"/>
      <c r="AN66" s="169"/>
      <c r="AO66" s="169"/>
      <c r="AP66" s="169"/>
      <c r="AQ66" s="169"/>
      <c r="AR66" s="169"/>
      <c r="AS66" s="169"/>
      <c r="AT66" s="169"/>
      <c r="AU66" s="169"/>
      <c r="AV66" s="169"/>
      <c r="AW66" s="169"/>
      <c r="AX66" s="169"/>
      <c r="AY66" s="169"/>
      <c r="ALQ66" t="e">
        <v>#N/A</v>
      </c>
    </row>
    <row r="67" spans="1:1005" ht="15" x14ac:dyDescent="0.25">
      <c r="A67" s="234"/>
      <c r="B67" s="113"/>
      <c r="C67" s="113"/>
      <c r="D67" s="113"/>
      <c r="E67" s="159"/>
      <c r="F67" s="159"/>
      <c r="G67" s="159"/>
      <c r="H67" s="159"/>
      <c r="I67" s="159"/>
      <c r="J67" s="159"/>
      <c r="K67" s="159"/>
      <c r="L67" s="159"/>
      <c r="M67" s="159"/>
      <c r="N67" s="159"/>
      <c r="O67" s="159"/>
      <c r="P67" s="159"/>
      <c r="Q67" s="159"/>
      <c r="R67" s="159"/>
      <c r="S67" s="159"/>
      <c r="T67" s="159"/>
      <c r="U67" s="159"/>
      <c r="V67" s="159"/>
      <c r="W67" s="159"/>
      <c r="X67" s="159"/>
      <c r="Y67" s="159"/>
      <c r="Z67" s="159"/>
      <c r="AA67" s="159"/>
      <c r="AB67" s="159"/>
      <c r="AC67" s="159"/>
      <c r="AD67" s="159"/>
      <c r="AE67" s="159"/>
      <c r="AF67" s="159"/>
      <c r="AG67" s="159"/>
      <c r="AH67" s="159"/>
      <c r="AI67" s="10"/>
      <c r="AJ67" s="10"/>
      <c r="AK67" s="10"/>
      <c r="AL67" s="10"/>
      <c r="AM67" s="10"/>
      <c r="AN67" s="169"/>
      <c r="AO67" s="169"/>
      <c r="AP67" s="169"/>
      <c r="AQ67" s="169"/>
      <c r="AR67" s="169"/>
      <c r="AS67" s="169"/>
      <c r="AT67" s="169"/>
      <c r="AU67" s="169"/>
      <c r="AV67" s="169"/>
      <c r="AW67" s="169"/>
      <c r="AX67" s="169"/>
      <c r="AY67" s="169"/>
      <c r="ALQ67" t="e">
        <v>#N/A</v>
      </c>
    </row>
    <row r="68" spans="1:1005" ht="15" x14ac:dyDescent="0.25">
      <c r="A68" s="234"/>
      <c r="B68" s="113"/>
      <c r="C68" s="113"/>
      <c r="D68" s="113"/>
      <c r="E68" s="159"/>
      <c r="F68" s="159"/>
      <c r="G68" s="159"/>
      <c r="H68" s="159"/>
      <c r="I68" s="159"/>
      <c r="J68" s="159"/>
      <c r="K68" s="159"/>
      <c r="L68" s="159"/>
      <c r="M68" s="159"/>
      <c r="N68" s="159"/>
      <c r="O68" s="159"/>
      <c r="P68" s="159"/>
      <c r="Q68" s="159"/>
      <c r="R68" s="159"/>
      <c r="S68" s="159"/>
      <c r="T68" s="159"/>
      <c r="U68" s="159"/>
      <c r="V68" s="159"/>
      <c r="W68" s="159"/>
      <c r="X68" s="159"/>
      <c r="Y68" s="159"/>
      <c r="Z68" s="159"/>
      <c r="AA68" s="159"/>
      <c r="AB68" s="159"/>
      <c r="AC68" s="159"/>
      <c r="AD68" s="159"/>
      <c r="AE68" s="159"/>
      <c r="AF68" s="159"/>
      <c r="AG68" s="159"/>
      <c r="AH68" s="159"/>
      <c r="AI68" s="10"/>
      <c r="AJ68" s="10"/>
      <c r="AK68" s="10"/>
      <c r="AL68" s="10"/>
      <c r="AM68" s="10"/>
      <c r="AN68" s="169"/>
      <c r="AO68" s="169"/>
      <c r="AP68" s="169"/>
      <c r="AQ68" s="169"/>
      <c r="AR68" s="169"/>
      <c r="AS68" s="169"/>
      <c r="AT68" s="169"/>
      <c r="AU68" s="169"/>
      <c r="AV68" s="169"/>
      <c r="AW68" s="169"/>
      <c r="AX68" s="169"/>
      <c r="AY68" s="169"/>
      <c r="ALQ68" t="e">
        <v>#N/A</v>
      </c>
    </row>
    <row r="69" spans="1:1005" ht="15" x14ac:dyDescent="0.25">
      <c r="A69" s="234"/>
      <c r="B69" s="113"/>
      <c r="C69" s="113"/>
      <c r="D69" s="113"/>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0"/>
      <c r="AJ69" s="10"/>
      <c r="AK69" s="10"/>
      <c r="AL69" s="10"/>
      <c r="AM69" s="10"/>
      <c r="AN69" s="169"/>
      <c r="AO69" s="169"/>
      <c r="AP69" s="169"/>
      <c r="AQ69" s="169"/>
      <c r="AR69" s="169"/>
      <c r="AS69" s="169"/>
      <c r="AT69" s="169"/>
      <c r="AU69" s="169"/>
      <c r="AV69" s="169"/>
      <c r="AW69" s="169"/>
      <c r="AX69" s="169"/>
      <c r="AY69" s="169"/>
      <c r="ALQ69" t="e">
        <v>#N/A</v>
      </c>
    </row>
    <row r="70" spans="1:1005" ht="15" x14ac:dyDescent="0.25">
      <c r="A70" s="234"/>
      <c r="B70" s="113"/>
      <c r="C70" s="113"/>
      <c r="D70" s="113"/>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0"/>
      <c r="AJ70" s="10"/>
      <c r="AK70" s="10"/>
      <c r="AL70" s="10"/>
      <c r="AM70" s="10"/>
      <c r="AN70" s="169"/>
      <c r="AO70" s="169"/>
      <c r="AP70" s="169"/>
      <c r="AQ70" s="169"/>
      <c r="AR70" s="169"/>
      <c r="AS70" s="169"/>
      <c r="AT70" s="169"/>
      <c r="AU70" s="169"/>
      <c r="AV70" s="169"/>
      <c r="AW70" s="169"/>
      <c r="AX70" s="169"/>
      <c r="AY70" s="169"/>
      <c r="ALQ70" t="e">
        <v>#N/A</v>
      </c>
    </row>
    <row r="71" spans="1:1005" ht="15" x14ac:dyDescent="0.25">
      <c r="A71" s="234"/>
      <c r="B71" s="113"/>
      <c r="C71" s="113"/>
      <c r="D71" s="113"/>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0"/>
      <c r="AJ71" s="10"/>
      <c r="AK71" s="10"/>
      <c r="AL71" s="10"/>
      <c r="AM71" s="10"/>
      <c r="AN71" s="169"/>
      <c r="AO71" s="169"/>
      <c r="AP71" s="169"/>
      <c r="AQ71" s="169"/>
      <c r="AR71" s="169"/>
      <c r="AS71" s="169"/>
      <c r="AT71" s="169"/>
      <c r="AU71" s="169"/>
      <c r="AV71" s="169"/>
      <c r="AW71" s="169"/>
      <c r="AX71" s="169"/>
      <c r="AY71" s="169"/>
      <c r="ALQ71" t="e">
        <v>#N/A</v>
      </c>
    </row>
    <row r="72" spans="1:1005" ht="12.75" customHeight="1" x14ac:dyDescent="0.25">
      <c r="ALQ72" t="e">
        <v>#N/A</v>
      </c>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72"/>
  <sheetViews>
    <sheetView workbookViewId="0">
      <selection activeCell="B4" sqref="B4"/>
    </sheetView>
  </sheetViews>
  <sheetFormatPr defaultColWidth="18.7109375" defaultRowHeight="12.75" customHeight="1" x14ac:dyDescent="0.25"/>
  <cols>
    <col min="1" max="34" width="9.140625" style="216" customWidth="1"/>
    <col min="35" max="39" width="9.140625" style="235" customWidth="1"/>
    <col min="40" max="54" width="9.140625" style="216" customWidth="1"/>
    <col min="55" max="16384" width="18.7109375" style="216"/>
  </cols>
  <sheetData>
    <row r="1" spans="1:54" ht="15" x14ac:dyDescent="0.2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x14ac:dyDescent="0.2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46">
        <v>2022</v>
      </c>
      <c r="AU2" s="246">
        <v>2023</v>
      </c>
      <c r="AV2" s="216">
        <v>2024</v>
      </c>
      <c r="AW2" s="216">
        <v>2025</v>
      </c>
      <c r="AX2" s="216">
        <v>2026</v>
      </c>
      <c r="AY2" s="216">
        <v>2027</v>
      </c>
      <c r="AZ2" s="216">
        <v>2028</v>
      </c>
      <c r="BA2" s="216">
        <v>2029</v>
      </c>
      <c r="BB2" s="216">
        <v>2030</v>
      </c>
    </row>
    <row r="3" spans="1:54" ht="15" x14ac:dyDescent="0.25">
      <c r="A3" s="98"/>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99" t="s">
        <v>177</v>
      </c>
      <c r="AT3" s="99" t="s">
        <v>178</v>
      </c>
      <c r="AU3" s="99" t="s">
        <v>179</v>
      </c>
      <c r="AV3" s="216" t="s">
        <v>180</v>
      </c>
      <c r="AW3" s="216" t="s">
        <v>181</v>
      </c>
      <c r="AX3" s="216" t="s">
        <v>182</v>
      </c>
      <c r="AY3" s="216" t="s">
        <v>183</v>
      </c>
      <c r="AZ3" s="216" t="s">
        <v>184</v>
      </c>
      <c r="BA3" s="216" t="s">
        <v>185</v>
      </c>
      <c r="BB3" s="216" t="s">
        <v>186</v>
      </c>
    </row>
    <row r="4" spans="1:54" ht="15" x14ac:dyDescent="0.25">
      <c r="A4" s="191">
        <f>YampaRiverInflow.TotalOutflow!A4</f>
        <v>44136</v>
      </c>
      <c r="B4" s="165"/>
      <c r="C4" s="165"/>
      <c r="D4" s="165">
        <v>11.193264600000001</v>
      </c>
      <c r="E4" s="235">
        <f ca="1">INDEX(INDIRECT("GainsAboveHoover"&amp;E$2+YEAR($A4)-YEAR($A$4)),MONTH($A4))</f>
        <v>68.222350000000006</v>
      </c>
      <c r="F4" s="235">
        <f t="shared" ref="F4:AI12" ca="1" si="0">INDEX(INDIRECT("GainsAboveHoover"&amp;F$2+YEAR($A4)-YEAR($A$4)),MONTH($A4))</f>
        <v>96.544960000000003</v>
      </c>
      <c r="G4" s="235">
        <f t="shared" ca="1" si="0"/>
        <v>74.925269999999998</v>
      </c>
      <c r="H4" s="235">
        <f t="shared" ca="1" si="0"/>
        <v>84.97354</v>
      </c>
      <c r="I4" s="235">
        <f t="shared" ca="1" si="0"/>
        <v>44.572330000000001</v>
      </c>
      <c r="J4" s="235">
        <f t="shared" ca="1" si="0"/>
        <v>61.21857</v>
      </c>
      <c r="K4" s="235">
        <f t="shared" ca="1" si="0"/>
        <v>61.653169999999996</v>
      </c>
      <c r="L4" s="235">
        <f t="shared" ca="1" si="0"/>
        <v>14.882989999999999</v>
      </c>
      <c r="M4" s="235">
        <f t="shared" ca="1" si="0"/>
        <v>-19.204990000000002</v>
      </c>
      <c r="N4" s="235">
        <f t="shared" ca="1" si="0"/>
        <v>-1.52424</v>
      </c>
      <c r="O4" s="235">
        <f t="shared" ca="1" si="0"/>
        <v>18.457650000000001</v>
      </c>
      <c r="P4" s="235">
        <f t="shared" ca="1" si="0"/>
        <v>34.945860000000003</v>
      </c>
      <c r="Q4" s="235">
        <f t="shared" ca="1" si="0"/>
        <v>47.466260000000005</v>
      </c>
      <c r="R4" s="235">
        <f t="shared" ca="1" si="0"/>
        <v>4.8053999999999997</v>
      </c>
      <c r="S4" s="235">
        <f t="shared" ca="1" si="0"/>
        <v>35.269769999999994</v>
      </c>
      <c r="T4" s="235">
        <f t="shared" ca="1" si="0"/>
        <v>42.339680000000001</v>
      </c>
      <c r="U4" s="235">
        <f t="shared" ca="1" si="0"/>
        <v>55.028739999999999</v>
      </c>
      <c r="V4" s="235">
        <f t="shared" ca="1" si="0"/>
        <v>49.55097</v>
      </c>
      <c r="W4" s="235">
        <f t="shared" ca="1" si="0"/>
        <v>12.85075</v>
      </c>
      <c r="X4" s="235">
        <f t="shared" ca="1" si="0"/>
        <v>-5.0983599999999996</v>
      </c>
      <c r="Y4" s="235">
        <f t="shared" ca="1" si="0"/>
        <v>3.7396100000000003</v>
      </c>
      <c r="Z4" s="235">
        <f t="shared" ca="1" si="0"/>
        <v>5.9197799999999994</v>
      </c>
      <c r="AA4" s="235">
        <f t="shared" ca="1" si="0"/>
        <v>13.224440000000001</v>
      </c>
      <c r="AB4" s="235">
        <f t="shared" ca="1" si="0"/>
        <v>88.19019999999999</v>
      </c>
      <c r="AC4" s="235">
        <f t="shared" ca="1" si="0"/>
        <v>3.3384200000000002</v>
      </c>
      <c r="AD4" s="235">
        <f t="shared" ca="1" si="0"/>
        <v>9.6611499999999992</v>
      </c>
      <c r="AE4" s="235">
        <f t="shared" ca="1" si="0"/>
        <v>28.934830000000002</v>
      </c>
      <c r="AF4" s="235">
        <f t="shared" ca="1" si="0"/>
        <v>23.146419999999999</v>
      </c>
      <c r="AG4" s="235">
        <f t="shared" ca="1" si="0"/>
        <v>6.9311699999999998</v>
      </c>
      <c r="AH4" s="235">
        <f t="shared" ca="1" si="0"/>
        <v>-18.565669999999997</v>
      </c>
      <c r="AI4" s="235">
        <f t="shared" ca="1" si="0"/>
        <v>6.0730000000000004</v>
      </c>
      <c r="AJ4" s="235">
        <f t="shared" ref="AJ4:AM19" ca="1" si="1">INDEX(INDIRECT("GainsAboveHoover"&amp;AJ$2+YEAR($A4)-YEAR($A$4)),MONTH($A4))</f>
        <v>25.847069999999999</v>
      </c>
      <c r="AK4" s="235">
        <f t="shared" ca="1" si="1"/>
        <v>73.871279999999999</v>
      </c>
      <c r="AL4" s="235">
        <f t="shared" ca="1" si="1"/>
        <v>16.733310000000003</v>
      </c>
      <c r="AM4" s="235">
        <f t="shared" ca="1" si="1"/>
        <v>13.000729999999999</v>
      </c>
      <c r="AN4" s="211"/>
      <c r="AO4" s="211"/>
      <c r="AP4" s="211"/>
      <c r="AQ4" s="211"/>
      <c r="AR4" s="211"/>
      <c r="AS4" s="211"/>
      <c r="AT4" s="211"/>
      <c r="AU4" s="211"/>
      <c r="AV4" s="211"/>
      <c r="AW4" s="211"/>
      <c r="AX4" s="211"/>
      <c r="AY4" s="211"/>
    </row>
    <row r="5" spans="1:54" ht="15" x14ac:dyDescent="0.25">
      <c r="A5" s="191">
        <f>YampaRiverInflow.TotalOutflow!A5</f>
        <v>44166</v>
      </c>
      <c r="B5" s="165"/>
      <c r="C5" s="165"/>
      <c r="D5" s="165">
        <v>31.451000000000001</v>
      </c>
      <c r="E5" s="235">
        <v>21.911330000000003</v>
      </c>
      <c r="F5" s="235">
        <v>119.91215</v>
      </c>
      <c r="G5" s="235">
        <v>105.89599000000001</v>
      </c>
      <c r="H5" s="235">
        <v>94.589410000000001</v>
      </c>
      <c r="I5" s="235">
        <v>51.131320000000002</v>
      </c>
      <c r="J5" s="235">
        <v>61.849769999999999</v>
      </c>
      <c r="K5" s="235">
        <v>34.074580000000005</v>
      </c>
      <c r="L5" s="235">
        <v>38.824640000000002</v>
      </c>
      <c r="M5" s="235">
        <v>35.952129999999997</v>
      </c>
      <c r="N5" s="235">
        <v>20.8627</v>
      </c>
      <c r="O5" s="235">
        <v>57.803160000000005</v>
      </c>
      <c r="P5" s="235">
        <v>92.029710000000009</v>
      </c>
      <c r="Q5" s="235">
        <v>54.482939999999999</v>
      </c>
      <c r="R5" s="235">
        <v>74.188720000000004</v>
      </c>
      <c r="S5" s="235">
        <v>20.86449</v>
      </c>
      <c r="T5" s="235">
        <v>23.802630000000001</v>
      </c>
      <c r="U5" s="235">
        <v>17.31991</v>
      </c>
      <c r="V5" s="235">
        <v>3.7025900000000003</v>
      </c>
      <c r="W5" s="235">
        <v>4.0086300000000001</v>
      </c>
      <c r="X5" s="235">
        <v>16.006059999999998</v>
      </c>
      <c r="Y5" s="235">
        <v>32.989669999999997</v>
      </c>
      <c r="Z5" s="235">
        <v>24.059549999999998</v>
      </c>
      <c r="AA5" s="235">
        <v>18.055310000000002</v>
      </c>
      <c r="AB5" s="235">
        <v>72.941210000000012</v>
      </c>
      <c r="AC5" s="235">
        <v>9.4193499999999997</v>
      </c>
      <c r="AD5" s="235">
        <v>-6.6252899999999997</v>
      </c>
      <c r="AE5" s="235">
        <v>25.260439999999999</v>
      </c>
      <c r="AF5" s="235">
        <v>20.1906</v>
      </c>
      <c r="AG5" s="235">
        <v>8.2487399999999997</v>
      </c>
      <c r="AH5" s="235">
        <v>198.80347</v>
      </c>
      <c r="AI5" s="252">
        <v>47.475259999999999</v>
      </c>
      <c r="AJ5" s="252">
        <v>29.025639999999999</v>
      </c>
      <c r="AK5" s="252">
        <v>23.17662</v>
      </c>
      <c r="AL5" s="252">
        <v>8.44069</v>
      </c>
      <c r="AM5" s="252">
        <v>14.2028</v>
      </c>
      <c r="AN5" s="211"/>
      <c r="AO5" s="211"/>
      <c r="AP5" s="211"/>
      <c r="AQ5" s="211"/>
      <c r="AR5" s="211"/>
      <c r="AS5" s="211"/>
      <c r="AT5" s="211"/>
      <c r="AU5" s="211"/>
      <c r="AV5" s="211"/>
      <c r="AW5" s="211"/>
      <c r="AX5" s="211"/>
      <c r="AY5" s="211"/>
    </row>
    <row r="6" spans="1:54" ht="15" x14ac:dyDescent="0.25">
      <c r="A6" s="191">
        <f>YampaRiverInflow.TotalOutflow!A6</f>
        <v>44197</v>
      </c>
      <c r="B6" s="165"/>
      <c r="C6" s="165"/>
      <c r="D6" s="165">
        <v>48.27</v>
      </c>
      <c r="E6" s="235">
        <v>40.936629999999994</v>
      </c>
      <c r="F6" s="235">
        <v>73.067050000000009</v>
      </c>
      <c r="G6" s="235">
        <v>67.109080000000006</v>
      </c>
      <c r="H6" s="235">
        <v>85.926450000000003</v>
      </c>
      <c r="I6" s="235">
        <v>22.962630000000001</v>
      </c>
      <c r="J6" s="235">
        <v>38.586370000000002</v>
      </c>
      <c r="K6" s="235">
        <v>50.149720000000002</v>
      </c>
      <c r="L6" s="235">
        <v>73.993719999999996</v>
      </c>
      <c r="M6" s="235">
        <v>66.085639999999998</v>
      </c>
      <c r="N6" s="235">
        <v>35.41386</v>
      </c>
      <c r="O6" s="235">
        <v>73.120070000000013</v>
      </c>
      <c r="P6" s="235">
        <v>216.50864000000001</v>
      </c>
      <c r="Q6" s="235">
        <v>75.599890000000002</v>
      </c>
      <c r="R6" s="235">
        <v>153.67762999999999</v>
      </c>
      <c r="S6" s="235">
        <v>19.93974</v>
      </c>
      <c r="T6" s="235">
        <v>50.25112</v>
      </c>
      <c r="U6" s="235">
        <v>51.307099999999998</v>
      </c>
      <c r="V6" s="235">
        <v>48.592469999999999</v>
      </c>
      <c r="W6" s="235">
        <v>21.595279999999999</v>
      </c>
      <c r="X6" s="235">
        <v>50.7896</v>
      </c>
      <c r="Y6" s="235">
        <v>15.387979999999999</v>
      </c>
      <c r="Z6" s="235">
        <v>33.643239999999999</v>
      </c>
      <c r="AA6" s="235">
        <v>8.7414400000000008</v>
      </c>
      <c r="AB6" s="235">
        <v>308.55319000000003</v>
      </c>
      <c r="AC6" s="235">
        <v>17.535499999999999</v>
      </c>
      <c r="AD6" s="235">
        <v>-4.3097500000000002</v>
      </c>
      <c r="AE6" s="235">
        <v>33.658019999999993</v>
      </c>
      <c r="AF6" s="235">
        <v>9.6820599999999999</v>
      </c>
      <c r="AG6" s="235">
        <v>57.667650000000002</v>
      </c>
      <c r="AH6" s="235">
        <v>40.798379999999995</v>
      </c>
      <c r="AI6" s="252">
        <v>20.18862</v>
      </c>
      <c r="AJ6" s="252">
        <v>17.98648</v>
      </c>
      <c r="AK6" s="252">
        <v>11.416129999999999</v>
      </c>
      <c r="AL6" s="252">
        <v>26.265250000000002</v>
      </c>
      <c r="AM6" s="252">
        <v>62.10371</v>
      </c>
      <c r="AN6" s="211"/>
      <c r="AO6" s="211"/>
      <c r="AP6" s="211"/>
      <c r="AQ6" s="211"/>
      <c r="AR6" s="211"/>
      <c r="AS6" s="211"/>
      <c r="AT6" s="211"/>
      <c r="AU6" s="211"/>
      <c r="AV6" s="211"/>
      <c r="AW6" s="211"/>
      <c r="AX6" s="211"/>
      <c r="AY6" s="211"/>
    </row>
    <row r="7" spans="1:54" ht="15" x14ac:dyDescent="0.25">
      <c r="A7" s="191">
        <f>YampaRiverInflow.TotalOutflow!A7</f>
        <v>44228</v>
      </c>
      <c r="B7" s="165"/>
      <c r="C7" s="165"/>
      <c r="D7" s="165">
        <v>43.753999999999998</v>
      </c>
      <c r="E7" s="235">
        <v>66.352500000000006</v>
      </c>
      <c r="F7" s="235">
        <v>72.912189999999995</v>
      </c>
      <c r="G7" s="235">
        <v>61.891629999999999</v>
      </c>
      <c r="H7" s="235">
        <v>81.362130000000008</v>
      </c>
      <c r="I7" s="235">
        <v>65.860690000000005</v>
      </c>
      <c r="J7" s="235">
        <v>96.742260000000002</v>
      </c>
      <c r="K7" s="235">
        <v>56.577669999999998</v>
      </c>
      <c r="L7" s="235">
        <v>76.689610000000002</v>
      </c>
      <c r="M7" s="235">
        <v>27.47861</v>
      </c>
      <c r="N7" s="235">
        <v>58.670389999999998</v>
      </c>
      <c r="O7" s="235">
        <v>103.05712</v>
      </c>
      <c r="P7" s="235">
        <v>217.21960000000001</v>
      </c>
      <c r="Q7" s="235">
        <v>68.652330000000006</v>
      </c>
      <c r="R7" s="235">
        <v>95.266850000000005</v>
      </c>
      <c r="S7" s="235">
        <v>30.53435</v>
      </c>
      <c r="T7" s="235">
        <v>0.87429999999999997</v>
      </c>
      <c r="U7" s="235">
        <v>79.516630000000006</v>
      </c>
      <c r="V7" s="235">
        <v>42.740839999999999</v>
      </c>
      <c r="W7" s="235">
        <v>27.866959999999999</v>
      </c>
      <c r="X7" s="235">
        <v>42.402940000000001</v>
      </c>
      <c r="Y7" s="235">
        <v>9.2639599999999991</v>
      </c>
      <c r="Z7" s="235">
        <v>42.885899999999999</v>
      </c>
      <c r="AA7" s="235">
        <v>23.858460000000001</v>
      </c>
      <c r="AB7" s="235">
        <v>198.39957999999999</v>
      </c>
      <c r="AC7" s="235">
        <v>14.859780000000001</v>
      </c>
      <c r="AD7" s="235">
        <v>22.055709999999998</v>
      </c>
      <c r="AE7" s="235">
        <v>46.185139999999997</v>
      </c>
      <c r="AF7" s="235">
        <v>33.257949999999994</v>
      </c>
      <c r="AG7" s="235">
        <v>61.041400000000003</v>
      </c>
      <c r="AH7" s="235">
        <v>40.438339999999997</v>
      </c>
      <c r="AI7" s="252">
        <v>24.008119999999998</v>
      </c>
      <c r="AJ7" s="252">
        <v>33.928449999999998</v>
      </c>
      <c r="AK7" s="252">
        <v>39.258580000000002</v>
      </c>
      <c r="AL7" s="252">
        <v>44.198879999999996</v>
      </c>
      <c r="AM7" s="252">
        <v>81.362470000000002</v>
      </c>
      <c r="AN7" s="211"/>
      <c r="AO7" s="211"/>
      <c r="AP7" s="211"/>
      <c r="AQ7" s="211"/>
      <c r="AR7" s="211"/>
      <c r="AS7" s="211"/>
      <c r="AT7" s="211"/>
      <c r="AU7" s="211"/>
      <c r="AV7" s="211"/>
      <c r="AW7" s="211"/>
      <c r="AX7" s="211"/>
      <c r="AY7" s="211"/>
    </row>
    <row r="8" spans="1:54" ht="15" x14ac:dyDescent="0.25">
      <c r="A8" s="191">
        <f>YampaRiverInflow.TotalOutflow!A8</f>
        <v>44256</v>
      </c>
      <c r="B8" s="165"/>
      <c r="C8" s="165"/>
      <c r="D8" s="165">
        <v>18.689</v>
      </c>
      <c r="E8" s="235">
        <v>51.192050000000002</v>
      </c>
      <c r="F8" s="235">
        <v>151.50628</v>
      </c>
      <c r="G8" s="235">
        <v>66.457669999999993</v>
      </c>
      <c r="H8" s="235">
        <v>78.140059999999991</v>
      </c>
      <c r="I8" s="235">
        <v>46.975250000000003</v>
      </c>
      <c r="J8" s="235">
        <v>33.411790000000003</v>
      </c>
      <c r="K8" s="235">
        <v>9.7218199999999992</v>
      </c>
      <c r="L8" s="235">
        <v>-6.2396000000000003</v>
      </c>
      <c r="M8" s="235">
        <v>11.97274</v>
      </c>
      <c r="N8" s="235">
        <v>69.191539999999989</v>
      </c>
      <c r="O8" s="235">
        <v>135.81139999999999</v>
      </c>
      <c r="P8" s="235">
        <v>231.93197000000001</v>
      </c>
      <c r="Q8" s="235">
        <v>51.73753</v>
      </c>
      <c r="R8" s="235">
        <v>184.00505999999999</v>
      </c>
      <c r="S8" s="235">
        <v>-49.657410000000006</v>
      </c>
      <c r="T8" s="235">
        <v>44.784990000000001</v>
      </c>
      <c r="U8" s="235">
        <v>91.549779999999998</v>
      </c>
      <c r="V8" s="235">
        <v>-1.9535199999999999</v>
      </c>
      <c r="W8" s="235">
        <v>-1.3108900000000001</v>
      </c>
      <c r="X8" s="235">
        <v>38.696649999999998</v>
      </c>
      <c r="Y8" s="235">
        <v>-25.373279999999998</v>
      </c>
      <c r="Z8" s="235">
        <v>13.9216</v>
      </c>
      <c r="AA8" s="235">
        <v>0.71389999999999998</v>
      </c>
      <c r="AB8" s="235">
        <v>113.0411</v>
      </c>
      <c r="AC8" s="235">
        <v>23.902099999999997</v>
      </c>
      <c r="AD8" s="235">
        <v>-3.2670700000000004</v>
      </c>
      <c r="AE8" s="235">
        <v>14.70945</v>
      </c>
      <c r="AF8" s="235">
        <v>-18.02298</v>
      </c>
      <c r="AG8" s="235">
        <v>19.158650000000002</v>
      </c>
      <c r="AH8" s="235">
        <v>22.104689999999998</v>
      </c>
      <c r="AI8" s="252">
        <v>14.295219999999999</v>
      </c>
      <c r="AJ8" s="252">
        <v>17.065750000000001</v>
      </c>
      <c r="AK8" s="252">
        <v>-8.489469999999999</v>
      </c>
      <c r="AL8" s="252">
        <v>9.3208599999999997</v>
      </c>
      <c r="AM8" s="252">
        <v>51.526900000000005</v>
      </c>
      <c r="AN8" s="211"/>
      <c r="AO8" s="211"/>
      <c r="AP8" s="211"/>
      <c r="AQ8" s="211"/>
      <c r="AR8" s="211"/>
      <c r="AS8" s="211"/>
      <c r="AT8" s="211"/>
      <c r="AU8" s="211"/>
      <c r="AV8" s="211"/>
      <c r="AW8" s="211"/>
      <c r="AX8" s="211"/>
      <c r="AY8" s="211"/>
    </row>
    <row r="9" spans="1:54" ht="15" x14ac:dyDescent="0.25">
      <c r="A9" s="191">
        <f>YampaRiverInflow.TotalOutflow!A9</f>
        <v>44287</v>
      </c>
      <c r="B9" s="165"/>
      <c r="C9" s="165"/>
      <c r="D9" s="165">
        <v>20.425000000000001</v>
      </c>
      <c r="E9" s="235">
        <v>38.499319999999997</v>
      </c>
      <c r="F9" s="235">
        <v>96.20026</v>
      </c>
      <c r="G9" s="235">
        <v>93.1066</v>
      </c>
      <c r="H9" s="235">
        <v>113.65612</v>
      </c>
      <c r="I9" s="235">
        <v>66.630200000000002</v>
      </c>
      <c r="J9" s="235">
        <v>71.963399999999993</v>
      </c>
      <c r="K9" s="235">
        <v>66.69935000000001</v>
      </c>
      <c r="L9" s="235">
        <v>32.739060000000002</v>
      </c>
      <c r="M9" s="235">
        <v>14.244879999999998</v>
      </c>
      <c r="N9" s="235">
        <v>31.657869999999999</v>
      </c>
      <c r="O9" s="235">
        <v>78.978619999999992</v>
      </c>
      <c r="P9" s="235">
        <v>163.68356</v>
      </c>
      <c r="Q9" s="235">
        <v>33.634209999999996</v>
      </c>
      <c r="R9" s="235">
        <v>85.047899999999998</v>
      </c>
      <c r="S9" s="235">
        <v>90.867329999999995</v>
      </c>
      <c r="T9" s="235">
        <v>42.873559999999998</v>
      </c>
      <c r="U9" s="235">
        <v>92.717320000000001</v>
      </c>
      <c r="V9" s="235">
        <v>-50.942349999999998</v>
      </c>
      <c r="W9" s="235">
        <v>-20.665459999999999</v>
      </c>
      <c r="X9" s="235">
        <v>-6.8614199999999999</v>
      </c>
      <c r="Y9" s="235">
        <v>-36.738260000000004</v>
      </c>
      <c r="Z9" s="235">
        <v>-5.1315900000000001</v>
      </c>
      <c r="AA9" s="235">
        <v>8.6379099999999998</v>
      </c>
      <c r="AB9" s="235">
        <v>92.931869999999989</v>
      </c>
      <c r="AC9" s="235">
        <v>8.7707999999999995</v>
      </c>
      <c r="AD9" s="235">
        <v>-11.025589999999999</v>
      </c>
      <c r="AE9" s="235">
        <v>-2.8896199999999999</v>
      </c>
      <c r="AF9" s="235">
        <v>-12.4717</v>
      </c>
      <c r="AG9" s="235">
        <v>37.547419999999995</v>
      </c>
      <c r="AH9" s="235">
        <v>73.938360000000003</v>
      </c>
      <c r="AI9" s="252">
        <v>23.613019999999999</v>
      </c>
      <c r="AJ9" s="252">
        <v>12.379110000000001</v>
      </c>
      <c r="AK9" s="252">
        <v>-15.7683</v>
      </c>
      <c r="AL9" s="252">
        <v>-8.9777900000000006</v>
      </c>
      <c r="AM9" s="252">
        <v>26.227169999999997</v>
      </c>
      <c r="AN9" s="211"/>
      <c r="AO9" s="211"/>
      <c r="AP9" s="211"/>
      <c r="AQ9" s="211"/>
      <c r="AR9" s="211"/>
      <c r="AS9" s="211"/>
      <c r="AT9" s="211"/>
      <c r="AU9" s="211"/>
      <c r="AV9" s="211"/>
      <c r="AW9" s="211"/>
      <c r="AX9" s="211"/>
      <c r="AY9" s="211"/>
    </row>
    <row r="10" spans="1:54" ht="15" x14ac:dyDescent="0.25">
      <c r="A10" s="191">
        <f>YampaRiverInflow.TotalOutflow!A10</f>
        <v>44317</v>
      </c>
      <c r="B10" s="165"/>
      <c r="C10" s="165"/>
      <c r="D10" s="165">
        <v>3.4889999999999999</v>
      </c>
      <c r="E10" s="235">
        <v>76.283210000000011</v>
      </c>
      <c r="F10" s="235">
        <v>160.22148999999999</v>
      </c>
      <c r="G10" s="235">
        <v>79.716399999999993</v>
      </c>
      <c r="H10" s="235">
        <v>34.539989999999996</v>
      </c>
      <c r="I10" s="235">
        <v>-75.702719999999999</v>
      </c>
      <c r="J10" s="235">
        <v>26.673189999999998</v>
      </c>
      <c r="K10" s="235">
        <v>47.744349999999997</v>
      </c>
      <c r="L10" s="235">
        <v>-46.262440000000005</v>
      </c>
      <c r="M10" s="235">
        <v>-30.300249999999998</v>
      </c>
      <c r="N10" s="235">
        <v>12.60849</v>
      </c>
      <c r="O10" s="235">
        <v>48.945730000000005</v>
      </c>
      <c r="P10" s="235">
        <v>120.83439999999999</v>
      </c>
      <c r="Q10" s="235">
        <v>43.791910000000001</v>
      </c>
      <c r="R10" s="235">
        <v>143.51311999999999</v>
      </c>
      <c r="S10" s="235">
        <v>14.462389999999999</v>
      </c>
      <c r="T10" s="235">
        <v>25.07938</v>
      </c>
      <c r="U10" s="235">
        <v>110.48378</v>
      </c>
      <c r="V10" s="235">
        <v>4.4198699999999995</v>
      </c>
      <c r="W10" s="235">
        <v>-9.4710400000000003</v>
      </c>
      <c r="X10" s="235">
        <v>-11.55878</v>
      </c>
      <c r="Y10" s="235">
        <v>-20.12107</v>
      </c>
      <c r="Z10" s="235">
        <v>-6.2686999999999999</v>
      </c>
      <c r="AA10" s="235">
        <v>3.8273699999999997</v>
      </c>
      <c r="AB10" s="235">
        <v>135.48492000000002</v>
      </c>
      <c r="AC10" s="235">
        <v>-18.09918</v>
      </c>
      <c r="AD10" s="235">
        <v>-26.76895</v>
      </c>
      <c r="AE10" s="235">
        <v>12.218399999999999</v>
      </c>
      <c r="AF10" s="235">
        <v>8.8367199999999997</v>
      </c>
      <c r="AG10" s="235">
        <v>40.216769999999997</v>
      </c>
      <c r="AH10" s="235">
        <v>62.942929999999997</v>
      </c>
      <c r="AI10" s="252">
        <v>-7.97098</v>
      </c>
      <c r="AJ10" s="252">
        <v>-0.19831000000000001</v>
      </c>
      <c r="AK10" s="252">
        <v>-19.161000000000001</v>
      </c>
      <c r="AL10" s="252">
        <v>-13.035030000000001</v>
      </c>
      <c r="AM10" s="252">
        <v>50.601709999999997</v>
      </c>
      <c r="AN10" s="211"/>
      <c r="AO10" s="211"/>
      <c r="AP10" s="211"/>
      <c r="AQ10" s="211"/>
      <c r="AR10" s="211"/>
      <c r="AS10" s="211"/>
      <c r="AT10" s="211"/>
      <c r="AU10" s="211"/>
      <c r="AV10" s="211"/>
      <c r="AW10" s="211"/>
      <c r="AX10" s="211"/>
      <c r="AY10" s="211"/>
    </row>
    <row r="11" spans="1:54" ht="15" x14ac:dyDescent="0.25">
      <c r="A11" s="191">
        <f>YampaRiverInflow.TotalOutflow!A11</f>
        <v>44348</v>
      </c>
      <c r="B11" s="165"/>
      <c r="C11" s="165"/>
      <c r="D11" s="165">
        <v>-14.398</v>
      </c>
      <c r="E11" s="235">
        <v>12.11844</v>
      </c>
      <c r="F11" s="235">
        <v>-24.413979999999999</v>
      </c>
      <c r="G11" s="235">
        <v>59.826749999999997</v>
      </c>
      <c r="H11" s="235">
        <v>109.47535999999999</v>
      </c>
      <c r="I11" s="235">
        <v>52.728230000000003</v>
      </c>
      <c r="J11" s="235">
        <v>39.237310000000001</v>
      </c>
      <c r="K11" s="235">
        <v>-5.3495100000000004</v>
      </c>
      <c r="L11" s="235">
        <v>-3.2524600000000001</v>
      </c>
      <c r="M11" s="235">
        <v>22.28257</v>
      </c>
      <c r="N11" s="235">
        <v>74.744810000000001</v>
      </c>
      <c r="O11" s="235">
        <v>-3.0993200000000001</v>
      </c>
      <c r="P11" s="235">
        <v>7.29115</v>
      </c>
      <c r="Q11" s="235">
        <v>-5.7815200000000004</v>
      </c>
      <c r="R11" s="235">
        <v>44.457190000000004</v>
      </c>
      <c r="S11" s="235">
        <v>6.8165200000000006</v>
      </c>
      <c r="T11" s="235">
        <v>-20.784119999999998</v>
      </c>
      <c r="U11" s="235">
        <v>54.98883</v>
      </c>
      <c r="V11" s="235">
        <v>15.635149999999999</v>
      </c>
      <c r="W11" s="235">
        <v>-4.4930099999999999</v>
      </c>
      <c r="X11" s="235">
        <v>-44.942190000000004</v>
      </c>
      <c r="Y11" s="235">
        <v>-28.13184</v>
      </c>
      <c r="Z11" s="235">
        <v>-44.289410000000004</v>
      </c>
      <c r="AA11" s="235">
        <v>-35.671800000000005</v>
      </c>
      <c r="AB11" s="235">
        <v>27.88485</v>
      </c>
      <c r="AC11" s="235">
        <v>-19.299349999999997</v>
      </c>
      <c r="AD11" s="235">
        <v>-31.8673</v>
      </c>
      <c r="AE11" s="235">
        <v>12.303469999999999</v>
      </c>
      <c r="AF11" s="235">
        <v>-30.751990000000003</v>
      </c>
      <c r="AG11" s="235">
        <v>-8.8943600000000007</v>
      </c>
      <c r="AH11" s="235">
        <v>32.357529999999997</v>
      </c>
      <c r="AI11" s="252">
        <v>-19.29664</v>
      </c>
      <c r="AJ11" s="252">
        <v>-30.338090000000001</v>
      </c>
      <c r="AK11" s="252">
        <v>-26.509810000000002</v>
      </c>
      <c r="AL11" s="252">
        <v>-10.61144</v>
      </c>
      <c r="AM11" s="252">
        <v>25.167849999999998</v>
      </c>
      <c r="AN11" s="211"/>
      <c r="AO11" s="211"/>
      <c r="AP11" s="211"/>
      <c r="AQ11" s="211"/>
      <c r="AR11" s="211"/>
      <c r="AS11" s="211"/>
      <c r="AT11" s="211"/>
      <c r="AU11" s="211"/>
      <c r="AV11" s="211"/>
      <c r="AW11" s="211"/>
      <c r="AX11" s="211"/>
      <c r="AY11" s="211"/>
    </row>
    <row r="12" spans="1:54" ht="15" x14ac:dyDescent="0.25">
      <c r="A12" s="191">
        <f>YampaRiverInflow.TotalOutflow!A12</f>
        <v>44378</v>
      </c>
      <c r="B12" s="165"/>
      <c r="C12" s="165"/>
      <c r="D12" s="165">
        <v>16.077999999999999</v>
      </c>
      <c r="E12" s="235">
        <v>43.604440000000004</v>
      </c>
      <c r="F12" s="235">
        <v>162.26229999999998</v>
      </c>
      <c r="G12" s="235">
        <v>263.92844000000002</v>
      </c>
      <c r="H12" s="235">
        <v>81.789079999999998</v>
      </c>
      <c r="I12" s="235">
        <v>-37.088639999999998</v>
      </c>
      <c r="J12" s="235">
        <v>41.058320000000002</v>
      </c>
      <c r="K12" s="235">
        <v>23.067810000000001</v>
      </c>
      <c r="L12" s="235">
        <v>96.231220000000008</v>
      </c>
      <c r="M12" s="235">
        <v>36.173430000000003</v>
      </c>
      <c r="N12" s="235">
        <v>14.53885</v>
      </c>
      <c r="O12" s="235">
        <v>48.365290000000002</v>
      </c>
      <c r="P12" s="235">
        <v>13.52698</v>
      </c>
      <c r="Q12" s="235">
        <v>41.234610000000004</v>
      </c>
      <c r="R12" s="235">
        <v>51.91695</v>
      </c>
      <c r="S12" s="235">
        <v>63.193040000000003</v>
      </c>
      <c r="T12" s="235">
        <v>38.002940000000002</v>
      </c>
      <c r="U12" s="235">
        <v>100.30158999999999</v>
      </c>
      <c r="V12" s="235">
        <v>89.86345</v>
      </c>
      <c r="W12" s="235">
        <v>-26.052589999999999</v>
      </c>
      <c r="X12" s="235">
        <v>-16.813580000000002</v>
      </c>
      <c r="Y12" s="235">
        <v>9.49343</v>
      </c>
      <c r="Z12" s="235">
        <v>3.8433299999999999</v>
      </c>
      <c r="AA12" s="235">
        <v>-10.612440000000001</v>
      </c>
      <c r="AB12" s="235">
        <v>41.559800000000003</v>
      </c>
      <c r="AC12" s="235">
        <v>2.9969000000000001</v>
      </c>
      <c r="AD12" s="235">
        <v>6.9309099999999999</v>
      </c>
      <c r="AE12" s="235">
        <v>11.99058</v>
      </c>
      <c r="AF12" s="235">
        <v>-16.260439999999999</v>
      </c>
      <c r="AG12" s="235">
        <v>-22.835750000000001</v>
      </c>
      <c r="AH12" s="235">
        <v>21.93834</v>
      </c>
      <c r="AI12" s="252">
        <v>36.23865</v>
      </c>
      <c r="AJ12" s="252">
        <v>36.61777</v>
      </c>
      <c r="AK12" s="252">
        <v>9.9708400000000008</v>
      </c>
      <c r="AL12" s="252">
        <v>18.92069</v>
      </c>
      <c r="AM12" s="252">
        <v>11.734999999999999</v>
      </c>
      <c r="AN12" s="211"/>
      <c r="AO12" s="211"/>
      <c r="AP12" s="211"/>
      <c r="AQ12" s="211"/>
      <c r="AR12" s="211"/>
      <c r="AS12" s="211"/>
      <c r="AT12" s="211"/>
      <c r="AU12" s="211"/>
      <c r="AV12" s="211"/>
      <c r="AW12" s="211"/>
      <c r="AX12" s="211"/>
      <c r="AY12" s="211"/>
    </row>
    <row r="13" spans="1:54" ht="15" x14ac:dyDescent="0.25">
      <c r="A13" s="191">
        <f>YampaRiverInflow.TotalOutflow!A13</f>
        <v>44409</v>
      </c>
      <c r="B13" s="165"/>
      <c r="C13" s="165"/>
      <c r="D13" s="165">
        <v>33.622999999999998</v>
      </c>
      <c r="E13" s="235">
        <v>69.949160000000006</v>
      </c>
      <c r="F13" s="235">
        <v>173.46905999999998</v>
      </c>
      <c r="G13" s="235">
        <v>181.92004</v>
      </c>
      <c r="H13" s="235">
        <v>27.910540000000001</v>
      </c>
      <c r="I13" s="235">
        <v>47.18244</v>
      </c>
      <c r="J13" s="235">
        <v>96.179249999999996</v>
      </c>
      <c r="K13" s="235">
        <v>61.017019999999995</v>
      </c>
      <c r="L13" s="235">
        <v>51.164999999999999</v>
      </c>
      <c r="M13" s="235">
        <v>53.872199999999999</v>
      </c>
      <c r="N13" s="235">
        <v>72.455490000000012</v>
      </c>
      <c r="O13" s="235">
        <v>75.402380000000008</v>
      </c>
      <c r="P13" s="235">
        <v>106.43533000000001</v>
      </c>
      <c r="Q13" s="235">
        <v>67.57383999999999</v>
      </c>
      <c r="R13" s="235">
        <v>52.7256</v>
      </c>
      <c r="S13" s="235">
        <v>30.167000000000002</v>
      </c>
      <c r="T13" s="235">
        <v>95.579899999999995</v>
      </c>
      <c r="U13" s="235">
        <v>79.560249999999996</v>
      </c>
      <c r="V13" s="235">
        <v>70.709090000000003</v>
      </c>
      <c r="W13" s="235">
        <v>34.237900000000003</v>
      </c>
      <c r="X13" s="235">
        <v>44.544559999999997</v>
      </c>
      <c r="Y13" s="235">
        <v>14.0466</v>
      </c>
      <c r="Z13" s="235">
        <v>56.732959999999999</v>
      </c>
      <c r="AA13" s="235">
        <v>22.905419999999999</v>
      </c>
      <c r="AB13" s="235">
        <v>62.430010000000003</v>
      </c>
      <c r="AC13" s="235">
        <v>21.733169999999998</v>
      </c>
      <c r="AD13" s="235">
        <v>32.04927</v>
      </c>
      <c r="AE13" s="235">
        <v>31.077919999999999</v>
      </c>
      <c r="AF13" s="235">
        <v>9.1049699999999998</v>
      </c>
      <c r="AG13" s="235">
        <v>11.513950000000001</v>
      </c>
      <c r="AH13" s="235">
        <v>35.979999999999997</v>
      </c>
      <c r="AI13" s="252">
        <v>89.903379999999999</v>
      </c>
      <c r="AJ13" s="252">
        <v>51.304139999999997</v>
      </c>
      <c r="AK13" s="252">
        <v>54.512869999999999</v>
      </c>
      <c r="AL13" s="252">
        <v>55.313870000000001</v>
      </c>
      <c r="AM13" s="252">
        <v>113.31216000000001</v>
      </c>
      <c r="AN13" s="211"/>
      <c r="AO13" s="211"/>
      <c r="AP13" s="211"/>
      <c r="AQ13" s="211"/>
      <c r="AR13" s="211"/>
      <c r="AS13" s="211"/>
      <c r="AT13" s="211"/>
      <c r="AU13" s="211"/>
      <c r="AV13" s="211"/>
      <c r="AW13" s="211"/>
      <c r="AX13" s="211"/>
      <c r="AY13" s="211"/>
    </row>
    <row r="14" spans="1:54" ht="15" x14ac:dyDescent="0.25">
      <c r="A14" s="191">
        <f>YampaRiverInflow.TotalOutflow!A14</f>
        <v>44440</v>
      </c>
      <c r="B14" s="165"/>
      <c r="C14" s="165"/>
      <c r="D14" s="165">
        <v>26.303999999999998</v>
      </c>
      <c r="E14" s="235">
        <v>67.976089999999999</v>
      </c>
      <c r="F14" s="235">
        <v>58.039279999999998</v>
      </c>
      <c r="G14" s="235">
        <v>49.537279999999996</v>
      </c>
      <c r="H14" s="235">
        <v>48.147349999999996</v>
      </c>
      <c r="I14" s="235">
        <v>19.100849999999998</v>
      </c>
      <c r="J14" s="235">
        <v>44.182519999999997</v>
      </c>
      <c r="K14" s="235">
        <v>39.570800000000006</v>
      </c>
      <c r="L14" s="235">
        <v>60.816720000000004</v>
      </c>
      <c r="M14" s="235">
        <v>123.70398</v>
      </c>
      <c r="N14" s="235">
        <v>66.820329999999998</v>
      </c>
      <c r="O14" s="235">
        <v>67.131079999999997</v>
      </c>
      <c r="P14" s="235">
        <v>74.204390000000004</v>
      </c>
      <c r="Q14" s="235">
        <v>60.767949999999999</v>
      </c>
      <c r="R14" s="235">
        <v>44.842580000000005</v>
      </c>
      <c r="S14" s="235">
        <v>21.581499999999998</v>
      </c>
      <c r="T14" s="235">
        <v>40.702069999999999</v>
      </c>
      <c r="U14" s="235">
        <v>105.37634</v>
      </c>
      <c r="V14" s="235">
        <v>66.257890000000003</v>
      </c>
      <c r="W14" s="235">
        <v>1.6861700000000002</v>
      </c>
      <c r="X14" s="235">
        <v>30.615169999999999</v>
      </c>
      <c r="Y14" s="235">
        <v>57.502429999999997</v>
      </c>
      <c r="Z14" s="235">
        <v>34.311339999999994</v>
      </c>
      <c r="AA14" s="235">
        <v>33.011309999999995</v>
      </c>
      <c r="AB14" s="235">
        <v>31.35323</v>
      </c>
      <c r="AC14" s="235">
        <v>-3.86361</v>
      </c>
      <c r="AD14" s="235">
        <v>15.656870000000001</v>
      </c>
      <c r="AE14" s="235">
        <v>22.814970000000002</v>
      </c>
      <c r="AF14" s="235">
        <v>11.3721</v>
      </c>
      <c r="AG14" s="235">
        <v>27.015340000000002</v>
      </c>
      <c r="AH14" s="235">
        <v>19.485970000000002</v>
      </c>
      <c r="AI14" s="252">
        <v>51.889110000000002</v>
      </c>
      <c r="AJ14" s="252">
        <v>69.938880000000012</v>
      </c>
      <c r="AK14" s="252">
        <v>85.735799999999998</v>
      </c>
      <c r="AL14" s="252">
        <v>28.291240000000002</v>
      </c>
      <c r="AM14" s="252">
        <v>61.583260000000003</v>
      </c>
      <c r="AN14" s="211"/>
      <c r="AO14" s="211"/>
      <c r="AP14" s="211"/>
      <c r="AQ14" s="211"/>
      <c r="AR14" s="211"/>
      <c r="AS14" s="211"/>
      <c r="AT14" s="211"/>
      <c r="AU14" s="211"/>
      <c r="AV14" s="211"/>
      <c r="AW14" s="211"/>
      <c r="AX14" s="211"/>
      <c r="AY14" s="211"/>
    </row>
    <row r="15" spans="1:54" ht="15" x14ac:dyDescent="0.25">
      <c r="A15" s="191">
        <f>YampaRiverInflow.TotalOutflow!A15</f>
        <v>44470</v>
      </c>
      <c r="B15" s="165"/>
      <c r="C15" s="165"/>
      <c r="D15" s="165">
        <v>26.123999999999999</v>
      </c>
      <c r="E15" s="235">
        <v>44.708550000000002</v>
      </c>
      <c r="F15" s="235">
        <v>94.210949999999997</v>
      </c>
      <c r="G15" s="235">
        <v>62.611580000000004</v>
      </c>
      <c r="H15" s="235">
        <v>44.29318</v>
      </c>
      <c r="I15" s="235">
        <v>76.503590000000003</v>
      </c>
      <c r="J15" s="235">
        <v>31.99305</v>
      </c>
      <c r="K15" s="235">
        <v>68.755240000000001</v>
      </c>
      <c r="L15" s="235">
        <v>34.473959999999998</v>
      </c>
      <c r="M15" s="235">
        <v>-5.0724499999999999</v>
      </c>
      <c r="N15" s="235">
        <v>8.4032400000000003</v>
      </c>
      <c r="O15" s="235">
        <v>58.572089999999996</v>
      </c>
      <c r="P15" s="235">
        <v>26.536560000000001</v>
      </c>
      <c r="Q15" s="235">
        <v>30.619790000000002</v>
      </c>
      <c r="R15" s="235">
        <v>17.437549999999998</v>
      </c>
      <c r="S15" s="235">
        <v>-6.8582700000000001</v>
      </c>
      <c r="T15" s="235">
        <v>-5.2950000000000004E-2</v>
      </c>
      <c r="U15" s="235">
        <v>34.554230000000004</v>
      </c>
      <c r="V15" s="235">
        <v>-2.5649999999999999</v>
      </c>
      <c r="W15" s="235">
        <v>14.550549999999999</v>
      </c>
      <c r="X15" s="235">
        <v>-9.9389500000000002</v>
      </c>
      <c r="Y15" s="235">
        <v>23.19021</v>
      </c>
      <c r="Z15" s="235">
        <v>-14.36961</v>
      </c>
      <c r="AA15" s="235">
        <v>71.068789999999993</v>
      </c>
      <c r="AB15" s="235">
        <v>6.2742899999999997</v>
      </c>
      <c r="AC15" s="235">
        <v>27.342230000000001</v>
      </c>
      <c r="AD15" s="235">
        <v>-0.23946999999999999</v>
      </c>
      <c r="AE15" s="235">
        <v>-2.2455599999999998</v>
      </c>
      <c r="AF15" s="235">
        <v>-16.214659999999999</v>
      </c>
      <c r="AG15" s="235">
        <v>31.133290000000002</v>
      </c>
      <c r="AH15" s="235">
        <v>10.062709999999999</v>
      </c>
      <c r="AI15" s="252">
        <v>26.87743</v>
      </c>
      <c r="AJ15" s="252">
        <v>16.168790000000001</v>
      </c>
      <c r="AK15" s="252">
        <v>10.55016</v>
      </c>
      <c r="AL15" s="252">
        <v>53.043779999999998</v>
      </c>
      <c r="AM15" s="252">
        <v>3.4746300000000003</v>
      </c>
      <c r="AN15" s="211"/>
      <c r="AO15" s="211"/>
      <c r="AP15" s="211"/>
      <c r="AQ15" s="211"/>
      <c r="AR15" s="211"/>
      <c r="AS15" s="211"/>
      <c r="AT15" s="211"/>
      <c r="AU15" s="211"/>
      <c r="AV15" s="211"/>
      <c r="AW15" s="211"/>
      <c r="AX15" s="211"/>
      <c r="AY15" s="211"/>
    </row>
    <row r="16" spans="1:54" ht="15" x14ac:dyDescent="0.25">
      <c r="A16" s="191">
        <f>YampaRiverInflow.TotalOutflow!A16</f>
        <v>44501</v>
      </c>
      <c r="B16" s="165"/>
      <c r="C16" s="165"/>
      <c r="D16" s="165">
        <v>40.941000000000003</v>
      </c>
      <c r="E16" s="235">
        <v>96.544960000000003</v>
      </c>
      <c r="F16" s="235">
        <v>74.925269999999998</v>
      </c>
      <c r="G16" s="235">
        <v>84.97354</v>
      </c>
      <c r="H16" s="235">
        <v>44.572330000000001</v>
      </c>
      <c r="I16" s="235">
        <v>61.21857</v>
      </c>
      <c r="J16" s="235">
        <v>61.653169999999996</v>
      </c>
      <c r="K16" s="235">
        <v>14.882989999999999</v>
      </c>
      <c r="L16" s="235">
        <v>-19.204990000000002</v>
      </c>
      <c r="M16" s="235">
        <v>-1.52424</v>
      </c>
      <c r="N16" s="235">
        <v>18.457650000000001</v>
      </c>
      <c r="O16" s="235">
        <v>34.945860000000003</v>
      </c>
      <c r="P16" s="235">
        <v>47.466260000000005</v>
      </c>
      <c r="Q16" s="235">
        <v>4.8053999999999997</v>
      </c>
      <c r="R16" s="235">
        <v>35.269769999999994</v>
      </c>
      <c r="S16" s="235">
        <v>42.339680000000001</v>
      </c>
      <c r="T16" s="235">
        <v>55.028739999999999</v>
      </c>
      <c r="U16" s="235">
        <v>49.55097</v>
      </c>
      <c r="V16" s="235">
        <v>12.85075</v>
      </c>
      <c r="W16" s="235">
        <v>-5.0983599999999996</v>
      </c>
      <c r="X16" s="235">
        <v>3.7396100000000003</v>
      </c>
      <c r="Y16" s="235">
        <v>5.9197799999999994</v>
      </c>
      <c r="Z16" s="235">
        <v>13.224440000000001</v>
      </c>
      <c r="AA16" s="235">
        <v>88.19019999999999</v>
      </c>
      <c r="AB16" s="235">
        <v>3.3384200000000002</v>
      </c>
      <c r="AC16" s="235">
        <v>9.6611499999999992</v>
      </c>
      <c r="AD16" s="235">
        <v>28.934830000000002</v>
      </c>
      <c r="AE16" s="235">
        <v>23.146419999999999</v>
      </c>
      <c r="AF16" s="235">
        <v>6.9311699999999998</v>
      </c>
      <c r="AG16" s="235">
        <v>-18.565669999999997</v>
      </c>
      <c r="AH16" s="235">
        <v>6.0730000000000004</v>
      </c>
      <c r="AI16" s="252">
        <v>25.847069999999999</v>
      </c>
      <c r="AJ16" s="252">
        <v>73.871279999999999</v>
      </c>
      <c r="AK16" s="252">
        <v>16.733310000000003</v>
      </c>
      <c r="AL16" s="252">
        <v>13.000729999999999</v>
      </c>
      <c r="AM16" s="252">
        <v>60.45805</v>
      </c>
      <c r="AN16" s="211"/>
      <c r="AO16" s="211"/>
      <c r="AP16" s="211"/>
      <c r="AQ16" s="211"/>
      <c r="AR16" s="211"/>
      <c r="AS16" s="211"/>
      <c r="AT16" s="211"/>
      <c r="AU16" s="211"/>
      <c r="AV16" s="211"/>
      <c r="AW16" s="211"/>
      <c r="AX16" s="211"/>
      <c r="AY16" s="211"/>
    </row>
    <row r="17" spans="1:51" ht="15" x14ac:dyDescent="0.25">
      <c r="A17" s="191">
        <f>YampaRiverInflow.TotalOutflow!A17</f>
        <v>44531</v>
      </c>
      <c r="B17" s="165"/>
      <c r="C17" s="165"/>
      <c r="D17" s="165">
        <v>31.451000000000001</v>
      </c>
      <c r="E17" s="235">
        <v>119.91215</v>
      </c>
      <c r="F17" s="235">
        <v>105.89599000000001</v>
      </c>
      <c r="G17" s="235">
        <v>94.589410000000001</v>
      </c>
      <c r="H17" s="235">
        <v>51.131320000000002</v>
      </c>
      <c r="I17" s="235">
        <v>61.849769999999999</v>
      </c>
      <c r="J17" s="235">
        <v>34.074580000000005</v>
      </c>
      <c r="K17" s="235">
        <v>38.824640000000002</v>
      </c>
      <c r="L17" s="235">
        <v>35.952129999999997</v>
      </c>
      <c r="M17" s="235">
        <v>20.8627</v>
      </c>
      <c r="N17" s="235">
        <v>57.803160000000005</v>
      </c>
      <c r="O17" s="235">
        <v>92.029710000000009</v>
      </c>
      <c r="P17" s="235">
        <v>54.482939999999999</v>
      </c>
      <c r="Q17" s="235">
        <v>74.188720000000004</v>
      </c>
      <c r="R17" s="235">
        <v>20.86449</v>
      </c>
      <c r="S17" s="235">
        <v>23.802630000000001</v>
      </c>
      <c r="T17" s="235">
        <v>17.31991</v>
      </c>
      <c r="U17" s="235">
        <v>3.7025900000000003</v>
      </c>
      <c r="V17" s="235">
        <v>4.0086300000000001</v>
      </c>
      <c r="W17" s="235">
        <v>16.006059999999998</v>
      </c>
      <c r="X17" s="235">
        <v>32.989669999999997</v>
      </c>
      <c r="Y17" s="235">
        <v>24.059549999999998</v>
      </c>
      <c r="Z17" s="235">
        <v>18.055310000000002</v>
      </c>
      <c r="AA17" s="235">
        <v>72.941210000000012</v>
      </c>
      <c r="AB17" s="235">
        <v>9.4193499999999997</v>
      </c>
      <c r="AC17" s="235">
        <v>-6.6252899999999997</v>
      </c>
      <c r="AD17" s="235">
        <v>25.260439999999999</v>
      </c>
      <c r="AE17" s="235">
        <v>20.1906</v>
      </c>
      <c r="AF17" s="235">
        <v>8.2487399999999997</v>
      </c>
      <c r="AG17" s="235">
        <v>198.80347</v>
      </c>
      <c r="AH17" s="235">
        <v>47.475259999999999</v>
      </c>
      <c r="AI17" s="252">
        <v>29.025639999999999</v>
      </c>
      <c r="AJ17" s="252">
        <v>23.17662</v>
      </c>
      <c r="AK17" s="252">
        <v>8.44069</v>
      </c>
      <c r="AL17" s="252">
        <v>14.2028</v>
      </c>
      <c r="AM17" s="252">
        <v>16.20814</v>
      </c>
      <c r="AN17" s="211"/>
      <c r="AO17" s="211"/>
      <c r="AP17" s="211"/>
      <c r="AQ17" s="211"/>
      <c r="AR17" s="211"/>
      <c r="AS17" s="211"/>
      <c r="AT17" s="211"/>
      <c r="AU17" s="211"/>
      <c r="AV17" s="211"/>
      <c r="AW17" s="211"/>
      <c r="AX17" s="211"/>
      <c r="AY17" s="211"/>
    </row>
    <row r="18" spans="1:51" ht="15" x14ac:dyDescent="0.25">
      <c r="A18" s="191">
        <f>YampaRiverInflow.TotalOutflow!A18</f>
        <v>44562</v>
      </c>
      <c r="B18" s="165"/>
      <c r="C18" s="165"/>
      <c r="D18" s="165">
        <v>48.27</v>
      </c>
      <c r="E18" s="235">
        <v>73.067050000000009</v>
      </c>
      <c r="F18" s="235">
        <v>67.109080000000006</v>
      </c>
      <c r="G18" s="235">
        <v>85.926450000000003</v>
      </c>
      <c r="H18" s="235">
        <v>22.962630000000001</v>
      </c>
      <c r="I18" s="235">
        <v>38.586370000000002</v>
      </c>
      <c r="J18" s="235">
        <v>50.149720000000002</v>
      </c>
      <c r="K18" s="235">
        <v>73.993719999999996</v>
      </c>
      <c r="L18" s="235">
        <v>66.085639999999998</v>
      </c>
      <c r="M18" s="235">
        <v>35.41386</v>
      </c>
      <c r="N18" s="235">
        <v>73.120070000000013</v>
      </c>
      <c r="O18" s="235">
        <v>216.50864000000001</v>
      </c>
      <c r="P18" s="235">
        <v>75.599890000000002</v>
      </c>
      <c r="Q18" s="235">
        <v>153.67762999999999</v>
      </c>
      <c r="R18" s="235">
        <v>19.93974</v>
      </c>
      <c r="S18" s="235">
        <v>50.25112</v>
      </c>
      <c r="T18" s="235">
        <v>51.307099999999998</v>
      </c>
      <c r="U18" s="235">
        <v>48.592469999999999</v>
      </c>
      <c r="V18" s="235">
        <v>21.595279999999999</v>
      </c>
      <c r="W18" s="235">
        <v>50.7896</v>
      </c>
      <c r="X18" s="235">
        <v>15.387979999999999</v>
      </c>
      <c r="Y18" s="235">
        <v>33.643239999999999</v>
      </c>
      <c r="Z18" s="235">
        <v>8.7414400000000008</v>
      </c>
      <c r="AA18" s="235">
        <v>308.55319000000003</v>
      </c>
      <c r="AB18" s="235">
        <v>17.535499999999999</v>
      </c>
      <c r="AC18" s="235">
        <v>-4.3097500000000002</v>
      </c>
      <c r="AD18" s="235">
        <v>33.658019999999993</v>
      </c>
      <c r="AE18" s="235">
        <v>9.6820599999999999</v>
      </c>
      <c r="AF18" s="235">
        <v>57.667650000000002</v>
      </c>
      <c r="AG18" s="235">
        <v>40.798379999999995</v>
      </c>
      <c r="AH18" s="235">
        <v>20.18862</v>
      </c>
      <c r="AI18" s="252">
        <v>17.98648</v>
      </c>
      <c r="AJ18" s="252">
        <v>11.416129999999999</v>
      </c>
      <c r="AK18" s="252">
        <v>26.265250000000002</v>
      </c>
      <c r="AL18" s="252">
        <v>62.10371</v>
      </c>
      <c r="AM18" s="252">
        <v>34.369769999999995</v>
      </c>
      <c r="AN18" s="211"/>
      <c r="AO18" s="211"/>
      <c r="AP18" s="211"/>
      <c r="AQ18" s="211"/>
      <c r="AR18" s="211"/>
      <c r="AS18" s="211"/>
      <c r="AT18" s="211"/>
      <c r="AU18" s="211"/>
      <c r="AV18" s="211"/>
      <c r="AW18" s="211"/>
      <c r="AX18" s="211"/>
      <c r="AY18" s="211"/>
    </row>
    <row r="19" spans="1:51" ht="15" x14ac:dyDescent="0.25">
      <c r="A19" s="191">
        <f>YampaRiverInflow.TotalOutflow!A19</f>
        <v>44593</v>
      </c>
      <c r="B19" s="165"/>
      <c r="C19" s="165"/>
      <c r="D19" s="165">
        <v>43.753999999999998</v>
      </c>
      <c r="E19" s="235">
        <v>72.912189999999995</v>
      </c>
      <c r="F19" s="235">
        <v>61.891629999999999</v>
      </c>
      <c r="G19" s="235">
        <v>81.362130000000008</v>
      </c>
      <c r="H19" s="235">
        <v>65.860690000000005</v>
      </c>
      <c r="I19" s="235">
        <v>96.742260000000002</v>
      </c>
      <c r="J19" s="235">
        <v>56.577669999999998</v>
      </c>
      <c r="K19" s="235">
        <v>76.689610000000002</v>
      </c>
      <c r="L19" s="235">
        <v>27.47861</v>
      </c>
      <c r="M19" s="235">
        <v>58.670389999999998</v>
      </c>
      <c r="N19" s="235">
        <v>103.05712</v>
      </c>
      <c r="O19" s="235">
        <v>217.21960000000001</v>
      </c>
      <c r="P19" s="235">
        <v>68.652330000000006</v>
      </c>
      <c r="Q19" s="235">
        <v>95.266850000000005</v>
      </c>
      <c r="R19" s="235">
        <v>30.53435</v>
      </c>
      <c r="S19" s="235">
        <v>0.87429999999999997</v>
      </c>
      <c r="T19" s="235">
        <v>79.516630000000006</v>
      </c>
      <c r="U19" s="235">
        <v>42.740839999999999</v>
      </c>
      <c r="V19" s="235">
        <v>27.866959999999999</v>
      </c>
      <c r="W19" s="235">
        <v>42.402940000000001</v>
      </c>
      <c r="X19" s="235">
        <v>9.2639599999999991</v>
      </c>
      <c r="Y19" s="235">
        <v>42.885899999999999</v>
      </c>
      <c r="Z19" s="235">
        <v>23.858460000000001</v>
      </c>
      <c r="AA19" s="235">
        <v>198.39957999999999</v>
      </c>
      <c r="AB19" s="235">
        <v>14.859780000000001</v>
      </c>
      <c r="AC19" s="235">
        <v>22.055709999999998</v>
      </c>
      <c r="AD19" s="235">
        <v>46.185139999999997</v>
      </c>
      <c r="AE19" s="235">
        <v>33.257949999999994</v>
      </c>
      <c r="AF19" s="235">
        <v>61.041400000000003</v>
      </c>
      <c r="AG19" s="235">
        <v>40.438339999999997</v>
      </c>
      <c r="AH19" s="235">
        <v>24.008119999999998</v>
      </c>
      <c r="AI19" s="252">
        <v>33.928449999999998</v>
      </c>
      <c r="AJ19" s="252">
        <v>39.258580000000002</v>
      </c>
      <c r="AK19" s="252">
        <v>44.198879999999996</v>
      </c>
      <c r="AL19" s="252">
        <v>81.362470000000002</v>
      </c>
      <c r="AM19" s="252">
        <v>51.700089999999996</v>
      </c>
      <c r="AN19" s="211"/>
      <c r="AO19" s="211"/>
      <c r="AP19" s="211"/>
      <c r="AQ19" s="211"/>
      <c r="AR19" s="211"/>
      <c r="AS19" s="211"/>
      <c r="AT19" s="211"/>
      <c r="AU19" s="211"/>
      <c r="AV19" s="211"/>
      <c r="AW19" s="211"/>
      <c r="AX19" s="211"/>
      <c r="AY19" s="211"/>
    </row>
    <row r="20" spans="1:51" ht="15" x14ac:dyDescent="0.25">
      <c r="A20" s="191">
        <f>YampaRiverInflow.TotalOutflow!A20</f>
        <v>44621</v>
      </c>
      <c r="B20" s="165"/>
      <c r="C20" s="165"/>
      <c r="D20" s="165">
        <v>18.689</v>
      </c>
      <c r="E20" s="235">
        <v>151.50628</v>
      </c>
      <c r="F20" s="235">
        <v>66.457669999999993</v>
      </c>
      <c r="G20" s="235">
        <v>78.140059999999991</v>
      </c>
      <c r="H20" s="235">
        <v>46.975250000000003</v>
      </c>
      <c r="I20" s="235">
        <v>33.411790000000003</v>
      </c>
      <c r="J20" s="235">
        <v>9.7218199999999992</v>
      </c>
      <c r="K20" s="235">
        <v>-6.2396000000000003</v>
      </c>
      <c r="L20" s="235">
        <v>11.97274</v>
      </c>
      <c r="M20" s="235">
        <v>69.191539999999989</v>
      </c>
      <c r="N20" s="235">
        <v>135.81139999999999</v>
      </c>
      <c r="O20" s="235">
        <v>231.93197000000001</v>
      </c>
      <c r="P20" s="235">
        <v>51.73753</v>
      </c>
      <c r="Q20" s="235">
        <v>184.00505999999999</v>
      </c>
      <c r="R20" s="235">
        <v>-49.657410000000006</v>
      </c>
      <c r="S20" s="235">
        <v>44.784990000000001</v>
      </c>
      <c r="T20" s="235">
        <v>91.549779999999998</v>
      </c>
      <c r="U20" s="235">
        <v>-1.9535199999999999</v>
      </c>
      <c r="V20" s="235">
        <v>-1.3108900000000001</v>
      </c>
      <c r="W20" s="235">
        <v>38.696649999999998</v>
      </c>
      <c r="X20" s="235">
        <v>-25.373279999999998</v>
      </c>
      <c r="Y20" s="235">
        <v>13.9216</v>
      </c>
      <c r="Z20" s="235">
        <v>0.71389999999999998</v>
      </c>
      <c r="AA20" s="235">
        <v>113.0411</v>
      </c>
      <c r="AB20" s="235">
        <v>23.902099999999997</v>
      </c>
      <c r="AC20" s="235">
        <v>-3.2670700000000004</v>
      </c>
      <c r="AD20" s="235">
        <v>14.70945</v>
      </c>
      <c r="AE20" s="235">
        <v>-18.02298</v>
      </c>
      <c r="AF20" s="235">
        <v>19.158650000000002</v>
      </c>
      <c r="AG20" s="235">
        <v>22.104689999999998</v>
      </c>
      <c r="AH20" s="235">
        <v>14.295219999999999</v>
      </c>
      <c r="AI20" s="252">
        <v>17.065750000000001</v>
      </c>
      <c r="AJ20" s="252">
        <v>-8.489469999999999</v>
      </c>
      <c r="AK20" s="252">
        <v>9.3208599999999997</v>
      </c>
      <c r="AL20" s="252">
        <v>51.526900000000005</v>
      </c>
      <c r="AM20" s="252">
        <v>43.174469999999999</v>
      </c>
      <c r="AN20" s="211"/>
      <c r="AO20" s="211"/>
      <c r="AP20" s="211"/>
      <c r="AQ20" s="211"/>
      <c r="AR20" s="211"/>
      <c r="AS20" s="211"/>
      <c r="AT20" s="211"/>
      <c r="AU20" s="211"/>
      <c r="AV20" s="211"/>
      <c r="AW20" s="211"/>
      <c r="AX20" s="211"/>
      <c r="AY20" s="211"/>
    </row>
    <row r="21" spans="1:51" ht="15" x14ac:dyDescent="0.25">
      <c r="A21" s="191">
        <f>YampaRiverInflow.TotalOutflow!A21</f>
        <v>44652</v>
      </c>
      <c r="B21" s="165"/>
      <c r="C21" s="165"/>
      <c r="D21" s="165">
        <v>20.425000000000001</v>
      </c>
      <c r="E21" s="235">
        <v>96.20026</v>
      </c>
      <c r="F21" s="235">
        <v>93.1066</v>
      </c>
      <c r="G21" s="235">
        <v>113.65612</v>
      </c>
      <c r="H21" s="235">
        <v>66.630200000000002</v>
      </c>
      <c r="I21" s="235">
        <v>71.963399999999993</v>
      </c>
      <c r="J21" s="235">
        <v>66.69935000000001</v>
      </c>
      <c r="K21" s="235">
        <v>32.739060000000002</v>
      </c>
      <c r="L21" s="235">
        <v>14.244879999999998</v>
      </c>
      <c r="M21" s="235">
        <v>31.657869999999999</v>
      </c>
      <c r="N21" s="235">
        <v>78.978619999999992</v>
      </c>
      <c r="O21" s="235">
        <v>163.68356</v>
      </c>
      <c r="P21" s="235">
        <v>33.634209999999996</v>
      </c>
      <c r="Q21" s="235">
        <v>85.047899999999998</v>
      </c>
      <c r="R21" s="235">
        <v>90.867329999999995</v>
      </c>
      <c r="S21" s="235">
        <v>42.873559999999998</v>
      </c>
      <c r="T21" s="235">
        <v>92.717320000000001</v>
      </c>
      <c r="U21" s="235">
        <v>-50.942349999999998</v>
      </c>
      <c r="V21" s="235">
        <v>-20.665459999999999</v>
      </c>
      <c r="W21" s="235">
        <v>-6.8614199999999999</v>
      </c>
      <c r="X21" s="235">
        <v>-36.738260000000004</v>
      </c>
      <c r="Y21" s="235">
        <v>-5.1315900000000001</v>
      </c>
      <c r="Z21" s="235">
        <v>8.6379099999999998</v>
      </c>
      <c r="AA21" s="235">
        <v>92.931869999999989</v>
      </c>
      <c r="AB21" s="235">
        <v>8.7707999999999995</v>
      </c>
      <c r="AC21" s="235">
        <v>-11.025589999999999</v>
      </c>
      <c r="AD21" s="235">
        <v>-2.8896199999999999</v>
      </c>
      <c r="AE21" s="235">
        <v>-12.4717</v>
      </c>
      <c r="AF21" s="235">
        <v>37.547419999999995</v>
      </c>
      <c r="AG21" s="235">
        <v>73.938360000000003</v>
      </c>
      <c r="AH21" s="235">
        <v>23.613019999999999</v>
      </c>
      <c r="AI21" s="252">
        <v>12.379110000000001</v>
      </c>
      <c r="AJ21" s="252">
        <v>-15.7683</v>
      </c>
      <c r="AK21" s="252">
        <v>-8.9777900000000006</v>
      </c>
      <c r="AL21" s="252">
        <v>26.227169999999997</v>
      </c>
      <c r="AM21" s="252">
        <v>28.672889999999999</v>
      </c>
      <c r="AN21" s="211"/>
      <c r="AO21" s="211"/>
      <c r="AP21" s="211"/>
      <c r="AQ21" s="211"/>
      <c r="AR21" s="211"/>
      <c r="AS21" s="211"/>
      <c r="AT21" s="211"/>
      <c r="AU21" s="211"/>
      <c r="AV21" s="211"/>
      <c r="AW21" s="211"/>
      <c r="AX21" s="211"/>
      <c r="AY21" s="211"/>
    </row>
    <row r="22" spans="1:51" ht="15" x14ac:dyDescent="0.25">
      <c r="A22" s="191">
        <f>YampaRiverInflow.TotalOutflow!A22</f>
        <v>44682</v>
      </c>
      <c r="B22" s="165"/>
      <c r="C22" s="165"/>
      <c r="D22" s="165">
        <v>3.4889999999999999</v>
      </c>
      <c r="E22" s="235">
        <v>160.22148999999999</v>
      </c>
      <c r="F22" s="235">
        <v>79.716399999999993</v>
      </c>
      <c r="G22" s="235">
        <v>34.539989999999996</v>
      </c>
      <c r="H22" s="235">
        <v>-75.702719999999999</v>
      </c>
      <c r="I22" s="235">
        <v>26.673189999999998</v>
      </c>
      <c r="J22" s="235">
        <v>47.744349999999997</v>
      </c>
      <c r="K22" s="235">
        <v>-46.262440000000005</v>
      </c>
      <c r="L22" s="235">
        <v>-30.300249999999998</v>
      </c>
      <c r="M22" s="235">
        <v>12.60849</v>
      </c>
      <c r="N22" s="235">
        <v>48.945730000000005</v>
      </c>
      <c r="O22" s="235">
        <v>120.83439999999999</v>
      </c>
      <c r="P22" s="235">
        <v>43.791910000000001</v>
      </c>
      <c r="Q22" s="235">
        <v>143.51311999999999</v>
      </c>
      <c r="R22" s="235">
        <v>14.462389999999999</v>
      </c>
      <c r="S22" s="235">
        <v>25.07938</v>
      </c>
      <c r="T22" s="235">
        <v>110.48378</v>
      </c>
      <c r="U22" s="235">
        <v>4.4198699999999995</v>
      </c>
      <c r="V22" s="235">
        <v>-9.4710400000000003</v>
      </c>
      <c r="W22" s="235">
        <v>-11.55878</v>
      </c>
      <c r="X22" s="235">
        <v>-20.12107</v>
      </c>
      <c r="Y22" s="235">
        <v>-6.2686999999999999</v>
      </c>
      <c r="Z22" s="235">
        <v>3.8273699999999997</v>
      </c>
      <c r="AA22" s="235">
        <v>135.48492000000002</v>
      </c>
      <c r="AB22" s="235">
        <v>-18.09918</v>
      </c>
      <c r="AC22" s="235">
        <v>-26.76895</v>
      </c>
      <c r="AD22" s="235">
        <v>12.218399999999999</v>
      </c>
      <c r="AE22" s="235">
        <v>8.8367199999999997</v>
      </c>
      <c r="AF22" s="235">
        <v>40.216769999999997</v>
      </c>
      <c r="AG22" s="235">
        <v>62.942929999999997</v>
      </c>
      <c r="AH22" s="235">
        <v>-7.97098</v>
      </c>
      <c r="AI22" s="252">
        <v>-0.19831000000000001</v>
      </c>
      <c r="AJ22" s="252">
        <v>-19.161000000000001</v>
      </c>
      <c r="AK22" s="252">
        <v>-13.035030000000001</v>
      </c>
      <c r="AL22" s="252">
        <v>50.601709999999997</v>
      </c>
      <c r="AM22" s="252">
        <v>65.539070000000009</v>
      </c>
      <c r="AN22" s="211"/>
      <c r="AO22" s="211"/>
      <c r="AP22" s="211"/>
      <c r="AQ22" s="211"/>
      <c r="AR22" s="211"/>
      <c r="AS22" s="211"/>
      <c r="AT22" s="211"/>
      <c r="AU22" s="211"/>
      <c r="AV22" s="211"/>
      <c r="AW22" s="211"/>
      <c r="AX22" s="211"/>
      <c r="AY22" s="211"/>
    </row>
    <row r="23" spans="1:51" ht="15" x14ac:dyDescent="0.25">
      <c r="A23" s="191">
        <f>YampaRiverInflow.TotalOutflow!A23</f>
        <v>44713</v>
      </c>
      <c r="B23" s="165"/>
      <c r="C23" s="165"/>
      <c r="D23" s="165">
        <v>-14.398</v>
      </c>
      <c r="E23" s="235">
        <v>-24.413979999999999</v>
      </c>
      <c r="F23" s="235">
        <v>59.826749999999997</v>
      </c>
      <c r="G23" s="235">
        <v>109.47535999999999</v>
      </c>
      <c r="H23" s="235">
        <v>52.728230000000003</v>
      </c>
      <c r="I23" s="235">
        <v>39.237310000000001</v>
      </c>
      <c r="J23" s="235">
        <v>-5.3495100000000004</v>
      </c>
      <c r="K23" s="235">
        <v>-3.2524600000000001</v>
      </c>
      <c r="L23" s="235">
        <v>22.28257</v>
      </c>
      <c r="M23" s="235">
        <v>74.744810000000001</v>
      </c>
      <c r="N23" s="235">
        <v>-3.0993200000000001</v>
      </c>
      <c r="O23" s="235">
        <v>7.29115</v>
      </c>
      <c r="P23" s="235">
        <v>-5.7815200000000004</v>
      </c>
      <c r="Q23" s="235">
        <v>44.457190000000004</v>
      </c>
      <c r="R23" s="235">
        <v>6.8165200000000006</v>
      </c>
      <c r="S23" s="235">
        <v>-20.784119999999998</v>
      </c>
      <c r="T23" s="235">
        <v>54.98883</v>
      </c>
      <c r="U23" s="235">
        <v>15.635149999999999</v>
      </c>
      <c r="V23" s="235">
        <v>-4.4930099999999999</v>
      </c>
      <c r="W23" s="235">
        <v>-44.942190000000004</v>
      </c>
      <c r="X23" s="235">
        <v>-28.13184</v>
      </c>
      <c r="Y23" s="235">
        <v>-44.289410000000004</v>
      </c>
      <c r="Z23" s="235">
        <v>-35.671800000000005</v>
      </c>
      <c r="AA23" s="235">
        <v>27.88485</v>
      </c>
      <c r="AB23" s="235">
        <v>-19.299349999999997</v>
      </c>
      <c r="AC23" s="235">
        <v>-31.8673</v>
      </c>
      <c r="AD23" s="235">
        <v>12.303469999999999</v>
      </c>
      <c r="AE23" s="235">
        <v>-30.751990000000003</v>
      </c>
      <c r="AF23" s="235">
        <v>-8.8943600000000007</v>
      </c>
      <c r="AG23" s="235">
        <v>32.357529999999997</v>
      </c>
      <c r="AH23" s="235">
        <v>-19.29664</v>
      </c>
      <c r="AI23" s="252">
        <v>-30.338090000000001</v>
      </c>
      <c r="AJ23" s="252">
        <v>-26.509810000000002</v>
      </c>
      <c r="AK23" s="252">
        <v>-10.61144</v>
      </c>
      <c r="AL23" s="252">
        <v>25.167849999999998</v>
      </c>
      <c r="AM23" s="252">
        <v>1.52935</v>
      </c>
      <c r="AN23" s="211"/>
      <c r="AO23" s="211"/>
      <c r="AP23" s="211"/>
      <c r="AQ23" s="211"/>
      <c r="AR23" s="211"/>
      <c r="AS23" s="211"/>
      <c r="AT23" s="211"/>
      <c r="AU23" s="211"/>
      <c r="AV23" s="211"/>
      <c r="AW23" s="211"/>
      <c r="AX23" s="211"/>
      <c r="AY23" s="211"/>
    </row>
    <row r="24" spans="1:51" ht="15" x14ac:dyDescent="0.25">
      <c r="A24" s="191">
        <f>YampaRiverInflow.TotalOutflow!A24</f>
        <v>44743</v>
      </c>
      <c r="B24" s="165"/>
      <c r="C24" s="165"/>
      <c r="D24" s="165">
        <v>16.077999999999999</v>
      </c>
      <c r="E24" s="235">
        <v>162.26229999999998</v>
      </c>
      <c r="F24" s="235">
        <v>263.92844000000002</v>
      </c>
      <c r="G24" s="235">
        <v>81.789079999999998</v>
      </c>
      <c r="H24" s="235">
        <v>-37.088639999999998</v>
      </c>
      <c r="I24" s="235">
        <v>41.058320000000002</v>
      </c>
      <c r="J24" s="235">
        <v>23.067810000000001</v>
      </c>
      <c r="K24" s="235">
        <v>96.231220000000008</v>
      </c>
      <c r="L24" s="235">
        <v>36.173430000000003</v>
      </c>
      <c r="M24" s="235">
        <v>14.53885</v>
      </c>
      <c r="N24" s="235">
        <v>48.365290000000002</v>
      </c>
      <c r="O24" s="235">
        <v>13.52698</v>
      </c>
      <c r="P24" s="235">
        <v>41.234610000000004</v>
      </c>
      <c r="Q24" s="235">
        <v>51.91695</v>
      </c>
      <c r="R24" s="235">
        <v>63.193040000000003</v>
      </c>
      <c r="S24" s="235">
        <v>38.002940000000002</v>
      </c>
      <c r="T24" s="235">
        <v>100.30158999999999</v>
      </c>
      <c r="U24" s="235">
        <v>89.86345</v>
      </c>
      <c r="V24" s="235">
        <v>-26.052589999999999</v>
      </c>
      <c r="W24" s="235">
        <v>-16.813580000000002</v>
      </c>
      <c r="X24" s="235">
        <v>9.49343</v>
      </c>
      <c r="Y24" s="235">
        <v>3.8433299999999999</v>
      </c>
      <c r="Z24" s="235">
        <v>-10.612440000000001</v>
      </c>
      <c r="AA24" s="235">
        <v>41.559800000000003</v>
      </c>
      <c r="AB24" s="235">
        <v>2.9969000000000001</v>
      </c>
      <c r="AC24" s="235">
        <v>6.9309099999999999</v>
      </c>
      <c r="AD24" s="235">
        <v>11.99058</v>
      </c>
      <c r="AE24" s="235">
        <v>-16.260439999999999</v>
      </c>
      <c r="AF24" s="235">
        <v>-22.835750000000001</v>
      </c>
      <c r="AG24" s="235">
        <v>21.93834</v>
      </c>
      <c r="AH24" s="235">
        <v>36.23865</v>
      </c>
      <c r="AI24" s="252">
        <v>36.61777</v>
      </c>
      <c r="AJ24" s="252">
        <v>9.9708400000000008</v>
      </c>
      <c r="AK24" s="252">
        <v>18.92069</v>
      </c>
      <c r="AL24" s="252">
        <v>11.734999999999999</v>
      </c>
      <c r="AM24" s="252">
        <v>32.128329999999998</v>
      </c>
      <c r="AN24" s="211"/>
      <c r="AO24" s="211"/>
      <c r="AP24" s="211"/>
      <c r="AQ24" s="211"/>
      <c r="AR24" s="211"/>
      <c r="AS24" s="211"/>
      <c r="AT24" s="211"/>
      <c r="AU24" s="211"/>
      <c r="AV24" s="211"/>
      <c r="AW24" s="211"/>
      <c r="AX24" s="211"/>
      <c r="AY24" s="211"/>
    </row>
    <row r="25" spans="1:51" ht="15" x14ac:dyDescent="0.25">
      <c r="A25" s="191">
        <f>YampaRiverInflow.TotalOutflow!A25</f>
        <v>44774</v>
      </c>
      <c r="B25" s="165"/>
      <c r="C25" s="165"/>
      <c r="D25" s="165">
        <v>33.622999999999998</v>
      </c>
      <c r="E25" s="235">
        <v>173.46905999999998</v>
      </c>
      <c r="F25" s="235">
        <v>181.92004</v>
      </c>
      <c r="G25" s="235">
        <v>27.910540000000001</v>
      </c>
      <c r="H25" s="235">
        <v>47.18244</v>
      </c>
      <c r="I25" s="235">
        <v>96.179249999999996</v>
      </c>
      <c r="J25" s="235">
        <v>61.017019999999995</v>
      </c>
      <c r="K25" s="235">
        <v>51.164999999999999</v>
      </c>
      <c r="L25" s="235">
        <v>53.872199999999999</v>
      </c>
      <c r="M25" s="235">
        <v>72.455490000000012</v>
      </c>
      <c r="N25" s="235">
        <v>75.402380000000008</v>
      </c>
      <c r="O25" s="235">
        <v>106.43533000000001</v>
      </c>
      <c r="P25" s="235">
        <v>67.57383999999999</v>
      </c>
      <c r="Q25" s="235">
        <v>52.7256</v>
      </c>
      <c r="R25" s="235">
        <v>30.167000000000002</v>
      </c>
      <c r="S25" s="235">
        <v>95.579899999999995</v>
      </c>
      <c r="T25" s="235">
        <v>79.560249999999996</v>
      </c>
      <c r="U25" s="235">
        <v>70.709090000000003</v>
      </c>
      <c r="V25" s="235">
        <v>34.237900000000003</v>
      </c>
      <c r="W25" s="235">
        <v>44.544559999999997</v>
      </c>
      <c r="X25" s="235">
        <v>14.0466</v>
      </c>
      <c r="Y25" s="235">
        <v>56.732959999999999</v>
      </c>
      <c r="Z25" s="235">
        <v>22.905419999999999</v>
      </c>
      <c r="AA25" s="235">
        <v>62.430010000000003</v>
      </c>
      <c r="AB25" s="235">
        <v>21.733169999999998</v>
      </c>
      <c r="AC25" s="235">
        <v>32.04927</v>
      </c>
      <c r="AD25" s="235">
        <v>31.077919999999999</v>
      </c>
      <c r="AE25" s="235">
        <v>9.1049699999999998</v>
      </c>
      <c r="AF25" s="235">
        <v>11.513950000000001</v>
      </c>
      <c r="AG25" s="235">
        <v>35.979999999999997</v>
      </c>
      <c r="AH25" s="235">
        <v>89.903379999999999</v>
      </c>
      <c r="AI25" s="252">
        <v>51.304139999999997</v>
      </c>
      <c r="AJ25" s="252">
        <v>54.512869999999999</v>
      </c>
      <c r="AK25" s="252">
        <v>55.313870000000001</v>
      </c>
      <c r="AL25" s="252">
        <v>113.31216000000001</v>
      </c>
      <c r="AM25" s="252">
        <v>58.910589999999999</v>
      </c>
      <c r="AN25" s="211"/>
      <c r="AO25" s="211"/>
      <c r="AP25" s="211"/>
      <c r="AQ25" s="211"/>
      <c r="AR25" s="211"/>
      <c r="AS25" s="211"/>
      <c r="AT25" s="211"/>
      <c r="AU25" s="211"/>
      <c r="AV25" s="211"/>
      <c r="AW25" s="211"/>
      <c r="AX25" s="211"/>
      <c r="AY25" s="211"/>
    </row>
    <row r="26" spans="1:51" ht="15" x14ac:dyDescent="0.25">
      <c r="A26" s="191">
        <f>YampaRiverInflow.TotalOutflow!A26</f>
        <v>44805</v>
      </c>
      <c r="B26" s="165"/>
      <c r="C26" s="165"/>
      <c r="D26" s="165">
        <v>26.303999999999998</v>
      </c>
      <c r="E26" s="235">
        <v>58.039279999999998</v>
      </c>
      <c r="F26" s="235">
        <v>49.537279999999996</v>
      </c>
      <c r="G26" s="235">
        <v>48.147349999999996</v>
      </c>
      <c r="H26" s="235">
        <v>19.100849999999998</v>
      </c>
      <c r="I26" s="235">
        <v>44.182519999999997</v>
      </c>
      <c r="J26" s="235">
        <v>39.570800000000006</v>
      </c>
      <c r="K26" s="235">
        <v>60.816720000000004</v>
      </c>
      <c r="L26" s="235">
        <v>123.70398</v>
      </c>
      <c r="M26" s="235">
        <v>66.820329999999998</v>
      </c>
      <c r="N26" s="235">
        <v>67.131079999999997</v>
      </c>
      <c r="O26" s="235">
        <v>74.204390000000004</v>
      </c>
      <c r="P26" s="235">
        <v>60.767949999999999</v>
      </c>
      <c r="Q26" s="235">
        <v>44.842580000000005</v>
      </c>
      <c r="R26" s="235">
        <v>21.581499999999998</v>
      </c>
      <c r="S26" s="235">
        <v>40.702069999999999</v>
      </c>
      <c r="T26" s="235">
        <v>105.37634</v>
      </c>
      <c r="U26" s="235">
        <v>66.257890000000003</v>
      </c>
      <c r="V26" s="235">
        <v>1.6861700000000002</v>
      </c>
      <c r="W26" s="235">
        <v>30.615169999999999</v>
      </c>
      <c r="X26" s="235">
        <v>57.502429999999997</v>
      </c>
      <c r="Y26" s="235">
        <v>34.311339999999994</v>
      </c>
      <c r="Z26" s="235">
        <v>33.011309999999995</v>
      </c>
      <c r="AA26" s="235">
        <v>31.35323</v>
      </c>
      <c r="AB26" s="235">
        <v>-3.86361</v>
      </c>
      <c r="AC26" s="235">
        <v>15.656870000000001</v>
      </c>
      <c r="AD26" s="235">
        <v>22.814970000000002</v>
      </c>
      <c r="AE26" s="235">
        <v>11.3721</v>
      </c>
      <c r="AF26" s="235">
        <v>27.015340000000002</v>
      </c>
      <c r="AG26" s="235">
        <v>19.485970000000002</v>
      </c>
      <c r="AH26" s="235">
        <v>51.889110000000002</v>
      </c>
      <c r="AI26" s="252">
        <v>69.938880000000012</v>
      </c>
      <c r="AJ26" s="252">
        <v>85.735799999999998</v>
      </c>
      <c r="AK26" s="252">
        <v>28.291240000000002</v>
      </c>
      <c r="AL26" s="252">
        <v>61.583260000000003</v>
      </c>
      <c r="AM26" s="252">
        <v>58.855499999999999</v>
      </c>
      <c r="AN26" s="211"/>
      <c r="AO26" s="211"/>
      <c r="AP26" s="211"/>
      <c r="AQ26" s="211"/>
      <c r="AR26" s="211"/>
      <c r="AS26" s="211"/>
      <c r="AT26" s="211"/>
      <c r="AU26" s="211"/>
      <c r="AV26" s="211"/>
      <c r="AW26" s="211"/>
      <c r="AX26" s="211"/>
      <c r="AY26" s="211"/>
    </row>
    <row r="27" spans="1:51" ht="15" x14ac:dyDescent="0.25">
      <c r="A27" s="191">
        <f>YampaRiverInflow.TotalOutflow!A27</f>
        <v>44835</v>
      </c>
      <c r="B27" s="165"/>
      <c r="C27" s="165"/>
      <c r="D27" s="165">
        <v>26.123999999999999</v>
      </c>
      <c r="E27" s="235">
        <v>94.210949999999997</v>
      </c>
      <c r="F27" s="235">
        <v>62.611580000000004</v>
      </c>
      <c r="G27" s="235">
        <v>44.29318</v>
      </c>
      <c r="H27" s="235">
        <v>76.503590000000003</v>
      </c>
      <c r="I27" s="235">
        <v>31.99305</v>
      </c>
      <c r="J27" s="235">
        <v>68.755240000000001</v>
      </c>
      <c r="K27" s="235">
        <v>34.473959999999998</v>
      </c>
      <c r="L27" s="235">
        <v>-5.0724499999999999</v>
      </c>
      <c r="M27" s="235">
        <v>8.4032400000000003</v>
      </c>
      <c r="N27" s="235">
        <v>58.572089999999996</v>
      </c>
      <c r="O27" s="235">
        <v>26.536560000000001</v>
      </c>
      <c r="P27" s="235">
        <v>30.619790000000002</v>
      </c>
      <c r="Q27" s="235">
        <v>17.437549999999998</v>
      </c>
      <c r="R27" s="235">
        <v>-6.8582700000000001</v>
      </c>
      <c r="S27" s="235">
        <v>-5.2950000000000004E-2</v>
      </c>
      <c r="T27" s="235">
        <v>34.554230000000004</v>
      </c>
      <c r="U27" s="235">
        <v>-2.5649999999999999</v>
      </c>
      <c r="V27" s="235">
        <v>14.550549999999999</v>
      </c>
      <c r="W27" s="235">
        <v>-9.9389500000000002</v>
      </c>
      <c r="X27" s="235">
        <v>23.19021</v>
      </c>
      <c r="Y27" s="235">
        <v>-14.36961</v>
      </c>
      <c r="Z27" s="235">
        <v>71.068789999999993</v>
      </c>
      <c r="AA27" s="235">
        <v>6.2742899999999997</v>
      </c>
      <c r="AB27" s="235">
        <v>27.342230000000001</v>
      </c>
      <c r="AC27" s="235">
        <v>-0.23946999999999999</v>
      </c>
      <c r="AD27" s="235">
        <v>-2.2455599999999998</v>
      </c>
      <c r="AE27" s="235">
        <v>-16.214659999999999</v>
      </c>
      <c r="AF27" s="235">
        <v>31.133290000000002</v>
      </c>
      <c r="AG27" s="235">
        <v>10.062709999999999</v>
      </c>
      <c r="AH27" s="235">
        <v>26.87743</v>
      </c>
      <c r="AI27" s="252">
        <v>16.168790000000001</v>
      </c>
      <c r="AJ27" s="252">
        <v>10.55016</v>
      </c>
      <c r="AK27" s="252">
        <v>53.043779999999998</v>
      </c>
      <c r="AL27" s="252">
        <v>3.4746300000000003</v>
      </c>
      <c r="AM27" s="252">
        <v>36.631749999999997</v>
      </c>
      <c r="AN27" s="211"/>
      <c r="AO27" s="211"/>
      <c r="AP27" s="211"/>
      <c r="AQ27" s="211"/>
      <c r="AR27" s="211"/>
      <c r="AS27" s="211"/>
      <c r="AT27" s="211"/>
      <c r="AU27" s="211"/>
      <c r="AV27" s="211"/>
      <c r="AW27" s="211"/>
      <c r="AX27" s="211"/>
      <c r="AY27" s="211"/>
    </row>
    <row r="28" spans="1:51" ht="15" x14ac:dyDescent="0.25">
      <c r="A28" s="191">
        <f>YampaRiverInflow.TotalOutflow!A28</f>
        <v>44866</v>
      </c>
      <c r="B28" s="165"/>
      <c r="C28" s="165"/>
      <c r="D28" s="165">
        <v>40.941000000000003</v>
      </c>
      <c r="E28" s="235">
        <v>74.925269999999998</v>
      </c>
      <c r="F28" s="235">
        <v>84.97354</v>
      </c>
      <c r="G28" s="235">
        <v>44.572330000000001</v>
      </c>
      <c r="H28" s="235">
        <v>61.21857</v>
      </c>
      <c r="I28" s="235">
        <v>61.653169999999996</v>
      </c>
      <c r="J28" s="235">
        <v>14.882989999999999</v>
      </c>
      <c r="K28" s="235">
        <v>-19.204990000000002</v>
      </c>
      <c r="L28" s="235">
        <v>-1.52424</v>
      </c>
      <c r="M28" s="235">
        <v>18.457650000000001</v>
      </c>
      <c r="N28" s="235">
        <v>34.945860000000003</v>
      </c>
      <c r="O28" s="235">
        <v>47.466260000000005</v>
      </c>
      <c r="P28" s="235">
        <v>4.8053999999999997</v>
      </c>
      <c r="Q28" s="235">
        <v>35.269769999999994</v>
      </c>
      <c r="R28" s="235">
        <v>42.339680000000001</v>
      </c>
      <c r="S28" s="235">
        <v>55.028739999999999</v>
      </c>
      <c r="T28" s="235">
        <v>49.55097</v>
      </c>
      <c r="U28" s="235">
        <v>12.85075</v>
      </c>
      <c r="V28" s="235">
        <v>-5.0983599999999996</v>
      </c>
      <c r="W28" s="235">
        <v>3.7396100000000003</v>
      </c>
      <c r="X28" s="235">
        <v>5.9197799999999994</v>
      </c>
      <c r="Y28" s="235">
        <v>13.224440000000001</v>
      </c>
      <c r="Z28" s="235">
        <v>88.19019999999999</v>
      </c>
      <c r="AA28" s="235">
        <v>3.3384200000000002</v>
      </c>
      <c r="AB28" s="235">
        <v>9.6611499999999992</v>
      </c>
      <c r="AC28" s="235">
        <v>28.934830000000002</v>
      </c>
      <c r="AD28" s="235">
        <v>23.146419999999999</v>
      </c>
      <c r="AE28" s="235">
        <v>6.9311699999999998</v>
      </c>
      <c r="AF28" s="235">
        <v>-18.565669999999997</v>
      </c>
      <c r="AG28" s="235">
        <v>6.0730000000000004</v>
      </c>
      <c r="AH28" s="235">
        <v>25.847069999999999</v>
      </c>
      <c r="AI28" s="252">
        <v>73.871279999999999</v>
      </c>
      <c r="AJ28" s="252">
        <v>16.733310000000003</v>
      </c>
      <c r="AK28" s="252">
        <v>13.000729999999999</v>
      </c>
      <c r="AL28" s="252">
        <v>60.45805</v>
      </c>
      <c r="AM28" s="252">
        <v>87.538119999999992</v>
      </c>
      <c r="AN28" s="211"/>
      <c r="AO28" s="211"/>
      <c r="AP28" s="211"/>
      <c r="AQ28" s="211"/>
      <c r="AR28" s="211"/>
      <c r="AS28" s="211"/>
      <c r="AT28" s="211"/>
      <c r="AU28" s="211"/>
      <c r="AV28" s="211"/>
      <c r="AW28" s="211"/>
      <c r="AX28" s="211"/>
      <c r="AY28" s="211"/>
    </row>
    <row r="29" spans="1:51" ht="15" x14ac:dyDescent="0.25">
      <c r="A29" s="191">
        <f>YampaRiverInflow.TotalOutflow!A29</f>
        <v>44896</v>
      </c>
      <c r="B29" s="165"/>
      <c r="C29" s="165"/>
      <c r="D29" s="165">
        <v>31.451000000000001</v>
      </c>
      <c r="E29" s="235">
        <v>105.89599000000001</v>
      </c>
      <c r="F29" s="235">
        <v>94.589410000000001</v>
      </c>
      <c r="G29" s="235">
        <v>51.131320000000002</v>
      </c>
      <c r="H29" s="235">
        <v>61.849769999999999</v>
      </c>
      <c r="I29" s="235">
        <v>34.074580000000005</v>
      </c>
      <c r="J29" s="235">
        <v>38.824640000000002</v>
      </c>
      <c r="K29" s="235">
        <v>35.952129999999997</v>
      </c>
      <c r="L29" s="235">
        <v>20.8627</v>
      </c>
      <c r="M29" s="235">
        <v>57.803160000000005</v>
      </c>
      <c r="N29" s="235">
        <v>92.029710000000009</v>
      </c>
      <c r="O29" s="235">
        <v>54.482939999999999</v>
      </c>
      <c r="P29" s="235">
        <v>74.188720000000004</v>
      </c>
      <c r="Q29" s="235">
        <v>20.86449</v>
      </c>
      <c r="R29" s="235">
        <v>23.802630000000001</v>
      </c>
      <c r="S29" s="235">
        <v>17.31991</v>
      </c>
      <c r="T29" s="235">
        <v>3.7025900000000003</v>
      </c>
      <c r="U29" s="235">
        <v>4.0086300000000001</v>
      </c>
      <c r="V29" s="235">
        <v>16.006059999999998</v>
      </c>
      <c r="W29" s="235">
        <v>32.989669999999997</v>
      </c>
      <c r="X29" s="235">
        <v>24.059549999999998</v>
      </c>
      <c r="Y29" s="235">
        <v>18.055310000000002</v>
      </c>
      <c r="Z29" s="235">
        <v>72.941210000000012</v>
      </c>
      <c r="AA29" s="235">
        <v>9.4193499999999997</v>
      </c>
      <c r="AB29" s="235">
        <v>-6.6252899999999997</v>
      </c>
      <c r="AC29" s="235">
        <v>25.260439999999999</v>
      </c>
      <c r="AD29" s="235">
        <v>20.1906</v>
      </c>
      <c r="AE29" s="235">
        <v>8.2487399999999997</v>
      </c>
      <c r="AF29" s="235">
        <v>198.80347</v>
      </c>
      <c r="AG29" s="235">
        <v>47.475259999999999</v>
      </c>
      <c r="AH29" s="235">
        <v>29.025639999999999</v>
      </c>
      <c r="AI29" s="252">
        <v>23.17662</v>
      </c>
      <c r="AJ29" s="252">
        <v>8.44069</v>
      </c>
      <c r="AK29" s="252">
        <v>14.2028</v>
      </c>
      <c r="AL29" s="252">
        <v>16.20814</v>
      </c>
      <c r="AM29" s="252">
        <v>110.20038000000001</v>
      </c>
      <c r="AN29" s="211"/>
      <c r="AO29" s="211"/>
      <c r="AP29" s="211"/>
      <c r="AQ29" s="211"/>
      <c r="AR29" s="211"/>
      <c r="AS29" s="211"/>
      <c r="AT29" s="211"/>
      <c r="AU29" s="211"/>
      <c r="AV29" s="211"/>
      <c r="AW29" s="211"/>
      <c r="AX29" s="211"/>
      <c r="AY29" s="211"/>
    </row>
    <row r="30" spans="1:51" ht="15" x14ac:dyDescent="0.25">
      <c r="A30" s="191">
        <f>YampaRiverInflow.TotalOutflow!A30</f>
        <v>44927</v>
      </c>
      <c r="B30" s="165"/>
      <c r="C30" s="165"/>
      <c r="D30" s="165">
        <v>48.27</v>
      </c>
      <c r="E30" s="235">
        <v>67.109080000000006</v>
      </c>
      <c r="F30" s="235">
        <v>85.926450000000003</v>
      </c>
      <c r="G30" s="235">
        <v>22.962630000000001</v>
      </c>
      <c r="H30" s="235">
        <v>38.586370000000002</v>
      </c>
      <c r="I30" s="235">
        <v>50.149720000000002</v>
      </c>
      <c r="J30" s="235">
        <v>73.993719999999996</v>
      </c>
      <c r="K30" s="235">
        <v>66.085639999999998</v>
      </c>
      <c r="L30" s="235">
        <v>35.41386</v>
      </c>
      <c r="M30" s="235">
        <v>73.120070000000013</v>
      </c>
      <c r="N30" s="235">
        <v>216.50864000000001</v>
      </c>
      <c r="O30" s="235">
        <v>75.599890000000002</v>
      </c>
      <c r="P30" s="235">
        <v>153.67762999999999</v>
      </c>
      <c r="Q30" s="235">
        <v>19.93974</v>
      </c>
      <c r="R30" s="235">
        <v>50.25112</v>
      </c>
      <c r="S30" s="235">
        <v>51.307099999999998</v>
      </c>
      <c r="T30" s="235">
        <v>48.592469999999999</v>
      </c>
      <c r="U30" s="235">
        <v>21.595279999999999</v>
      </c>
      <c r="V30" s="235">
        <v>50.7896</v>
      </c>
      <c r="W30" s="235">
        <v>15.387979999999999</v>
      </c>
      <c r="X30" s="235">
        <v>33.643239999999999</v>
      </c>
      <c r="Y30" s="235">
        <v>8.7414400000000008</v>
      </c>
      <c r="Z30" s="235">
        <v>308.55319000000003</v>
      </c>
      <c r="AA30" s="235">
        <v>17.535499999999999</v>
      </c>
      <c r="AB30" s="235">
        <v>-4.3097500000000002</v>
      </c>
      <c r="AC30" s="235">
        <v>33.658019999999993</v>
      </c>
      <c r="AD30" s="235">
        <v>9.6820599999999999</v>
      </c>
      <c r="AE30" s="235">
        <v>57.667650000000002</v>
      </c>
      <c r="AF30" s="235">
        <v>40.798379999999995</v>
      </c>
      <c r="AG30" s="235">
        <v>20.18862</v>
      </c>
      <c r="AH30" s="235">
        <v>17.98648</v>
      </c>
      <c r="AI30" s="252">
        <v>11.416129999999999</v>
      </c>
      <c r="AJ30" s="252">
        <v>26.265250000000002</v>
      </c>
      <c r="AK30" s="252">
        <v>62.10371</v>
      </c>
      <c r="AL30" s="252">
        <v>34.369769999999995</v>
      </c>
      <c r="AM30" s="252">
        <v>73.864550000000008</v>
      </c>
      <c r="AN30" s="211"/>
      <c r="AO30" s="211"/>
      <c r="AP30" s="211"/>
      <c r="AQ30" s="211"/>
      <c r="AR30" s="211"/>
      <c r="AS30" s="211"/>
      <c r="AT30" s="211"/>
      <c r="AU30" s="211"/>
      <c r="AV30" s="211"/>
      <c r="AW30" s="211"/>
      <c r="AX30" s="211"/>
      <c r="AY30" s="211"/>
    </row>
    <row r="31" spans="1:51" ht="15" x14ac:dyDescent="0.25">
      <c r="A31" s="191">
        <f>YampaRiverInflow.TotalOutflow!A31</f>
        <v>44958</v>
      </c>
      <c r="B31" s="165"/>
      <c r="C31" s="165"/>
      <c r="D31" s="165">
        <v>43.753999999999998</v>
      </c>
      <c r="E31" s="235">
        <v>61.891629999999999</v>
      </c>
      <c r="F31" s="235">
        <v>81.362130000000008</v>
      </c>
      <c r="G31" s="235">
        <v>65.860690000000005</v>
      </c>
      <c r="H31" s="235">
        <v>96.742260000000002</v>
      </c>
      <c r="I31" s="235">
        <v>56.577669999999998</v>
      </c>
      <c r="J31" s="235">
        <v>76.689610000000002</v>
      </c>
      <c r="K31" s="235">
        <v>27.47861</v>
      </c>
      <c r="L31" s="235">
        <v>58.670389999999998</v>
      </c>
      <c r="M31" s="235">
        <v>103.05712</v>
      </c>
      <c r="N31" s="235">
        <v>217.21960000000001</v>
      </c>
      <c r="O31" s="235">
        <v>68.652330000000006</v>
      </c>
      <c r="P31" s="235">
        <v>95.266850000000005</v>
      </c>
      <c r="Q31" s="235">
        <v>30.53435</v>
      </c>
      <c r="R31" s="235">
        <v>0.87429999999999997</v>
      </c>
      <c r="S31" s="235">
        <v>79.516630000000006</v>
      </c>
      <c r="T31" s="235">
        <v>42.740839999999999</v>
      </c>
      <c r="U31" s="235">
        <v>27.866959999999999</v>
      </c>
      <c r="V31" s="235">
        <v>42.402940000000001</v>
      </c>
      <c r="W31" s="235">
        <v>9.2639599999999991</v>
      </c>
      <c r="X31" s="235">
        <v>42.885899999999999</v>
      </c>
      <c r="Y31" s="235">
        <v>23.858460000000001</v>
      </c>
      <c r="Z31" s="235">
        <v>198.39957999999999</v>
      </c>
      <c r="AA31" s="235">
        <v>14.859780000000001</v>
      </c>
      <c r="AB31" s="235">
        <v>22.055709999999998</v>
      </c>
      <c r="AC31" s="235">
        <v>46.185139999999997</v>
      </c>
      <c r="AD31" s="235">
        <v>33.257949999999994</v>
      </c>
      <c r="AE31" s="235">
        <v>61.041400000000003</v>
      </c>
      <c r="AF31" s="235">
        <v>40.438339999999997</v>
      </c>
      <c r="AG31" s="235">
        <v>24.008119999999998</v>
      </c>
      <c r="AH31" s="235">
        <v>33.928449999999998</v>
      </c>
      <c r="AI31" s="252">
        <v>39.258580000000002</v>
      </c>
      <c r="AJ31" s="252">
        <v>44.198879999999996</v>
      </c>
      <c r="AK31" s="252">
        <v>81.362470000000002</v>
      </c>
      <c r="AL31" s="252">
        <v>51.700089999999996</v>
      </c>
      <c r="AM31" s="252">
        <v>67.515590000000003</v>
      </c>
      <c r="AN31" s="211"/>
      <c r="AO31" s="211"/>
      <c r="AP31" s="211"/>
      <c r="AQ31" s="211"/>
      <c r="AR31" s="211"/>
      <c r="AS31" s="211"/>
      <c r="AT31" s="211"/>
      <c r="AU31" s="211"/>
      <c r="AV31" s="211"/>
      <c r="AW31" s="211"/>
      <c r="AX31" s="211"/>
      <c r="AY31" s="211"/>
    </row>
    <row r="32" spans="1:51" ht="15" x14ac:dyDescent="0.25">
      <c r="A32" s="191">
        <f>YampaRiverInflow.TotalOutflow!A32</f>
        <v>44986</v>
      </c>
      <c r="B32" s="165"/>
      <c r="C32" s="165"/>
      <c r="D32" s="165">
        <v>18.689</v>
      </c>
      <c r="E32" s="235">
        <v>66.457669999999993</v>
      </c>
      <c r="F32" s="235">
        <v>78.140059999999991</v>
      </c>
      <c r="G32" s="235">
        <v>46.975250000000003</v>
      </c>
      <c r="H32" s="235">
        <v>33.411790000000003</v>
      </c>
      <c r="I32" s="235">
        <v>9.7218199999999992</v>
      </c>
      <c r="J32" s="235">
        <v>-6.2396000000000003</v>
      </c>
      <c r="K32" s="235">
        <v>11.97274</v>
      </c>
      <c r="L32" s="235">
        <v>69.191539999999989</v>
      </c>
      <c r="M32" s="235">
        <v>135.81139999999999</v>
      </c>
      <c r="N32" s="235">
        <v>231.93197000000001</v>
      </c>
      <c r="O32" s="235">
        <v>51.73753</v>
      </c>
      <c r="P32" s="235">
        <v>184.00505999999999</v>
      </c>
      <c r="Q32" s="235">
        <v>-49.657410000000006</v>
      </c>
      <c r="R32" s="235">
        <v>44.784990000000001</v>
      </c>
      <c r="S32" s="235">
        <v>91.549779999999998</v>
      </c>
      <c r="T32" s="235">
        <v>-1.9535199999999999</v>
      </c>
      <c r="U32" s="235">
        <v>-1.3108900000000001</v>
      </c>
      <c r="V32" s="235">
        <v>38.696649999999998</v>
      </c>
      <c r="W32" s="235">
        <v>-25.373279999999998</v>
      </c>
      <c r="X32" s="235">
        <v>13.9216</v>
      </c>
      <c r="Y32" s="235">
        <v>0.71389999999999998</v>
      </c>
      <c r="Z32" s="235">
        <v>113.0411</v>
      </c>
      <c r="AA32" s="235">
        <v>23.902099999999997</v>
      </c>
      <c r="AB32" s="235">
        <v>-3.2670700000000004</v>
      </c>
      <c r="AC32" s="235">
        <v>14.70945</v>
      </c>
      <c r="AD32" s="235">
        <v>-18.02298</v>
      </c>
      <c r="AE32" s="235">
        <v>19.158650000000002</v>
      </c>
      <c r="AF32" s="235">
        <v>22.104689999999998</v>
      </c>
      <c r="AG32" s="235">
        <v>14.295219999999999</v>
      </c>
      <c r="AH32" s="235">
        <v>17.065750000000001</v>
      </c>
      <c r="AI32" s="252">
        <v>-8.489469999999999</v>
      </c>
      <c r="AJ32" s="252">
        <v>9.3208599999999997</v>
      </c>
      <c r="AK32" s="252">
        <v>51.526900000000005</v>
      </c>
      <c r="AL32" s="252">
        <v>43.174469999999999</v>
      </c>
      <c r="AM32" s="252">
        <v>144.17287999999999</v>
      </c>
      <c r="AN32" s="211"/>
      <c r="AO32" s="211"/>
      <c r="AP32" s="211"/>
      <c r="AQ32" s="211"/>
      <c r="AR32" s="211"/>
      <c r="AS32" s="211"/>
      <c r="AT32" s="211"/>
      <c r="AU32" s="211"/>
      <c r="AV32" s="211"/>
      <c r="AW32" s="211"/>
      <c r="AX32" s="211"/>
      <c r="AY32" s="211"/>
    </row>
    <row r="33" spans="1:51" ht="15" x14ac:dyDescent="0.25">
      <c r="A33" s="191">
        <f>YampaRiverInflow.TotalOutflow!A33</f>
        <v>45017</v>
      </c>
      <c r="B33" s="165"/>
      <c r="C33" s="165"/>
      <c r="D33" s="165">
        <v>20.425000000000001</v>
      </c>
      <c r="E33" s="235">
        <v>93.1066</v>
      </c>
      <c r="F33" s="235">
        <v>113.65612</v>
      </c>
      <c r="G33" s="235">
        <v>66.630200000000002</v>
      </c>
      <c r="H33" s="235">
        <v>71.963399999999993</v>
      </c>
      <c r="I33" s="235">
        <v>66.69935000000001</v>
      </c>
      <c r="J33" s="235">
        <v>32.739060000000002</v>
      </c>
      <c r="K33" s="235">
        <v>14.244879999999998</v>
      </c>
      <c r="L33" s="235">
        <v>31.657869999999999</v>
      </c>
      <c r="M33" s="235">
        <v>78.978619999999992</v>
      </c>
      <c r="N33" s="235">
        <v>163.68356</v>
      </c>
      <c r="O33" s="235">
        <v>33.634209999999996</v>
      </c>
      <c r="P33" s="235">
        <v>85.047899999999998</v>
      </c>
      <c r="Q33" s="235">
        <v>90.867329999999995</v>
      </c>
      <c r="R33" s="235">
        <v>42.873559999999998</v>
      </c>
      <c r="S33" s="235">
        <v>92.717320000000001</v>
      </c>
      <c r="T33" s="235">
        <v>-50.942349999999998</v>
      </c>
      <c r="U33" s="235">
        <v>-20.665459999999999</v>
      </c>
      <c r="V33" s="235">
        <v>-6.8614199999999999</v>
      </c>
      <c r="W33" s="235">
        <v>-36.738260000000004</v>
      </c>
      <c r="X33" s="235">
        <v>-5.1315900000000001</v>
      </c>
      <c r="Y33" s="235">
        <v>8.6379099999999998</v>
      </c>
      <c r="Z33" s="235">
        <v>92.931869999999989</v>
      </c>
      <c r="AA33" s="235">
        <v>8.7707999999999995</v>
      </c>
      <c r="AB33" s="235">
        <v>-11.025589999999999</v>
      </c>
      <c r="AC33" s="235">
        <v>-2.8896199999999999</v>
      </c>
      <c r="AD33" s="235">
        <v>-12.4717</v>
      </c>
      <c r="AE33" s="235">
        <v>37.547419999999995</v>
      </c>
      <c r="AF33" s="235">
        <v>73.938360000000003</v>
      </c>
      <c r="AG33" s="235">
        <v>23.613019999999999</v>
      </c>
      <c r="AH33" s="235">
        <v>12.379110000000001</v>
      </c>
      <c r="AI33" s="252">
        <v>-15.7683</v>
      </c>
      <c r="AJ33" s="252">
        <v>-8.9777900000000006</v>
      </c>
      <c r="AK33" s="252">
        <v>26.227169999999997</v>
      </c>
      <c r="AL33" s="252">
        <v>28.672889999999999</v>
      </c>
      <c r="AM33" s="252">
        <v>88.52458</v>
      </c>
      <c r="AN33" s="211"/>
      <c r="AO33" s="211"/>
      <c r="AP33" s="211"/>
      <c r="AQ33" s="211"/>
      <c r="AR33" s="211"/>
      <c r="AS33" s="211"/>
      <c r="AT33" s="211"/>
      <c r="AU33" s="211"/>
      <c r="AV33" s="211"/>
      <c r="AW33" s="211"/>
      <c r="AX33" s="211"/>
      <c r="AY33" s="211"/>
    </row>
    <row r="34" spans="1:51" ht="15" x14ac:dyDescent="0.25">
      <c r="A34" s="191">
        <f>YampaRiverInflow.TotalOutflow!A34</f>
        <v>45047</v>
      </c>
      <c r="B34" s="165"/>
      <c r="C34" s="165"/>
      <c r="D34" s="165">
        <v>3.4889999999999999</v>
      </c>
      <c r="E34" s="235">
        <v>79.716399999999993</v>
      </c>
      <c r="F34" s="235">
        <v>34.539989999999996</v>
      </c>
      <c r="G34" s="235">
        <v>-75.702719999999999</v>
      </c>
      <c r="H34" s="235">
        <v>26.673189999999998</v>
      </c>
      <c r="I34" s="235">
        <v>47.744349999999997</v>
      </c>
      <c r="J34" s="235">
        <v>-46.262440000000005</v>
      </c>
      <c r="K34" s="235">
        <v>-30.300249999999998</v>
      </c>
      <c r="L34" s="235">
        <v>12.60849</v>
      </c>
      <c r="M34" s="235">
        <v>48.945730000000005</v>
      </c>
      <c r="N34" s="235">
        <v>120.83439999999999</v>
      </c>
      <c r="O34" s="235">
        <v>43.791910000000001</v>
      </c>
      <c r="P34" s="235">
        <v>143.51311999999999</v>
      </c>
      <c r="Q34" s="235">
        <v>14.462389999999999</v>
      </c>
      <c r="R34" s="235">
        <v>25.07938</v>
      </c>
      <c r="S34" s="235">
        <v>110.48378</v>
      </c>
      <c r="T34" s="235">
        <v>4.4198699999999995</v>
      </c>
      <c r="U34" s="235">
        <v>-9.4710400000000003</v>
      </c>
      <c r="V34" s="235">
        <v>-11.55878</v>
      </c>
      <c r="W34" s="235">
        <v>-20.12107</v>
      </c>
      <c r="X34" s="235">
        <v>-6.2686999999999999</v>
      </c>
      <c r="Y34" s="235">
        <v>3.8273699999999997</v>
      </c>
      <c r="Z34" s="235">
        <v>135.48492000000002</v>
      </c>
      <c r="AA34" s="235">
        <v>-18.09918</v>
      </c>
      <c r="AB34" s="235">
        <v>-26.76895</v>
      </c>
      <c r="AC34" s="235">
        <v>12.218399999999999</v>
      </c>
      <c r="AD34" s="235">
        <v>8.8367199999999997</v>
      </c>
      <c r="AE34" s="235">
        <v>40.216769999999997</v>
      </c>
      <c r="AF34" s="235">
        <v>62.942929999999997</v>
      </c>
      <c r="AG34" s="235">
        <v>-7.97098</v>
      </c>
      <c r="AH34" s="235">
        <v>-0.19831000000000001</v>
      </c>
      <c r="AI34" s="252">
        <v>-19.161000000000001</v>
      </c>
      <c r="AJ34" s="252">
        <v>-13.035030000000001</v>
      </c>
      <c r="AK34" s="252">
        <v>50.601709999999997</v>
      </c>
      <c r="AL34" s="252">
        <v>65.539070000000009</v>
      </c>
      <c r="AM34" s="252">
        <v>154.51563000000002</v>
      </c>
      <c r="AN34" s="211"/>
      <c r="AO34" s="211"/>
      <c r="AP34" s="211"/>
      <c r="AQ34" s="211"/>
      <c r="AR34" s="211"/>
      <c r="AS34" s="211"/>
      <c r="AT34" s="211"/>
      <c r="AU34" s="211"/>
      <c r="AV34" s="211"/>
      <c r="AW34" s="211"/>
      <c r="AX34" s="211"/>
      <c r="AY34" s="211"/>
    </row>
    <row r="35" spans="1:51" ht="15" x14ac:dyDescent="0.25">
      <c r="A35" s="191">
        <f>YampaRiverInflow.TotalOutflow!A35</f>
        <v>45078</v>
      </c>
      <c r="B35" s="165"/>
      <c r="C35" s="165"/>
      <c r="D35" s="165">
        <v>-14.398</v>
      </c>
      <c r="E35" s="235">
        <v>59.826749999999997</v>
      </c>
      <c r="F35" s="235">
        <v>109.47535999999999</v>
      </c>
      <c r="G35" s="235">
        <v>52.728230000000003</v>
      </c>
      <c r="H35" s="235">
        <v>39.237310000000001</v>
      </c>
      <c r="I35" s="235">
        <v>-5.3495100000000004</v>
      </c>
      <c r="J35" s="235">
        <v>-3.2524600000000001</v>
      </c>
      <c r="K35" s="235">
        <v>22.28257</v>
      </c>
      <c r="L35" s="235">
        <v>74.744810000000001</v>
      </c>
      <c r="M35" s="235">
        <v>-3.0993200000000001</v>
      </c>
      <c r="N35" s="235">
        <v>7.29115</v>
      </c>
      <c r="O35" s="235">
        <v>-5.7815200000000004</v>
      </c>
      <c r="P35" s="235">
        <v>44.457190000000004</v>
      </c>
      <c r="Q35" s="235">
        <v>6.8165200000000006</v>
      </c>
      <c r="R35" s="235">
        <v>-20.784119999999998</v>
      </c>
      <c r="S35" s="235">
        <v>54.98883</v>
      </c>
      <c r="T35" s="235">
        <v>15.635149999999999</v>
      </c>
      <c r="U35" s="235">
        <v>-4.4930099999999999</v>
      </c>
      <c r="V35" s="235">
        <v>-44.942190000000004</v>
      </c>
      <c r="W35" s="235">
        <v>-28.13184</v>
      </c>
      <c r="X35" s="235">
        <v>-44.289410000000004</v>
      </c>
      <c r="Y35" s="235">
        <v>-35.671800000000005</v>
      </c>
      <c r="Z35" s="235">
        <v>27.88485</v>
      </c>
      <c r="AA35" s="235">
        <v>-19.299349999999997</v>
      </c>
      <c r="AB35" s="235">
        <v>-31.8673</v>
      </c>
      <c r="AC35" s="235">
        <v>12.303469999999999</v>
      </c>
      <c r="AD35" s="235">
        <v>-30.751990000000003</v>
      </c>
      <c r="AE35" s="235">
        <v>-8.8943600000000007</v>
      </c>
      <c r="AF35" s="235">
        <v>32.357529999999997</v>
      </c>
      <c r="AG35" s="235">
        <v>-19.29664</v>
      </c>
      <c r="AH35" s="235">
        <v>-30.338090000000001</v>
      </c>
      <c r="AI35" s="252">
        <v>-26.509810000000002</v>
      </c>
      <c r="AJ35" s="252">
        <v>-10.61144</v>
      </c>
      <c r="AK35" s="252">
        <v>25.167849999999998</v>
      </c>
      <c r="AL35" s="252">
        <v>1.52935</v>
      </c>
      <c r="AM35" s="252">
        <v>-32.185220000000001</v>
      </c>
      <c r="AN35" s="211"/>
      <c r="AO35" s="211"/>
      <c r="AP35" s="211"/>
      <c r="AQ35" s="211"/>
      <c r="AR35" s="211"/>
      <c r="AS35" s="211"/>
      <c r="AT35" s="211"/>
      <c r="AU35" s="211"/>
      <c r="AV35" s="211"/>
      <c r="AW35" s="211"/>
      <c r="AX35" s="211"/>
      <c r="AY35" s="211"/>
    </row>
    <row r="36" spans="1:51" ht="15" x14ac:dyDescent="0.25">
      <c r="A36" s="191">
        <f>YampaRiverInflow.TotalOutflow!A36</f>
        <v>45108</v>
      </c>
      <c r="B36" s="165"/>
      <c r="C36" s="165"/>
      <c r="D36" s="165">
        <v>16.077999999999999</v>
      </c>
      <c r="E36" s="235">
        <v>263.92844000000002</v>
      </c>
      <c r="F36" s="235">
        <v>81.789079999999998</v>
      </c>
      <c r="G36" s="235">
        <v>-37.088639999999998</v>
      </c>
      <c r="H36" s="235">
        <v>41.058320000000002</v>
      </c>
      <c r="I36" s="235">
        <v>23.067810000000001</v>
      </c>
      <c r="J36" s="235">
        <v>96.231220000000008</v>
      </c>
      <c r="K36" s="235">
        <v>36.173430000000003</v>
      </c>
      <c r="L36" s="235">
        <v>14.53885</v>
      </c>
      <c r="M36" s="235">
        <v>48.365290000000002</v>
      </c>
      <c r="N36" s="235">
        <v>13.52698</v>
      </c>
      <c r="O36" s="235">
        <v>41.234610000000004</v>
      </c>
      <c r="P36" s="235">
        <v>51.91695</v>
      </c>
      <c r="Q36" s="235">
        <v>63.193040000000003</v>
      </c>
      <c r="R36" s="235">
        <v>38.002940000000002</v>
      </c>
      <c r="S36" s="235">
        <v>100.30158999999999</v>
      </c>
      <c r="T36" s="235">
        <v>89.86345</v>
      </c>
      <c r="U36" s="235">
        <v>-26.052589999999999</v>
      </c>
      <c r="V36" s="235">
        <v>-16.813580000000002</v>
      </c>
      <c r="W36" s="235">
        <v>9.49343</v>
      </c>
      <c r="X36" s="235">
        <v>3.8433299999999999</v>
      </c>
      <c r="Y36" s="235">
        <v>-10.612440000000001</v>
      </c>
      <c r="Z36" s="235">
        <v>41.559800000000003</v>
      </c>
      <c r="AA36" s="235">
        <v>2.9969000000000001</v>
      </c>
      <c r="AB36" s="235">
        <v>6.9309099999999999</v>
      </c>
      <c r="AC36" s="235">
        <v>11.99058</v>
      </c>
      <c r="AD36" s="235">
        <v>-16.260439999999999</v>
      </c>
      <c r="AE36" s="235">
        <v>-22.835750000000001</v>
      </c>
      <c r="AF36" s="235">
        <v>21.93834</v>
      </c>
      <c r="AG36" s="235">
        <v>36.23865</v>
      </c>
      <c r="AH36" s="235">
        <v>36.61777</v>
      </c>
      <c r="AI36" s="252">
        <v>9.9708400000000008</v>
      </c>
      <c r="AJ36" s="252">
        <v>18.92069</v>
      </c>
      <c r="AK36" s="252">
        <v>11.734999999999999</v>
      </c>
      <c r="AL36" s="252">
        <v>32.128329999999998</v>
      </c>
      <c r="AM36" s="252">
        <v>158.17092000000002</v>
      </c>
      <c r="AN36" s="211"/>
      <c r="AO36" s="211"/>
      <c r="AP36" s="211"/>
      <c r="AQ36" s="211"/>
      <c r="AR36" s="211"/>
      <c r="AS36" s="211"/>
      <c r="AT36" s="211"/>
      <c r="AU36" s="211"/>
      <c r="AV36" s="211"/>
      <c r="AW36" s="211"/>
      <c r="AX36" s="211"/>
      <c r="AY36" s="211"/>
    </row>
    <row r="37" spans="1:51" ht="15" x14ac:dyDescent="0.25">
      <c r="A37" s="191">
        <f>YampaRiverInflow.TotalOutflow!A37</f>
        <v>45139</v>
      </c>
      <c r="B37" s="165"/>
      <c r="C37" s="165"/>
      <c r="D37" s="165">
        <v>33.622999999999998</v>
      </c>
      <c r="E37" s="235">
        <v>181.92004</v>
      </c>
      <c r="F37" s="235">
        <v>27.910540000000001</v>
      </c>
      <c r="G37" s="235">
        <v>47.18244</v>
      </c>
      <c r="H37" s="235">
        <v>96.179249999999996</v>
      </c>
      <c r="I37" s="235">
        <v>61.017019999999995</v>
      </c>
      <c r="J37" s="235">
        <v>51.164999999999999</v>
      </c>
      <c r="K37" s="235">
        <v>53.872199999999999</v>
      </c>
      <c r="L37" s="235">
        <v>72.455490000000012</v>
      </c>
      <c r="M37" s="235">
        <v>75.402380000000008</v>
      </c>
      <c r="N37" s="235">
        <v>106.43533000000001</v>
      </c>
      <c r="O37" s="235">
        <v>67.57383999999999</v>
      </c>
      <c r="P37" s="235">
        <v>52.7256</v>
      </c>
      <c r="Q37" s="235">
        <v>30.167000000000002</v>
      </c>
      <c r="R37" s="235">
        <v>95.579899999999995</v>
      </c>
      <c r="S37" s="235">
        <v>79.560249999999996</v>
      </c>
      <c r="T37" s="235">
        <v>70.709090000000003</v>
      </c>
      <c r="U37" s="235">
        <v>34.237900000000003</v>
      </c>
      <c r="V37" s="235">
        <v>44.544559999999997</v>
      </c>
      <c r="W37" s="235">
        <v>14.0466</v>
      </c>
      <c r="X37" s="235">
        <v>56.732959999999999</v>
      </c>
      <c r="Y37" s="235">
        <v>22.905419999999999</v>
      </c>
      <c r="Z37" s="235">
        <v>62.430010000000003</v>
      </c>
      <c r="AA37" s="235">
        <v>21.733169999999998</v>
      </c>
      <c r="AB37" s="235">
        <v>32.04927</v>
      </c>
      <c r="AC37" s="235">
        <v>31.077919999999999</v>
      </c>
      <c r="AD37" s="235">
        <v>9.1049699999999998</v>
      </c>
      <c r="AE37" s="235">
        <v>11.513950000000001</v>
      </c>
      <c r="AF37" s="235">
        <v>35.979999999999997</v>
      </c>
      <c r="AG37" s="235">
        <v>89.903379999999999</v>
      </c>
      <c r="AH37" s="235">
        <v>51.304139999999997</v>
      </c>
      <c r="AI37" s="252">
        <v>54.512869999999999</v>
      </c>
      <c r="AJ37" s="252">
        <v>55.313870000000001</v>
      </c>
      <c r="AK37" s="252">
        <v>113.31216000000001</v>
      </c>
      <c r="AL37" s="252">
        <v>58.910589999999999</v>
      </c>
      <c r="AM37" s="252">
        <v>171.29213000000001</v>
      </c>
      <c r="AN37" s="211"/>
      <c r="AO37" s="211"/>
      <c r="AP37" s="211"/>
      <c r="AQ37" s="211"/>
      <c r="AR37" s="211"/>
      <c r="AS37" s="211"/>
      <c r="AT37" s="211"/>
      <c r="AU37" s="211"/>
      <c r="AV37" s="211"/>
      <c r="AW37" s="211"/>
      <c r="AX37" s="211"/>
      <c r="AY37" s="211"/>
    </row>
    <row r="38" spans="1:51" ht="15" x14ac:dyDescent="0.25">
      <c r="A38" s="191">
        <f>YampaRiverInflow.TotalOutflow!A38</f>
        <v>45170</v>
      </c>
      <c r="B38" s="165"/>
      <c r="C38" s="165"/>
      <c r="D38" s="165">
        <v>26.303999999999998</v>
      </c>
      <c r="E38" s="235">
        <v>49.537279999999996</v>
      </c>
      <c r="F38" s="235">
        <v>48.147349999999996</v>
      </c>
      <c r="G38" s="235">
        <v>19.100849999999998</v>
      </c>
      <c r="H38" s="235">
        <v>44.182519999999997</v>
      </c>
      <c r="I38" s="235">
        <v>39.570800000000006</v>
      </c>
      <c r="J38" s="235">
        <v>60.816720000000004</v>
      </c>
      <c r="K38" s="235">
        <v>123.70398</v>
      </c>
      <c r="L38" s="235">
        <v>66.820329999999998</v>
      </c>
      <c r="M38" s="235">
        <v>67.131079999999997</v>
      </c>
      <c r="N38" s="235">
        <v>74.204390000000004</v>
      </c>
      <c r="O38" s="235">
        <v>60.767949999999999</v>
      </c>
      <c r="P38" s="235">
        <v>44.842580000000005</v>
      </c>
      <c r="Q38" s="235">
        <v>21.581499999999998</v>
      </c>
      <c r="R38" s="235">
        <v>40.702069999999999</v>
      </c>
      <c r="S38" s="235">
        <v>105.37634</v>
      </c>
      <c r="T38" s="235">
        <v>66.257890000000003</v>
      </c>
      <c r="U38" s="235">
        <v>1.6861700000000002</v>
      </c>
      <c r="V38" s="235">
        <v>30.615169999999999</v>
      </c>
      <c r="W38" s="235">
        <v>57.502429999999997</v>
      </c>
      <c r="X38" s="235">
        <v>34.311339999999994</v>
      </c>
      <c r="Y38" s="235">
        <v>33.011309999999995</v>
      </c>
      <c r="Z38" s="235">
        <v>31.35323</v>
      </c>
      <c r="AA38" s="235">
        <v>-3.86361</v>
      </c>
      <c r="AB38" s="235">
        <v>15.656870000000001</v>
      </c>
      <c r="AC38" s="235">
        <v>22.814970000000002</v>
      </c>
      <c r="AD38" s="235">
        <v>11.3721</v>
      </c>
      <c r="AE38" s="235">
        <v>27.015340000000002</v>
      </c>
      <c r="AF38" s="235">
        <v>19.485970000000002</v>
      </c>
      <c r="AG38" s="235">
        <v>51.889110000000002</v>
      </c>
      <c r="AH38" s="235">
        <v>69.938880000000012</v>
      </c>
      <c r="AI38" s="252">
        <v>85.735799999999998</v>
      </c>
      <c r="AJ38" s="252">
        <v>28.291240000000002</v>
      </c>
      <c r="AK38" s="252">
        <v>61.583260000000003</v>
      </c>
      <c r="AL38" s="252">
        <v>58.855499999999999</v>
      </c>
      <c r="AM38" s="252">
        <v>54.591169999999998</v>
      </c>
      <c r="AN38" s="211"/>
      <c r="AO38" s="211"/>
      <c r="AP38" s="211"/>
      <c r="AQ38" s="211"/>
      <c r="AR38" s="211"/>
      <c r="AS38" s="211"/>
      <c r="AT38" s="211"/>
      <c r="AU38" s="211"/>
      <c r="AV38" s="211"/>
      <c r="AW38" s="211"/>
      <c r="AX38" s="211"/>
      <c r="AY38" s="211"/>
    </row>
    <row r="39" spans="1:51" ht="15" x14ac:dyDescent="0.25">
      <c r="A39" s="191">
        <f>YampaRiverInflow.TotalOutflow!A39</f>
        <v>45200</v>
      </c>
      <c r="B39" s="165"/>
      <c r="C39" s="165"/>
      <c r="D39" s="165">
        <v>26.123999999999999</v>
      </c>
      <c r="E39" s="235">
        <v>62.611580000000004</v>
      </c>
      <c r="F39" s="235">
        <v>44.29318</v>
      </c>
      <c r="G39" s="235">
        <v>76.503590000000003</v>
      </c>
      <c r="H39" s="235">
        <v>31.99305</v>
      </c>
      <c r="I39" s="235">
        <v>68.755240000000001</v>
      </c>
      <c r="J39" s="235">
        <v>34.473959999999998</v>
      </c>
      <c r="K39" s="235">
        <v>-5.0724499999999999</v>
      </c>
      <c r="L39" s="235">
        <v>8.4032400000000003</v>
      </c>
      <c r="M39" s="235">
        <v>58.572089999999996</v>
      </c>
      <c r="N39" s="235">
        <v>26.536560000000001</v>
      </c>
      <c r="O39" s="235">
        <v>30.619790000000002</v>
      </c>
      <c r="P39" s="235">
        <v>17.437549999999998</v>
      </c>
      <c r="Q39" s="235">
        <v>-6.8582700000000001</v>
      </c>
      <c r="R39" s="235">
        <v>-5.2950000000000004E-2</v>
      </c>
      <c r="S39" s="235">
        <v>34.554230000000004</v>
      </c>
      <c r="T39" s="235">
        <v>-2.5649999999999999</v>
      </c>
      <c r="U39" s="235">
        <v>14.550549999999999</v>
      </c>
      <c r="V39" s="235">
        <v>-9.9389500000000002</v>
      </c>
      <c r="W39" s="235">
        <v>23.19021</v>
      </c>
      <c r="X39" s="235">
        <v>-14.36961</v>
      </c>
      <c r="Y39" s="235">
        <v>71.068789999999993</v>
      </c>
      <c r="Z39" s="235">
        <v>6.2742899999999997</v>
      </c>
      <c r="AA39" s="235">
        <v>27.342230000000001</v>
      </c>
      <c r="AB39" s="235">
        <v>-0.23946999999999999</v>
      </c>
      <c r="AC39" s="235">
        <v>-2.2455599999999998</v>
      </c>
      <c r="AD39" s="235">
        <v>-16.214659999999999</v>
      </c>
      <c r="AE39" s="235">
        <v>31.133290000000002</v>
      </c>
      <c r="AF39" s="235">
        <v>10.062709999999999</v>
      </c>
      <c r="AG39" s="235">
        <v>26.87743</v>
      </c>
      <c r="AH39" s="235">
        <v>16.168790000000001</v>
      </c>
      <c r="AI39" s="252">
        <v>10.55016</v>
      </c>
      <c r="AJ39" s="252">
        <v>53.043779999999998</v>
      </c>
      <c r="AK39" s="252">
        <v>3.4746300000000003</v>
      </c>
      <c r="AL39" s="252">
        <v>36.631749999999997</v>
      </c>
      <c r="AM39" s="252">
        <v>85.245990000000006</v>
      </c>
      <c r="AN39" s="211"/>
      <c r="AO39" s="211"/>
      <c r="AP39" s="211"/>
      <c r="AQ39" s="211"/>
      <c r="AR39" s="211"/>
      <c r="AS39" s="211"/>
      <c r="AT39" s="211"/>
      <c r="AU39" s="211"/>
      <c r="AV39" s="211"/>
      <c r="AW39" s="211"/>
      <c r="AX39" s="211"/>
      <c r="AY39" s="211"/>
    </row>
    <row r="40" spans="1:51" ht="15" x14ac:dyDescent="0.25">
      <c r="A40" s="191">
        <f>YampaRiverInflow.TotalOutflow!A40</f>
        <v>45231</v>
      </c>
      <c r="B40" s="165"/>
      <c r="C40" s="165"/>
      <c r="D40" s="165">
        <v>40.941000000000003</v>
      </c>
      <c r="E40" s="235">
        <v>84.97354</v>
      </c>
      <c r="F40" s="235">
        <v>44.572330000000001</v>
      </c>
      <c r="G40" s="235">
        <v>61.21857</v>
      </c>
      <c r="H40" s="235">
        <v>61.653169999999996</v>
      </c>
      <c r="I40" s="235">
        <v>14.882989999999999</v>
      </c>
      <c r="J40" s="235">
        <v>-19.204990000000002</v>
      </c>
      <c r="K40" s="235">
        <v>-1.52424</v>
      </c>
      <c r="L40" s="235">
        <v>18.457650000000001</v>
      </c>
      <c r="M40" s="235">
        <v>34.945860000000003</v>
      </c>
      <c r="N40" s="235">
        <v>47.466260000000005</v>
      </c>
      <c r="O40" s="235">
        <v>4.8053999999999997</v>
      </c>
      <c r="P40" s="235">
        <v>35.269769999999994</v>
      </c>
      <c r="Q40" s="235">
        <v>42.339680000000001</v>
      </c>
      <c r="R40" s="235">
        <v>55.028739999999999</v>
      </c>
      <c r="S40" s="235">
        <v>49.55097</v>
      </c>
      <c r="T40" s="235">
        <v>12.85075</v>
      </c>
      <c r="U40" s="235">
        <v>-5.0983599999999996</v>
      </c>
      <c r="V40" s="235">
        <v>3.7396100000000003</v>
      </c>
      <c r="W40" s="235">
        <v>5.9197799999999994</v>
      </c>
      <c r="X40" s="235">
        <v>13.224440000000001</v>
      </c>
      <c r="Y40" s="235">
        <v>88.19019999999999</v>
      </c>
      <c r="Z40" s="235">
        <v>3.3384200000000002</v>
      </c>
      <c r="AA40" s="235">
        <v>9.6611499999999992</v>
      </c>
      <c r="AB40" s="235">
        <v>28.934830000000002</v>
      </c>
      <c r="AC40" s="235">
        <v>23.146419999999999</v>
      </c>
      <c r="AD40" s="235">
        <v>6.9311699999999998</v>
      </c>
      <c r="AE40" s="235">
        <v>-18.565669999999997</v>
      </c>
      <c r="AF40" s="235">
        <v>6.0730000000000004</v>
      </c>
      <c r="AG40" s="235">
        <v>25.847069999999999</v>
      </c>
      <c r="AH40" s="235">
        <v>73.871279999999999</v>
      </c>
      <c r="AI40" s="252">
        <v>16.733310000000003</v>
      </c>
      <c r="AJ40" s="252">
        <v>13.000729999999999</v>
      </c>
      <c r="AK40" s="252">
        <v>60.45805</v>
      </c>
      <c r="AL40" s="252">
        <v>87.538119999999992</v>
      </c>
      <c r="AM40" s="252">
        <v>64.758309999999994</v>
      </c>
      <c r="AN40" s="211"/>
      <c r="AO40" s="211"/>
      <c r="AP40" s="211"/>
      <c r="AQ40" s="211"/>
      <c r="AR40" s="211"/>
      <c r="AS40" s="211"/>
      <c r="AT40" s="211"/>
      <c r="AU40" s="211"/>
      <c r="AV40" s="211"/>
      <c r="AW40" s="211"/>
      <c r="AX40" s="211"/>
      <c r="AY40" s="211"/>
    </row>
    <row r="41" spans="1:51" ht="15" x14ac:dyDescent="0.25">
      <c r="A41" s="191">
        <f>YampaRiverInflow.TotalOutflow!A41</f>
        <v>45261</v>
      </c>
      <c r="B41" s="165"/>
      <c r="C41" s="165"/>
      <c r="D41" s="165">
        <v>31.451000000000001</v>
      </c>
      <c r="E41" s="235">
        <v>94.589410000000001</v>
      </c>
      <c r="F41" s="235">
        <v>51.131320000000002</v>
      </c>
      <c r="G41" s="235">
        <v>61.849769999999999</v>
      </c>
      <c r="H41" s="235">
        <v>34.074580000000005</v>
      </c>
      <c r="I41" s="235">
        <v>38.824640000000002</v>
      </c>
      <c r="J41" s="235">
        <v>35.952129999999997</v>
      </c>
      <c r="K41" s="235">
        <v>20.8627</v>
      </c>
      <c r="L41" s="235">
        <v>57.803160000000005</v>
      </c>
      <c r="M41" s="235">
        <v>92.029710000000009</v>
      </c>
      <c r="N41" s="235">
        <v>54.482939999999999</v>
      </c>
      <c r="O41" s="235">
        <v>74.188720000000004</v>
      </c>
      <c r="P41" s="235">
        <v>20.86449</v>
      </c>
      <c r="Q41" s="235">
        <v>23.802630000000001</v>
      </c>
      <c r="R41" s="235">
        <v>17.31991</v>
      </c>
      <c r="S41" s="235">
        <v>3.7025900000000003</v>
      </c>
      <c r="T41" s="235">
        <v>4.0086300000000001</v>
      </c>
      <c r="U41" s="235">
        <v>16.006059999999998</v>
      </c>
      <c r="V41" s="235">
        <v>32.989669999999997</v>
      </c>
      <c r="W41" s="235">
        <v>24.059549999999998</v>
      </c>
      <c r="X41" s="235">
        <v>18.055310000000002</v>
      </c>
      <c r="Y41" s="235">
        <v>72.941210000000012</v>
      </c>
      <c r="Z41" s="235">
        <v>9.4193499999999997</v>
      </c>
      <c r="AA41" s="235">
        <v>-6.6252899999999997</v>
      </c>
      <c r="AB41" s="235">
        <v>25.260439999999999</v>
      </c>
      <c r="AC41" s="235">
        <v>20.1906</v>
      </c>
      <c r="AD41" s="235">
        <v>8.2487399999999997</v>
      </c>
      <c r="AE41" s="235">
        <v>198.80347</v>
      </c>
      <c r="AF41" s="235">
        <v>47.475259999999999</v>
      </c>
      <c r="AG41" s="235">
        <v>29.025639999999999</v>
      </c>
      <c r="AH41" s="235">
        <v>23.17662</v>
      </c>
      <c r="AI41" s="252">
        <v>8.44069</v>
      </c>
      <c r="AJ41" s="252">
        <v>14.2028</v>
      </c>
      <c r="AK41" s="252">
        <v>16.20814</v>
      </c>
      <c r="AL41" s="252">
        <v>110.20038000000001</v>
      </c>
      <c r="AM41" s="252">
        <v>97.266190000000009</v>
      </c>
      <c r="AN41" s="211"/>
      <c r="AO41" s="211"/>
      <c r="AP41" s="211"/>
      <c r="AQ41" s="211"/>
      <c r="AR41" s="211"/>
      <c r="AS41" s="211"/>
      <c r="AT41" s="211"/>
      <c r="AU41" s="211"/>
      <c r="AV41" s="211"/>
      <c r="AW41" s="211"/>
      <c r="AX41" s="211"/>
      <c r="AY41" s="211"/>
    </row>
    <row r="42" spans="1:51" ht="15" x14ac:dyDescent="0.25">
      <c r="A42" s="191">
        <f>YampaRiverInflow.TotalOutflow!A42</f>
        <v>45292</v>
      </c>
      <c r="B42" s="165"/>
      <c r="C42" s="165"/>
      <c r="D42" s="165">
        <v>48.27</v>
      </c>
      <c r="E42" s="235">
        <v>85.926450000000003</v>
      </c>
      <c r="F42" s="235">
        <v>22.962630000000001</v>
      </c>
      <c r="G42" s="235">
        <v>38.586370000000002</v>
      </c>
      <c r="H42" s="235">
        <v>50.149720000000002</v>
      </c>
      <c r="I42" s="235">
        <v>73.993719999999996</v>
      </c>
      <c r="J42" s="235">
        <v>66.085639999999998</v>
      </c>
      <c r="K42" s="235">
        <v>35.41386</v>
      </c>
      <c r="L42" s="235">
        <v>73.120070000000013</v>
      </c>
      <c r="M42" s="235">
        <v>216.50864000000001</v>
      </c>
      <c r="N42" s="235">
        <v>75.599890000000002</v>
      </c>
      <c r="O42" s="235">
        <v>153.67762999999999</v>
      </c>
      <c r="P42" s="235">
        <v>19.93974</v>
      </c>
      <c r="Q42" s="235">
        <v>50.25112</v>
      </c>
      <c r="R42" s="235">
        <v>51.307099999999998</v>
      </c>
      <c r="S42" s="235">
        <v>48.592469999999999</v>
      </c>
      <c r="T42" s="235">
        <v>21.595279999999999</v>
      </c>
      <c r="U42" s="235">
        <v>50.7896</v>
      </c>
      <c r="V42" s="235">
        <v>15.387979999999999</v>
      </c>
      <c r="W42" s="235">
        <v>33.643239999999999</v>
      </c>
      <c r="X42" s="235">
        <v>8.7414400000000008</v>
      </c>
      <c r="Y42" s="235">
        <v>308.55319000000003</v>
      </c>
      <c r="Z42" s="235">
        <v>17.535499999999999</v>
      </c>
      <c r="AA42" s="235">
        <v>-4.3097500000000002</v>
      </c>
      <c r="AB42" s="235">
        <v>33.658019999999993</v>
      </c>
      <c r="AC42" s="235">
        <v>9.6820599999999999</v>
      </c>
      <c r="AD42" s="235">
        <v>57.667650000000002</v>
      </c>
      <c r="AE42" s="235">
        <v>40.798379999999995</v>
      </c>
      <c r="AF42" s="235">
        <v>20.18862</v>
      </c>
      <c r="AG42" s="235">
        <v>17.98648</v>
      </c>
      <c r="AH42" s="235">
        <v>11.416129999999999</v>
      </c>
      <c r="AI42" s="252">
        <v>26.265250000000002</v>
      </c>
      <c r="AJ42" s="252">
        <v>62.10371</v>
      </c>
      <c r="AK42" s="252">
        <v>34.369769999999995</v>
      </c>
      <c r="AL42" s="252">
        <v>73.864550000000008</v>
      </c>
      <c r="AM42" s="252">
        <v>68.841039999999992</v>
      </c>
      <c r="AN42" s="211"/>
      <c r="AO42" s="211"/>
      <c r="AP42" s="211"/>
      <c r="AQ42" s="211"/>
      <c r="AR42" s="211"/>
      <c r="AS42" s="211"/>
      <c r="AT42" s="211"/>
      <c r="AU42" s="211"/>
      <c r="AV42" s="211"/>
      <c r="AW42" s="211"/>
      <c r="AX42" s="211"/>
      <c r="AY42" s="211"/>
    </row>
    <row r="43" spans="1:51" ht="15" x14ac:dyDescent="0.25">
      <c r="A43" s="191">
        <f>YampaRiverInflow.TotalOutflow!A43</f>
        <v>45323</v>
      </c>
      <c r="B43" s="165"/>
      <c r="C43" s="165"/>
      <c r="D43" s="165">
        <v>43.753999999999998</v>
      </c>
      <c r="E43" s="235">
        <v>81.362130000000008</v>
      </c>
      <c r="F43" s="235">
        <v>65.860690000000005</v>
      </c>
      <c r="G43" s="235">
        <v>96.742260000000002</v>
      </c>
      <c r="H43" s="235">
        <v>56.577669999999998</v>
      </c>
      <c r="I43" s="235">
        <v>76.689610000000002</v>
      </c>
      <c r="J43" s="235">
        <v>27.47861</v>
      </c>
      <c r="K43" s="235">
        <v>58.670389999999998</v>
      </c>
      <c r="L43" s="235">
        <v>103.05712</v>
      </c>
      <c r="M43" s="235">
        <v>217.21960000000001</v>
      </c>
      <c r="N43" s="235">
        <v>68.652330000000006</v>
      </c>
      <c r="O43" s="235">
        <v>95.266850000000005</v>
      </c>
      <c r="P43" s="235">
        <v>30.53435</v>
      </c>
      <c r="Q43" s="235">
        <v>0.87429999999999997</v>
      </c>
      <c r="R43" s="235">
        <v>79.516630000000006</v>
      </c>
      <c r="S43" s="235">
        <v>42.740839999999999</v>
      </c>
      <c r="T43" s="235">
        <v>27.866959999999999</v>
      </c>
      <c r="U43" s="235">
        <v>42.402940000000001</v>
      </c>
      <c r="V43" s="235">
        <v>9.2639599999999991</v>
      </c>
      <c r="W43" s="235">
        <v>42.885899999999999</v>
      </c>
      <c r="X43" s="235">
        <v>23.858460000000001</v>
      </c>
      <c r="Y43" s="235">
        <v>198.39957999999999</v>
      </c>
      <c r="Z43" s="235">
        <v>14.859780000000001</v>
      </c>
      <c r="AA43" s="235">
        <v>22.055709999999998</v>
      </c>
      <c r="AB43" s="235">
        <v>46.185139999999997</v>
      </c>
      <c r="AC43" s="235">
        <v>33.257949999999994</v>
      </c>
      <c r="AD43" s="235">
        <v>61.041400000000003</v>
      </c>
      <c r="AE43" s="235">
        <v>40.438339999999997</v>
      </c>
      <c r="AF43" s="235">
        <v>24.008119999999998</v>
      </c>
      <c r="AG43" s="235">
        <v>33.928449999999998</v>
      </c>
      <c r="AH43" s="235">
        <v>39.258580000000002</v>
      </c>
      <c r="AI43" s="252">
        <v>44.198879999999996</v>
      </c>
      <c r="AJ43" s="252">
        <v>81.362470000000002</v>
      </c>
      <c r="AK43" s="252">
        <v>51.700089999999996</v>
      </c>
      <c r="AL43" s="252">
        <v>67.515590000000003</v>
      </c>
      <c r="AM43" s="252">
        <v>63.425650000000005</v>
      </c>
      <c r="AN43" s="211"/>
      <c r="AO43" s="211"/>
      <c r="AP43" s="211"/>
      <c r="AQ43" s="211"/>
      <c r="AR43" s="211"/>
      <c r="AS43" s="211"/>
      <c r="AT43" s="211"/>
      <c r="AU43" s="211"/>
      <c r="AV43" s="211"/>
      <c r="AW43" s="211"/>
      <c r="AX43" s="211"/>
      <c r="AY43" s="211"/>
    </row>
    <row r="44" spans="1:51" ht="15" x14ac:dyDescent="0.25">
      <c r="A44" s="191">
        <f>YampaRiverInflow.TotalOutflow!A44</f>
        <v>45352</v>
      </c>
      <c r="B44" s="165"/>
      <c r="C44" s="165"/>
      <c r="D44" s="165">
        <v>18.689</v>
      </c>
      <c r="E44" s="235">
        <v>78.140059999999991</v>
      </c>
      <c r="F44" s="235">
        <v>46.975250000000003</v>
      </c>
      <c r="G44" s="235">
        <v>33.411790000000003</v>
      </c>
      <c r="H44" s="235">
        <v>9.7218199999999992</v>
      </c>
      <c r="I44" s="235">
        <v>-6.2396000000000003</v>
      </c>
      <c r="J44" s="235">
        <v>11.97274</v>
      </c>
      <c r="K44" s="235">
        <v>69.191539999999989</v>
      </c>
      <c r="L44" s="235">
        <v>135.81139999999999</v>
      </c>
      <c r="M44" s="235">
        <v>231.93197000000001</v>
      </c>
      <c r="N44" s="235">
        <v>51.73753</v>
      </c>
      <c r="O44" s="235">
        <v>184.00505999999999</v>
      </c>
      <c r="P44" s="235">
        <v>-49.657410000000006</v>
      </c>
      <c r="Q44" s="235">
        <v>44.784990000000001</v>
      </c>
      <c r="R44" s="235">
        <v>91.549779999999998</v>
      </c>
      <c r="S44" s="235">
        <v>-1.9535199999999999</v>
      </c>
      <c r="T44" s="235">
        <v>-1.3108900000000001</v>
      </c>
      <c r="U44" s="235">
        <v>38.696649999999998</v>
      </c>
      <c r="V44" s="235">
        <v>-25.373279999999998</v>
      </c>
      <c r="W44" s="235">
        <v>13.9216</v>
      </c>
      <c r="X44" s="235">
        <v>0.71389999999999998</v>
      </c>
      <c r="Y44" s="235">
        <v>113.0411</v>
      </c>
      <c r="Z44" s="235">
        <v>23.902099999999997</v>
      </c>
      <c r="AA44" s="235">
        <v>-3.2670700000000004</v>
      </c>
      <c r="AB44" s="235">
        <v>14.70945</v>
      </c>
      <c r="AC44" s="235">
        <v>-18.02298</v>
      </c>
      <c r="AD44" s="235">
        <v>19.158650000000002</v>
      </c>
      <c r="AE44" s="235">
        <v>22.104689999999998</v>
      </c>
      <c r="AF44" s="235">
        <v>14.295219999999999</v>
      </c>
      <c r="AG44" s="235">
        <v>17.065750000000001</v>
      </c>
      <c r="AH44" s="235">
        <v>-8.489469999999999</v>
      </c>
      <c r="AI44" s="252">
        <v>9.3208599999999997</v>
      </c>
      <c r="AJ44" s="252">
        <v>51.526900000000005</v>
      </c>
      <c r="AK44" s="252">
        <v>43.174469999999999</v>
      </c>
      <c r="AL44" s="252">
        <v>144.17287999999999</v>
      </c>
      <c r="AM44" s="252">
        <v>67.391630000000006</v>
      </c>
      <c r="AN44" s="211"/>
      <c r="AO44" s="211"/>
      <c r="AP44" s="211"/>
      <c r="AQ44" s="211"/>
      <c r="AR44" s="211"/>
      <c r="AS44" s="211"/>
      <c r="AT44" s="211"/>
      <c r="AU44" s="211"/>
      <c r="AV44" s="211"/>
      <c r="AW44" s="211"/>
      <c r="AX44" s="211"/>
      <c r="AY44" s="211"/>
    </row>
    <row r="45" spans="1:51" ht="15" x14ac:dyDescent="0.25">
      <c r="A45" s="191">
        <f>YampaRiverInflow.TotalOutflow!A45</f>
        <v>45383</v>
      </c>
      <c r="B45" s="165"/>
      <c r="C45" s="165"/>
      <c r="D45" s="165">
        <v>20.425000000000001</v>
      </c>
      <c r="E45" s="235">
        <v>113.65612</v>
      </c>
      <c r="F45" s="235">
        <v>66.630200000000002</v>
      </c>
      <c r="G45" s="235">
        <v>71.963399999999993</v>
      </c>
      <c r="H45" s="235">
        <v>66.69935000000001</v>
      </c>
      <c r="I45" s="235">
        <v>32.739060000000002</v>
      </c>
      <c r="J45" s="235">
        <v>14.244879999999998</v>
      </c>
      <c r="K45" s="235">
        <v>31.657869999999999</v>
      </c>
      <c r="L45" s="235">
        <v>78.978619999999992</v>
      </c>
      <c r="M45" s="235">
        <v>163.68356</v>
      </c>
      <c r="N45" s="235">
        <v>33.634209999999996</v>
      </c>
      <c r="O45" s="235">
        <v>85.047899999999998</v>
      </c>
      <c r="P45" s="235">
        <v>90.867329999999995</v>
      </c>
      <c r="Q45" s="235">
        <v>42.873559999999998</v>
      </c>
      <c r="R45" s="235">
        <v>92.717320000000001</v>
      </c>
      <c r="S45" s="235">
        <v>-50.942349999999998</v>
      </c>
      <c r="T45" s="235">
        <v>-20.665459999999999</v>
      </c>
      <c r="U45" s="235">
        <v>-6.8614199999999999</v>
      </c>
      <c r="V45" s="235">
        <v>-36.738260000000004</v>
      </c>
      <c r="W45" s="235">
        <v>-5.1315900000000001</v>
      </c>
      <c r="X45" s="235">
        <v>8.6379099999999998</v>
      </c>
      <c r="Y45" s="235">
        <v>92.931869999999989</v>
      </c>
      <c r="Z45" s="235">
        <v>8.7707999999999995</v>
      </c>
      <c r="AA45" s="235">
        <v>-11.025589999999999</v>
      </c>
      <c r="AB45" s="235">
        <v>-2.8896199999999999</v>
      </c>
      <c r="AC45" s="235">
        <v>-12.4717</v>
      </c>
      <c r="AD45" s="235">
        <v>37.547419999999995</v>
      </c>
      <c r="AE45" s="235">
        <v>73.938360000000003</v>
      </c>
      <c r="AF45" s="235">
        <v>23.613019999999999</v>
      </c>
      <c r="AG45" s="235">
        <v>12.379110000000001</v>
      </c>
      <c r="AH45" s="235">
        <v>-15.7683</v>
      </c>
      <c r="AI45" s="252">
        <v>-8.9777900000000006</v>
      </c>
      <c r="AJ45" s="252">
        <v>26.227169999999997</v>
      </c>
      <c r="AK45" s="252">
        <v>28.672889999999999</v>
      </c>
      <c r="AL45" s="252">
        <v>88.52458</v>
      </c>
      <c r="AM45" s="252">
        <v>92.907570000000007</v>
      </c>
      <c r="AN45" s="211"/>
      <c r="AO45" s="211"/>
      <c r="AP45" s="211"/>
      <c r="AQ45" s="211"/>
      <c r="AR45" s="211"/>
      <c r="AS45" s="211"/>
      <c r="AT45" s="211"/>
      <c r="AU45" s="211"/>
      <c r="AV45" s="211"/>
      <c r="AW45" s="211"/>
      <c r="AX45" s="211"/>
      <c r="AY45" s="211"/>
    </row>
    <row r="46" spans="1:51" ht="15" x14ac:dyDescent="0.25">
      <c r="A46" s="191">
        <f>YampaRiverInflow.TotalOutflow!A46</f>
        <v>45413</v>
      </c>
      <c r="B46" s="165"/>
      <c r="C46" s="165"/>
      <c r="D46" s="165">
        <v>3.4889999999999999</v>
      </c>
      <c r="E46" s="235">
        <v>34.539989999999996</v>
      </c>
      <c r="F46" s="235">
        <v>-75.702719999999999</v>
      </c>
      <c r="G46" s="235">
        <v>26.673189999999998</v>
      </c>
      <c r="H46" s="235">
        <v>47.744349999999997</v>
      </c>
      <c r="I46" s="235">
        <v>-46.262440000000005</v>
      </c>
      <c r="J46" s="235">
        <v>-30.300249999999998</v>
      </c>
      <c r="K46" s="235">
        <v>12.60849</v>
      </c>
      <c r="L46" s="235">
        <v>48.945730000000005</v>
      </c>
      <c r="M46" s="235">
        <v>120.83439999999999</v>
      </c>
      <c r="N46" s="235">
        <v>43.791910000000001</v>
      </c>
      <c r="O46" s="235">
        <v>143.51311999999999</v>
      </c>
      <c r="P46" s="235">
        <v>14.462389999999999</v>
      </c>
      <c r="Q46" s="235">
        <v>25.07938</v>
      </c>
      <c r="R46" s="235">
        <v>110.48378</v>
      </c>
      <c r="S46" s="235">
        <v>4.4198699999999995</v>
      </c>
      <c r="T46" s="235">
        <v>-9.4710400000000003</v>
      </c>
      <c r="U46" s="235">
        <v>-11.55878</v>
      </c>
      <c r="V46" s="235">
        <v>-20.12107</v>
      </c>
      <c r="W46" s="235">
        <v>-6.2686999999999999</v>
      </c>
      <c r="X46" s="235">
        <v>3.8273699999999997</v>
      </c>
      <c r="Y46" s="235">
        <v>135.48492000000002</v>
      </c>
      <c r="Z46" s="235">
        <v>-18.09918</v>
      </c>
      <c r="AA46" s="235">
        <v>-26.76895</v>
      </c>
      <c r="AB46" s="235">
        <v>12.218399999999999</v>
      </c>
      <c r="AC46" s="235">
        <v>8.8367199999999997</v>
      </c>
      <c r="AD46" s="235">
        <v>40.216769999999997</v>
      </c>
      <c r="AE46" s="235">
        <v>62.942929999999997</v>
      </c>
      <c r="AF46" s="235">
        <v>-7.97098</v>
      </c>
      <c r="AG46" s="235">
        <v>-0.19831000000000001</v>
      </c>
      <c r="AH46" s="235">
        <v>-19.161000000000001</v>
      </c>
      <c r="AI46" s="252">
        <v>-13.035030000000001</v>
      </c>
      <c r="AJ46" s="252">
        <v>50.601709999999997</v>
      </c>
      <c r="AK46" s="252">
        <v>65.539070000000009</v>
      </c>
      <c r="AL46" s="252">
        <v>154.51563000000002</v>
      </c>
      <c r="AM46" s="252">
        <v>76.318989999999999</v>
      </c>
      <c r="AN46" s="211"/>
      <c r="AO46" s="211"/>
      <c r="AP46" s="211"/>
      <c r="AQ46" s="211"/>
      <c r="AR46" s="211"/>
      <c r="AS46" s="211"/>
      <c r="AT46" s="211"/>
      <c r="AU46" s="211"/>
      <c r="AV46" s="211"/>
      <c r="AW46" s="211"/>
      <c r="AX46" s="211"/>
      <c r="AY46" s="211"/>
    </row>
    <row r="47" spans="1:51" ht="15" x14ac:dyDescent="0.25">
      <c r="A47" s="191">
        <f>YampaRiverInflow.TotalOutflow!A47</f>
        <v>45444</v>
      </c>
      <c r="B47" s="165"/>
      <c r="C47" s="165"/>
      <c r="D47" s="165">
        <v>-14.398</v>
      </c>
      <c r="E47" s="235">
        <v>109.47535999999999</v>
      </c>
      <c r="F47" s="235">
        <v>52.728230000000003</v>
      </c>
      <c r="G47" s="235">
        <v>39.237310000000001</v>
      </c>
      <c r="H47" s="235">
        <v>-5.3495100000000004</v>
      </c>
      <c r="I47" s="235">
        <v>-3.2524600000000001</v>
      </c>
      <c r="J47" s="235">
        <v>22.28257</v>
      </c>
      <c r="K47" s="235">
        <v>74.744810000000001</v>
      </c>
      <c r="L47" s="235">
        <v>-3.0993200000000001</v>
      </c>
      <c r="M47" s="235">
        <v>7.29115</v>
      </c>
      <c r="N47" s="235">
        <v>-5.7815200000000004</v>
      </c>
      <c r="O47" s="235">
        <v>44.457190000000004</v>
      </c>
      <c r="P47" s="235">
        <v>6.8165200000000006</v>
      </c>
      <c r="Q47" s="235">
        <v>-20.784119999999998</v>
      </c>
      <c r="R47" s="235">
        <v>54.98883</v>
      </c>
      <c r="S47" s="235">
        <v>15.635149999999999</v>
      </c>
      <c r="T47" s="235">
        <v>-4.4930099999999999</v>
      </c>
      <c r="U47" s="235">
        <v>-44.942190000000004</v>
      </c>
      <c r="V47" s="235">
        <v>-28.13184</v>
      </c>
      <c r="W47" s="235">
        <v>-44.289410000000004</v>
      </c>
      <c r="X47" s="235">
        <v>-35.671800000000005</v>
      </c>
      <c r="Y47" s="235">
        <v>27.88485</v>
      </c>
      <c r="Z47" s="235">
        <v>-19.299349999999997</v>
      </c>
      <c r="AA47" s="235">
        <v>-31.8673</v>
      </c>
      <c r="AB47" s="235">
        <v>12.303469999999999</v>
      </c>
      <c r="AC47" s="235">
        <v>-30.751990000000003</v>
      </c>
      <c r="AD47" s="235">
        <v>-8.8943600000000007</v>
      </c>
      <c r="AE47" s="235">
        <v>32.357529999999997</v>
      </c>
      <c r="AF47" s="235">
        <v>-19.29664</v>
      </c>
      <c r="AG47" s="235">
        <v>-30.338090000000001</v>
      </c>
      <c r="AH47" s="235">
        <v>-26.509810000000002</v>
      </c>
      <c r="AI47" s="252">
        <v>-10.61144</v>
      </c>
      <c r="AJ47" s="252">
        <v>25.167849999999998</v>
      </c>
      <c r="AK47" s="252">
        <v>1.52935</v>
      </c>
      <c r="AL47" s="252">
        <v>-32.185220000000001</v>
      </c>
      <c r="AM47" s="252">
        <v>57.311150000000005</v>
      </c>
      <c r="AN47" s="211"/>
      <c r="AO47" s="211"/>
      <c r="AP47" s="211"/>
      <c r="AQ47" s="211"/>
      <c r="AR47" s="211"/>
      <c r="AS47" s="211"/>
      <c r="AT47" s="211"/>
      <c r="AU47" s="211"/>
      <c r="AV47" s="211"/>
      <c r="AW47" s="211"/>
      <c r="AX47" s="211"/>
      <c r="AY47" s="211"/>
    </row>
    <row r="48" spans="1:51" ht="15" x14ac:dyDescent="0.25">
      <c r="A48" s="191">
        <f>YampaRiverInflow.TotalOutflow!A48</f>
        <v>45474</v>
      </c>
      <c r="B48" s="165"/>
      <c r="C48" s="165"/>
      <c r="D48" s="165">
        <v>16.077999999999999</v>
      </c>
      <c r="E48" s="235">
        <v>81.789079999999998</v>
      </c>
      <c r="F48" s="235">
        <v>-37.088639999999998</v>
      </c>
      <c r="G48" s="235">
        <v>41.058320000000002</v>
      </c>
      <c r="H48" s="235">
        <v>23.067810000000001</v>
      </c>
      <c r="I48" s="235">
        <v>96.231220000000008</v>
      </c>
      <c r="J48" s="235">
        <v>36.173430000000003</v>
      </c>
      <c r="K48" s="235">
        <v>14.53885</v>
      </c>
      <c r="L48" s="235">
        <v>48.365290000000002</v>
      </c>
      <c r="M48" s="235">
        <v>13.52698</v>
      </c>
      <c r="N48" s="235">
        <v>41.234610000000004</v>
      </c>
      <c r="O48" s="235">
        <v>51.91695</v>
      </c>
      <c r="P48" s="235">
        <v>63.193040000000003</v>
      </c>
      <c r="Q48" s="235">
        <v>38.002940000000002</v>
      </c>
      <c r="R48" s="235">
        <v>100.30158999999999</v>
      </c>
      <c r="S48" s="235">
        <v>89.86345</v>
      </c>
      <c r="T48" s="235">
        <v>-26.052589999999999</v>
      </c>
      <c r="U48" s="235">
        <v>-16.813580000000002</v>
      </c>
      <c r="V48" s="235">
        <v>9.49343</v>
      </c>
      <c r="W48" s="235">
        <v>3.8433299999999999</v>
      </c>
      <c r="X48" s="235">
        <v>-10.612440000000001</v>
      </c>
      <c r="Y48" s="235">
        <v>41.559800000000003</v>
      </c>
      <c r="Z48" s="235">
        <v>2.9969000000000001</v>
      </c>
      <c r="AA48" s="235">
        <v>6.9309099999999999</v>
      </c>
      <c r="AB48" s="235">
        <v>11.99058</v>
      </c>
      <c r="AC48" s="235">
        <v>-16.260439999999999</v>
      </c>
      <c r="AD48" s="235">
        <v>-22.835750000000001</v>
      </c>
      <c r="AE48" s="235">
        <v>21.93834</v>
      </c>
      <c r="AF48" s="235">
        <v>36.23865</v>
      </c>
      <c r="AG48" s="235">
        <v>36.61777</v>
      </c>
      <c r="AH48" s="235">
        <v>9.9708400000000008</v>
      </c>
      <c r="AI48" s="252">
        <v>18.92069</v>
      </c>
      <c r="AJ48" s="252">
        <v>11.734999999999999</v>
      </c>
      <c r="AK48" s="252">
        <v>32.128329999999998</v>
      </c>
      <c r="AL48" s="252">
        <v>158.17092000000002</v>
      </c>
      <c r="AM48" s="252">
        <v>262.53990000000005</v>
      </c>
      <c r="AN48" s="211"/>
      <c r="AO48" s="211"/>
      <c r="AP48" s="211"/>
      <c r="AQ48" s="211"/>
      <c r="AR48" s="211"/>
      <c r="AS48" s="211"/>
      <c r="AT48" s="211"/>
      <c r="AU48" s="211"/>
      <c r="AV48" s="211"/>
      <c r="AW48" s="211"/>
      <c r="AX48" s="211"/>
      <c r="AY48" s="211"/>
    </row>
    <row r="49" spans="1:1005" ht="15" x14ac:dyDescent="0.25">
      <c r="A49" s="191">
        <f>YampaRiverInflow.TotalOutflow!A49</f>
        <v>45505</v>
      </c>
      <c r="B49" s="165"/>
      <c r="C49" s="165"/>
      <c r="D49" s="165">
        <v>33.622999999999998</v>
      </c>
      <c r="E49" s="235">
        <v>27.910540000000001</v>
      </c>
      <c r="F49" s="235">
        <v>47.18244</v>
      </c>
      <c r="G49" s="235">
        <v>96.179249999999996</v>
      </c>
      <c r="H49" s="235">
        <v>61.017019999999995</v>
      </c>
      <c r="I49" s="235">
        <v>51.164999999999999</v>
      </c>
      <c r="J49" s="235">
        <v>53.872199999999999</v>
      </c>
      <c r="K49" s="235">
        <v>72.455490000000012</v>
      </c>
      <c r="L49" s="235">
        <v>75.402380000000008</v>
      </c>
      <c r="M49" s="235">
        <v>106.43533000000001</v>
      </c>
      <c r="N49" s="235">
        <v>67.57383999999999</v>
      </c>
      <c r="O49" s="235">
        <v>52.7256</v>
      </c>
      <c r="P49" s="235">
        <v>30.167000000000002</v>
      </c>
      <c r="Q49" s="235">
        <v>95.579899999999995</v>
      </c>
      <c r="R49" s="235">
        <v>79.560249999999996</v>
      </c>
      <c r="S49" s="235">
        <v>70.709090000000003</v>
      </c>
      <c r="T49" s="235">
        <v>34.237900000000003</v>
      </c>
      <c r="U49" s="235">
        <v>44.544559999999997</v>
      </c>
      <c r="V49" s="235">
        <v>14.0466</v>
      </c>
      <c r="W49" s="235">
        <v>56.732959999999999</v>
      </c>
      <c r="X49" s="235">
        <v>22.905419999999999</v>
      </c>
      <c r="Y49" s="235">
        <v>62.430010000000003</v>
      </c>
      <c r="Z49" s="235">
        <v>21.733169999999998</v>
      </c>
      <c r="AA49" s="235">
        <v>32.04927</v>
      </c>
      <c r="AB49" s="235">
        <v>31.077919999999999</v>
      </c>
      <c r="AC49" s="235">
        <v>9.1049699999999998</v>
      </c>
      <c r="AD49" s="235">
        <v>11.513950000000001</v>
      </c>
      <c r="AE49" s="235">
        <v>35.979999999999997</v>
      </c>
      <c r="AF49" s="235">
        <v>89.903379999999999</v>
      </c>
      <c r="AG49" s="235">
        <v>51.304139999999997</v>
      </c>
      <c r="AH49" s="235">
        <v>54.512869999999999</v>
      </c>
      <c r="AI49" s="252">
        <v>55.313870000000001</v>
      </c>
      <c r="AJ49" s="252">
        <v>113.31216000000001</v>
      </c>
      <c r="AK49" s="252">
        <v>58.910589999999999</v>
      </c>
      <c r="AL49" s="252">
        <v>171.29213000000001</v>
      </c>
      <c r="AM49" s="252">
        <v>182.59195000000003</v>
      </c>
      <c r="AN49" s="211"/>
      <c r="AO49" s="211"/>
      <c r="AP49" s="211"/>
      <c r="AQ49" s="211"/>
      <c r="AR49" s="211"/>
      <c r="AS49" s="211"/>
      <c r="AT49" s="211"/>
      <c r="AU49" s="211"/>
      <c r="AV49" s="211"/>
      <c r="AW49" s="211"/>
      <c r="AX49" s="211"/>
      <c r="AY49" s="211"/>
    </row>
    <row r="50" spans="1:1005" ht="15" x14ac:dyDescent="0.25">
      <c r="A50" s="191">
        <f>YampaRiverInflow.TotalOutflow!A50</f>
        <v>45536</v>
      </c>
      <c r="B50" s="165"/>
      <c r="C50" s="165"/>
      <c r="D50" s="165">
        <v>26.303999999999998</v>
      </c>
      <c r="E50" s="235">
        <v>48.147349999999996</v>
      </c>
      <c r="F50" s="235">
        <v>19.100849999999998</v>
      </c>
      <c r="G50" s="235">
        <v>44.182519999999997</v>
      </c>
      <c r="H50" s="235">
        <v>39.570800000000006</v>
      </c>
      <c r="I50" s="235">
        <v>60.816720000000004</v>
      </c>
      <c r="J50" s="235">
        <v>123.70398</v>
      </c>
      <c r="K50" s="235">
        <v>66.820329999999998</v>
      </c>
      <c r="L50" s="235">
        <v>67.131079999999997</v>
      </c>
      <c r="M50" s="235">
        <v>74.204390000000004</v>
      </c>
      <c r="N50" s="235">
        <v>60.767949999999999</v>
      </c>
      <c r="O50" s="235">
        <v>44.842580000000005</v>
      </c>
      <c r="P50" s="235">
        <v>21.581499999999998</v>
      </c>
      <c r="Q50" s="235">
        <v>40.702069999999999</v>
      </c>
      <c r="R50" s="235">
        <v>105.37634</v>
      </c>
      <c r="S50" s="235">
        <v>66.257890000000003</v>
      </c>
      <c r="T50" s="235">
        <v>1.6861700000000002</v>
      </c>
      <c r="U50" s="235">
        <v>30.615169999999999</v>
      </c>
      <c r="V50" s="235">
        <v>57.502429999999997</v>
      </c>
      <c r="W50" s="235">
        <v>34.311339999999994</v>
      </c>
      <c r="X50" s="235">
        <v>33.011309999999995</v>
      </c>
      <c r="Y50" s="235">
        <v>31.35323</v>
      </c>
      <c r="Z50" s="235">
        <v>-3.86361</v>
      </c>
      <c r="AA50" s="235">
        <v>15.656870000000001</v>
      </c>
      <c r="AB50" s="235">
        <v>22.814970000000002</v>
      </c>
      <c r="AC50" s="235">
        <v>11.3721</v>
      </c>
      <c r="AD50" s="235">
        <v>27.015340000000002</v>
      </c>
      <c r="AE50" s="235">
        <v>19.485970000000002</v>
      </c>
      <c r="AF50" s="235">
        <v>51.889110000000002</v>
      </c>
      <c r="AG50" s="235">
        <v>69.938880000000012</v>
      </c>
      <c r="AH50" s="235">
        <v>85.735799999999998</v>
      </c>
      <c r="AI50" s="252">
        <v>28.291240000000002</v>
      </c>
      <c r="AJ50" s="252">
        <v>61.583260000000003</v>
      </c>
      <c r="AK50" s="252">
        <v>58.855499999999999</v>
      </c>
      <c r="AL50" s="252">
        <v>54.591169999999998</v>
      </c>
      <c r="AM50" s="252">
        <v>49.94079</v>
      </c>
      <c r="AN50" s="211"/>
      <c r="AO50" s="211"/>
      <c r="AP50" s="211"/>
      <c r="AQ50" s="211"/>
      <c r="AR50" s="211"/>
      <c r="AS50" s="211"/>
      <c r="AT50" s="211"/>
      <c r="AU50" s="211"/>
      <c r="AV50" s="211"/>
      <c r="AW50" s="211"/>
      <c r="AX50" s="211"/>
      <c r="AY50" s="211"/>
    </row>
    <row r="51" spans="1:1005" ht="15" x14ac:dyDescent="0.25">
      <c r="A51" s="191">
        <f>YampaRiverInflow.TotalOutflow!A51</f>
        <v>45566</v>
      </c>
      <c r="B51" s="165"/>
      <c r="C51" s="165"/>
      <c r="D51" s="165">
        <v>26.123999999999999</v>
      </c>
      <c r="E51" s="235">
        <v>44.29318</v>
      </c>
      <c r="F51" s="235">
        <v>76.503590000000003</v>
      </c>
      <c r="G51" s="235">
        <v>31.99305</v>
      </c>
      <c r="H51" s="235">
        <v>68.755240000000001</v>
      </c>
      <c r="I51" s="235">
        <v>34.473959999999998</v>
      </c>
      <c r="J51" s="235">
        <v>-5.0724499999999999</v>
      </c>
      <c r="K51" s="235">
        <v>8.4032400000000003</v>
      </c>
      <c r="L51" s="235">
        <v>58.572089999999996</v>
      </c>
      <c r="M51" s="235">
        <v>26.536560000000001</v>
      </c>
      <c r="N51" s="235">
        <v>30.619790000000002</v>
      </c>
      <c r="O51" s="235">
        <v>17.437549999999998</v>
      </c>
      <c r="P51" s="235">
        <v>-6.8582700000000001</v>
      </c>
      <c r="Q51" s="235">
        <v>-5.2950000000000004E-2</v>
      </c>
      <c r="R51" s="235">
        <v>34.554230000000004</v>
      </c>
      <c r="S51" s="235">
        <v>-2.5649999999999999</v>
      </c>
      <c r="T51" s="235">
        <v>14.550549999999999</v>
      </c>
      <c r="U51" s="235">
        <v>-9.9389500000000002</v>
      </c>
      <c r="V51" s="235">
        <v>23.19021</v>
      </c>
      <c r="W51" s="235">
        <v>-14.36961</v>
      </c>
      <c r="X51" s="235">
        <v>71.068789999999993</v>
      </c>
      <c r="Y51" s="235">
        <v>6.2742899999999997</v>
      </c>
      <c r="Z51" s="235">
        <v>27.342230000000001</v>
      </c>
      <c r="AA51" s="235">
        <v>-0.23946999999999999</v>
      </c>
      <c r="AB51" s="235">
        <v>-2.2455599999999998</v>
      </c>
      <c r="AC51" s="235">
        <v>-16.214659999999999</v>
      </c>
      <c r="AD51" s="235">
        <v>31.133290000000002</v>
      </c>
      <c r="AE51" s="235">
        <v>10.062709999999999</v>
      </c>
      <c r="AF51" s="235">
        <v>26.87743</v>
      </c>
      <c r="AG51" s="235">
        <v>16.168790000000001</v>
      </c>
      <c r="AH51" s="235">
        <v>10.55016</v>
      </c>
      <c r="AI51" s="252">
        <v>53.043779999999998</v>
      </c>
      <c r="AJ51" s="252">
        <v>3.4746300000000003</v>
      </c>
      <c r="AK51" s="252">
        <v>36.631749999999997</v>
      </c>
      <c r="AL51" s="252">
        <v>85.245990000000006</v>
      </c>
      <c r="AM51" s="252">
        <v>63.407040000000002</v>
      </c>
      <c r="AN51" s="211"/>
      <c r="AO51" s="211"/>
      <c r="AP51" s="211"/>
      <c r="AQ51" s="211"/>
      <c r="AR51" s="211"/>
      <c r="AS51" s="211"/>
      <c r="AT51" s="211"/>
      <c r="AU51" s="211"/>
      <c r="AV51" s="211"/>
      <c r="AW51" s="211"/>
      <c r="AX51" s="211"/>
      <c r="AY51" s="211"/>
    </row>
    <row r="52" spans="1:1005" ht="15" x14ac:dyDescent="0.25">
      <c r="A52" s="191">
        <f>YampaRiverInflow.TotalOutflow!A52</f>
        <v>45597</v>
      </c>
      <c r="B52" s="165"/>
      <c r="C52" s="165"/>
      <c r="D52" s="165">
        <v>40.941000000000003</v>
      </c>
      <c r="E52" s="235">
        <v>44.572330000000001</v>
      </c>
      <c r="F52" s="235">
        <v>61.21857</v>
      </c>
      <c r="G52" s="235">
        <v>61.653169999999996</v>
      </c>
      <c r="H52" s="235">
        <v>14.882989999999999</v>
      </c>
      <c r="I52" s="235">
        <v>-19.204990000000002</v>
      </c>
      <c r="J52" s="235">
        <v>-1.52424</v>
      </c>
      <c r="K52" s="235">
        <v>18.457650000000001</v>
      </c>
      <c r="L52" s="235">
        <v>34.945860000000003</v>
      </c>
      <c r="M52" s="235">
        <v>47.466260000000005</v>
      </c>
      <c r="N52" s="235">
        <v>4.8053999999999997</v>
      </c>
      <c r="O52" s="235">
        <v>35.269769999999994</v>
      </c>
      <c r="P52" s="235">
        <v>42.339680000000001</v>
      </c>
      <c r="Q52" s="235">
        <v>55.028739999999999</v>
      </c>
      <c r="R52" s="235">
        <v>49.55097</v>
      </c>
      <c r="S52" s="235">
        <v>12.85075</v>
      </c>
      <c r="T52" s="235">
        <v>-5.0983599999999996</v>
      </c>
      <c r="U52" s="235">
        <v>3.7396100000000003</v>
      </c>
      <c r="V52" s="235">
        <v>5.9197799999999994</v>
      </c>
      <c r="W52" s="235">
        <v>13.224440000000001</v>
      </c>
      <c r="X52" s="235">
        <v>88.19019999999999</v>
      </c>
      <c r="Y52" s="235">
        <v>3.3384200000000002</v>
      </c>
      <c r="Z52" s="235">
        <v>9.6611499999999992</v>
      </c>
      <c r="AA52" s="235">
        <v>28.934830000000002</v>
      </c>
      <c r="AB52" s="235">
        <v>23.146419999999999</v>
      </c>
      <c r="AC52" s="235">
        <v>6.9311699999999998</v>
      </c>
      <c r="AD52" s="235">
        <v>-18.565669999999997</v>
      </c>
      <c r="AE52" s="235">
        <v>6.0730000000000004</v>
      </c>
      <c r="AF52" s="235">
        <v>25.847069999999999</v>
      </c>
      <c r="AG52" s="235">
        <v>73.871279999999999</v>
      </c>
      <c r="AH52" s="235">
        <v>16.733310000000003</v>
      </c>
      <c r="AI52" s="252">
        <v>13.000729999999999</v>
      </c>
      <c r="AJ52" s="252">
        <v>60.45805</v>
      </c>
      <c r="AK52" s="252">
        <v>87.538119999999992</v>
      </c>
      <c r="AL52" s="252">
        <v>64.758309999999994</v>
      </c>
      <c r="AM52" s="252">
        <v>84.852829999999997</v>
      </c>
      <c r="AN52" s="211"/>
      <c r="AO52" s="211"/>
      <c r="AP52" s="211"/>
      <c r="AQ52" s="211"/>
      <c r="AR52" s="211"/>
      <c r="AS52" s="211"/>
      <c r="AT52" s="211"/>
      <c r="AU52" s="211"/>
      <c r="AV52" s="211"/>
      <c r="AW52" s="211"/>
      <c r="AX52" s="211"/>
      <c r="AY52" s="211"/>
    </row>
    <row r="53" spans="1:1005" ht="15" x14ac:dyDescent="0.25">
      <c r="A53" s="191">
        <f>YampaRiverInflow.TotalOutflow!A53</f>
        <v>45627</v>
      </c>
      <c r="B53" s="165"/>
      <c r="C53" s="165"/>
      <c r="D53" s="165">
        <v>31.451000000000001</v>
      </c>
      <c r="E53" s="235">
        <v>51.131320000000002</v>
      </c>
      <c r="F53" s="235">
        <v>61.849769999999999</v>
      </c>
      <c r="G53" s="235">
        <v>34.074580000000005</v>
      </c>
      <c r="H53" s="235">
        <v>38.824640000000002</v>
      </c>
      <c r="I53" s="235">
        <v>35.952129999999997</v>
      </c>
      <c r="J53" s="235">
        <v>20.8627</v>
      </c>
      <c r="K53" s="235">
        <v>57.803160000000005</v>
      </c>
      <c r="L53" s="235">
        <v>92.029710000000009</v>
      </c>
      <c r="M53" s="235">
        <v>54.482939999999999</v>
      </c>
      <c r="N53" s="235">
        <v>74.188720000000004</v>
      </c>
      <c r="O53" s="235">
        <v>20.86449</v>
      </c>
      <c r="P53" s="235">
        <v>23.802630000000001</v>
      </c>
      <c r="Q53" s="235">
        <v>17.31991</v>
      </c>
      <c r="R53" s="235">
        <v>3.7025900000000003</v>
      </c>
      <c r="S53" s="235">
        <v>4.0086300000000001</v>
      </c>
      <c r="T53" s="235">
        <v>16.006059999999998</v>
      </c>
      <c r="U53" s="235">
        <v>32.989669999999997</v>
      </c>
      <c r="V53" s="235">
        <v>24.059549999999998</v>
      </c>
      <c r="W53" s="235">
        <v>18.055310000000002</v>
      </c>
      <c r="X53" s="235">
        <v>72.941210000000012</v>
      </c>
      <c r="Y53" s="235">
        <v>9.4193499999999997</v>
      </c>
      <c r="Z53" s="235">
        <v>-6.6252899999999997</v>
      </c>
      <c r="AA53" s="235">
        <v>25.260439999999999</v>
      </c>
      <c r="AB53" s="235">
        <v>20.1906</v>
      </c>
      <c r="AC53" s="235">
        <v>8.2487399999999997</v>
      </c>
      <c r="AD53" s="235">
        <v>198.80347</v>
      </c>
      <c r="AE53" s="235">
        <v>47.475259999999999</v>
      </c>
      <c r="AF53" s="235">
        <v>29.025639999999999</v>
      </c>
      <c r="AG53" s="235">
        <v>23.17662</v>
      </c>
      <c r="AH53" s="235">
        <v>8.44069</v>
      </c>
      <c r="AI53" s="252">
        <v>14.2028</v>
      </c>
      <c r="AJ53" s="252">
        <v>16.20814</v>
      </c>
      <c r="AK53" s="252">
        <v>110.20038000000001</v>
      </c>
      <c r="AL53" s="252">
        <v>97.266190000000009</v>
      </c>
      <c r="AM53" s="252">
        <v>94.573229999999995</v>
      </c>
      <c r="AN53" s="211"/>
      <c r="AO53" s="211"/>
      <c r="AP53" s="211"/>
      <c r="AQ53" s="211"/>
      <c r="AR53" s="211"/>
      <c r="AS53" s="211"/>
      <c r="AT53" s="211"/>
      <c r="AU53" s="211"/>
      <c r="AV53" s="211"/>
      <c r="AW53" s="211"/>
      <c r="AX53" s="211"/>
      <c r="AY53" s="211"/>
    </row>
    <row r="54" spans="1:1005" ht="15" x14ac:dyDescent="0.25">
      <c r="A54" s="191">
        <f>YampaRiverInflow.TotalOutflow!A54</f>
        <v>45658</v>
      </c>
      <c r="B54" s="165"/>
      <c r="C54" s="165"/>
      <c r="D54" s="165">
        <v>48.27</v>
      </c>
      <c r="E54" s="235">
        <v>22.962630000000001</v>
      </c>
      <c r="F54" s="235">
        <v>38.586370000000002</v>
      </c>
      <c r="G54" s="235">
        <v>50.149720000000002</v>
      </c>
      <c r="H54" s="235">
        <v>73.993719999999996</v>
      </c>
      <c r="I54" s="235">
        <v>66.085639999999998</v>
      </c>
      <c r="J54" s="235">
        <v>35.41386</v>
      </c>
      <c r="K54" s="235">
        <v>73.120070000000013</v>
      </c>
      <c r="L54" s="235">
        <v>216.50864000000001</v>
      </c>
      <c r="M54" s="235">
        <v>75.599890000000002</v>
      </c>
      <c r="N54" s="235">
        <v>153.67762999999999</v>
      </c>
      <c r="O54" s="235">
        <v>19.93974</v>
      </c>
      <c r="P54" s="235">
        <v>50.25112</v>
      </c>
      <c r="Q54" s="235">
        <v>51.307099999999998</v>
      </c>
      <c r="R54" s="235">
        <v>48.592469999999999</v>
      </c>
      <c r="S54" s="235">
        <v>21.595279999999999</v>
      </c>
      <c r="T54" s="235">
        <v>50.7896</v>
      </c>
      <c r="U54" s="235">
        <v>15.387979999999999</v>
      </c>
      <c r="V54" s="235">
        <v>33.643239999999999</v>
      </c>
      <c r="W54" s="235">
        <v>8.7414400000000008</v>
      </c>
      <c r="X54" s="235">
        <v>308.55319000000003</v>
      </c>
      <c r="Y54" s="235">
        <v>17.535499999999999</v>
      </c>
      <c r="Z54" s="235">
        <v>-4.3097500000000002</v>
      </c>
      <c r="AA54" s="235">
        <v>33.658019999999993</v>
      </c>
      <c r="AB54" s="235">
        <v>9.6820599999999999</v>
      </c>
      <c r="AC54" s="235">
        <v>57.667650000000002</v>
      </c>
      <c r="AD54" s="235">
        <v>40.798379999999995</v>
      </c>
      <c r="AE54" s="235">
        <v>20.18862</v>
      </c>
      <c r="AF54" s="235">
        <v>17.98648</v>
      </c>
      <c r="AG54" s="235">
        <v>11.416129999999999</v>
      </c>
      <c r="AH54" s="235">
        <v>26.265250000000002</v>
      </c>
      <c r="AI54" s="252">
        <v>62.10371</v>
      </c>
      <c r="AJ54" s="252">
        <v>34.369769999999995</v>
      </c>
      <c r="AK54" s="252">
        <v>73.864550000000008</v>
      </c>
      <c r="AL54" s="252">
        <v>68.841039999999992</v>
      </c>
      <c r="AM54" s="252">
        <v>88.531170000000003</v>
      </c>
      <c r="AN54" s="211"/>
      <c r="AO54" s="211"/>
      <c r="AP54" s="211"/>
      <c r="AQ54" s="211"/>
      <c r="AR54" s="211"/>
      <c r="AS54" s="211"/>
      <c r="AT54" s="211"/>
      <c r="AU54" s="211"/>
      <c r="AV54" s="211"/>
      <c r="AW54" s="211"/>
      <c r="AX54" s="211"/>
      <c r="AY54" s="211"/>
    </row>
    <row r="55" spans="1:1005" ht="15" x14ac:dyDescent="0.25">
      <c r="A55" s="191">
        <f>YampaRiverInflow.TotalOutflow!A55</f>
        <v>45689</v>
      </c>
      <c r="B55" s="165"/>
      <c r="C55" s="165"/>
      <c r="D55" s="165">
        <v>43.753999999999998</v>
      </c>
      <c r="E55" s="235">
        <v>65.860690000000005</v>
      </c>
      <c r="F55" s="235">
        <v>96.742260000000002</v>
      </c>
      <c r="G55" s="235">
        <v>56.577669999999998</v>
      </c>
      <c r="H55" s="235">
        <v>76.689610000000002</v>
      </c>
      <c r="I55" s="235">
        <v>27.47861</v>
      </c>
      <c r="J55" s="235">
        <v>58.670389999999998</v>
      </c>
      <c r="K55" s="235">
        <v>103.05712</v>
      </c>
      <c r="L55" s="235">
        <v>217.21960000000001</v>
      </c>
      <c r="M55" s="235">
        <v>68.652330000000006</v>
      </c>
      <c r="N55" s="235">
        <v>95.266850000000005</v>
      </c>
      <c r="O55" s="235">
        <v>30.53435</v>
      </c>
      <c r="P55" s="235">
        <v>0.87429999999999997</v>
      </c>
      <c r="Q55" s="235">
        <v>79.516630000000006</v>
      </c>
      <c r="R55" s="235">
        <v>42.740839999999999</v>
      </c>
      <c r="S55" s="235">
        <v>27.866959999999999</v>
      </c>
      <c r="T55" s="235">
        <v>42.402940000000001</v>
      </c>
      <c r="U55" s="235">
        <v>9.2639599999999991</v>
      </c>
      <c r="V55" s="235">
        <v>42.885899999999999</v>
      </c>
      <c r="W55" s="235">
        <v>23.858460000000001</v>
      </c>
      <c r="X55" s="235">
        <v>198.39957999999999</v>
      </c>
      <c r="Y55" s="235">
        <v>14.859780000000001</v>
      </c>
      <c r="Z55" s="235">
        <v>22.055709999999998</v>
      </c>
      <c r="AA55" s="235">
        <v>46.185139999999997</v>
      </c>
      <c r="AB55" s="235">
        <v>33.257949999999994</v>
      </c>
      <c r="AC55" s="235">
        <v>61.041400000000003</v>
      </c>
      <c r="AD55" s="235">
        <v>40.438339999999997</v>
      </c>
      <c r="AE55" s="235">
        <v>24.008119999999998</v>
      </c>
      <c r="AF55" s="235">
        <v>33.928449999999998</v>
      </c>
      <c r="AG55" s="235">
        <v>39.258580000000002</v>
      </c>
      <c r="AH55" s="235">
        <v>44.198879999999996</v>
      </c>
      <c r="AI55" s="252">
        <v>81.362470000000002</v>
      </c>
      <c r="AJ55" s="252">
        <v>51.700089999999996</v>
      </c>
      <c r="AK55" s="252">
        <v>67.515590000000003</v>
      </c>
      <c r="AL55" s="252">
        <v>63.425650000000005</v>
      </c>
      <c r="AM55" s="252">
        <v>81.076830000000001</v>
      </c>
      <c r="AN55" s="211"/>
      <c r="AO55" s="211"/>
      <c r="AP55" s="211"/>
      <c r="AQ55" s="211"/>
      <c r="AR55" s="211"/>
      <c r="AS55" s="211"/>
      <c r="AT55" s="211"/>
      <c r="AU55" s="211"/>
      <c r="AV55" s="211"/>
      <c r="AW55" s="211"/>
      <c r="AX55" s="211"/>
      <c r="AY55" s="211"/>
    </row>
    <row r="56" spans="1:1005" ht="15" x14ac:dyDescent="0.25">
      <c r="A56" s="191">
        <f>YampaRiverInflow.TotalOutflow!A56</f>
        <v>45717</v>
      </c>
      <c r="B56" s="165"/>
      <c r="C56" s="165"/>
      <c r="D56" s="165">
        <v>18.689</v>
      </c>
      <c r="E56" s="235">
        <v>46.975250000000003</v>
      </c>
      <c r="F56" s="235">
        <v>33.411790000000003</v>
      </c>
      <c r="G56" s="235">
        <v>9.7218199999999992</v>
      </c>
      <c r="H56" s="235">
        <v>-6.2396000000000003</v>
      </c>
      <c r="I56" s="235">
        <v>11.97274</v>
      </c>
      <c r="J56" s="235">
        <v>69.191539999999989</v>
      </c>
      <c r="K56" s="235">
        <v>135.81139999999999</v>
      </c>
      <c r="L56" s="235">
        <v>231.93197000000001</v>
      </c>
      <c r="M56" s="235">
        <v>51.73753</v>
      </c>
      <c r="N56" s="235">
        <v>184.00505999999999</v>
      </c>
      <c r="O56" s="235">
        <v>-49.657410000000006</v>
      </c>
      <c r="P56" s="235">
        <v>44.784990000000001</v>
      </c>
      <c r="Q56" s="235">
        <v>91.549779999999998</v>
      </c>
      <c r="R56" s="235">
        <v>-1.9535199999999999</v>
      </c>
      <c r="S56" s="235">
        <v>-1.3108900000000001</v>
      </c>
      <c r="T56" s="235">
        <v>38.696649999999998</v>
      </c>
      <c r="U56" s="235">
        <v>-25.373279999999998</v>
      </c>
      <c r="V56" s="235">
        <v>13.9216</v>
      </c>
      <c r="W56" s="235">
        <v>0.71389999999999998</v>
      </c>
      <c r="X56" s="235">
        <v>113.0411</v>
      </c>
      <c r="Y56" s="235">
        <v>23.902099999999997</v>
      </c>
      <c r="Z56" s="235">
        <v>-3.2670700000000004</v>
      </c>
      <c r="AA56" s="235">
        <v>14.70945</v>
      </c>
      <c r="AB56" s="235">
        <v>-18.02298</v>
      </c>
      <c r="AC56" s="235">
        <v>19.158650000000002</v>
      </c>
      <c r="AD56" s="235">
        <v>22.104689999999998</v>
      </c>
      <c r="AE56" s="235">
        <v>14.295219999999999</v>
      </c>
      <c r="AF56" s="235">
        <v>17.065750000000001</v>
      </c>
      <c r="AG56" s="235">
        <v>-8.489469999999999</v>
      </c>
      <c r="AH56" s="235">
        <v>9.3208599999999997</v>
      </c>
      <c r="AI56" s="252">
        <v>51.526900000000005</v>
      </c>
      <c r="AJ56" s="252">
        <v>43.174469999999999</v>
      </c>
      <c r="AK56" s="252">
        <v>144.17287999999999</v>
      </c>
      <c r="AL56" s="252">
        <v>67.391630000000006</v>
      </c>
      <c r="AM56" s="252">
        <v>74.75676</v>
      </c>
      <c r="AN56" s="211"/>
      <c r="AO56" s="211"/>
      <c r="AP56" s="211"/>
      <c r="AQ56" s="211"/>
      <c r="AR56" s="211"/>
      <c r="AS56" s="211"/>
      <c r="AT56" s="211"/>
      <c r="AU56" s="211"/>
      <c r="AV56" s="211"/>
      <c r="AW56" s="211"/>
      <c r="AX56" s="211"/>
      <c r="AY56" s="211"/>
    </row>
    <row r="57" spans="1:1005" ht="15" x14ac:dyDescent="0.25">
      <c r="A57" s="191">
        <f>YampaRiverInflow.TotalOutflow!A57</f>
        <v>45748</v>
      </c>
      <c r="B57" s="165"/>
      <c r="C57" s="165"/>
      <c r="D57" s="165">
        <v>20.425000000000001</v>
      </c>
      <c r="E57" s="235">
        <v>66.630200000000002</v>
      </c>
      <c r="F57" s="235">
        <v>71.963399999999993</v>
      </c>
      <c r="G57" s="235">
        <v>66.69935000000001</v>
      </c>
      <c r="H57" s="235">
        <v>32.739060000000002</v>
      </c>
      <c r="I57" s="235">
        <v>14.244879999999998</v>
      </c>
      <c r="J57" s="235">
        <v>31.657869999999999</v>
      </c>
      <c r="K57" s="235">
        <v>78.978619999999992</v>
      </c>
      <c r="L57" s="235">
        <v>163.68356</v>
      </c>
      <c r="M57" s="235">
        <v>33.634209999999996</v>
      </c>
      <c r="N57" s="235">
        <v>85.047899999999998</v>
      </c>
      <c r="O57" s="235">
        <v>90.867329999999995</v>
      </c>
      <c r="P57" s="235">
        <v>42.873559999999998</v>
      </c>
      <c r="Q57" s="235">
        <v>92.717320000000001</v>
      </c>
      <c r="R57" s="235">
        <v>-50.942349999999998</v>
      </c>
      <c r="S57" s="235">
        <v>-20.665459999999999</v>
      </c>
      <c r="T57" s="235">
        <v>-6.8614199999999999</v>
      </c>
      <c r="U57" s="235">
        <v>-36.738260000000004</v>
      </c>
      <c r="V57" s="235">
        <v>-5.1315900000000001</v>
      </c>
      <c r="W57" s="235">
        <v>8.6379099999999998</v>
      </c>
      <c r="X57" s="235">
        <v>92.931869999999989</v>
      </c>
      <c r="Y57" s="235">
        <v>8.7707999999999995</v>
      </c>
      <c r="Z57" s="235">
        <v>-11.025589999999999</v>
      </c>
      <c r="AA57" s="235">
        <v>-2.8896199999999999</v>
      </c>
      <c r="AB57" s="235">
        <v>-12.4717</v>
      </c>
      <c r="AC57" s="235">
        <v>37.547419999999995</v>
      </c>
      <c r="AD57" s="235">
        <v>73.938360000000003</v>
      </c>
      <c r="AE57" s="235">
        <v>23.613019999999999</v>
      </c>
      <c r="AF57" s="235">
        <v>12.379110000000001</v>
      </c>
      <c r="AG57" s="235">
        <v>-15.7683</v>
      </c>
      <c r="AH57" s="235">
        <v>-8.9777900000000006</v>
      </c>
      <c r="AI57" s="252">
        <v>26.227169999999997</v>
      </c>
      <c r="AJ57" s="252">
        <v>28.672889999999999</v>
      </c>
      <c r="AK57" s="252">
        <v>88.52458</v>
      </c>
      <c r="AL57" s="252">
        <v>92.907570000000007</v>
      </c>
      <c r="AM57" s="252">
        <v>116.37782000000001</v>
      </c>
      <c r="AN57" s="211"/>
      <c r="AO57" s="211"/>
      <c r="AP57" s="211"/>
      <c r="AQ57" s="211"/>
      <c r="AR57" s="211"/>
      <c r="AS57" s="211"/>
      <c r="AT57" s="211"/>
      <c r="AU57" s="211"/>
      <c r="AV57" s="211"/>
      <c r="AW57" s="211"/>
      <c r="AX57" s="211"/>
      <c r="AY57" s="211"/>
    </row>
    <row r="58" spans="1:1005" ht="15" x14ac:dyDescent="0.25">
      <c r="A58" s="191">
        <f>YampaRiverInflow.TotalOutflow!A58</f>
        <v>45778</v>
      </c>
      <c r="B58" s="165"/>
      <c r="C58" s="165"/>
      <c r="D58" s="165">
        <v>3.4889999999999999</v>
      </c>
      <c r="E58" s="235">
        <v>-75.702719999999999</v>
      </c>
      <c r="F58" s="235">
        <v>26.673189999999998</v>
      </c>
      <c r="G58" s="235">
        <v>47.744349999999997</v>
      </c>
      <c r="H58" s="235">
        <v>-46.262440000000005</v>
      </c>
      <c r="I58" s="235">
        <v>-30.300249999999998</v>
      </c>
      <c r="J58" s="235">
        <v>12.60849</v>
      </c>
      <c r="K58" s="235">
        <v>48.945730000000005</v>
      </c>
      <c r="L58" s="235">
        <v>120.83439999999999</v>
      </c>
      <c r="M58" s="235">
        <v>43.791910000000001</v>
      </c>
      <c r="N58" s="235">
        <v>143.51311999999999</v>
      </c>
      <c r="O58" s="235">
        <v>14.462389999999999</v>
      </c>
      <c r="P58" s="235">
        <v>25.07938</v>
      </c>
      <c r="Q58" s="235">
        <v>110.48378</v>
      </c>
      <c r="R58" s="235">
        <v>4.4198699999999995</v>
      </c>
      <c r="S58" s="235">
        <v>-9.4710400000000003</v>
      </c>
      <c r="T58" s="235">
        <v>-11.55878</v>
      </c>
      <c r="U58" s="235">
        <v>-20.12107</v>
      </c>
      <c r="V58" s="235">
        <v>-6.2686999999999999</v>
      </c>
      <c r="W58" s="235">
        <v>3.8273699999999997</v>
      </c>
      <c r="X58" s="235">
        <v>135.48492000000002</v>
      </c>
      <c r="Y58" s="235">
        <v>-18.09918</v>
      </c>
      <c r="Z58" s="235">
        <v>-26.76895</v>
      </c>
      <c r="AA58" s="235">
        <v>12.218399999999999</v>
      </c>
      <c r="AB58" s="235">
        <v>8.8367199999999997</v>
      </c>
      <c r="AC58" s="235">
        <v>40.216769999999997</v>
      </c>
      <c r="AD58" s="235">
        <v>62.942929999999997</v>
      </c>
      <c r="AE58" s="235">
        <v>-7.97098</v>
      </c>
      <c r="AF58" s="235">
        <v>-0.19831000000000001</v>
      </c>
      <c r="AG58" s="235">
        <v>-19.161000000000001</v>
      </c>
      <c r="AH58" s="235">
        <v>-13.035030000000001</v>
      </c>
      <c r="AI58" s="252">
        <v>50.601709999999997</v>
      </c>
      <c r="AJ58" s="252">
        <v>65.539070000000009</v>
      </c>
      <c r="AK58" s="252">
        <v>154.51563000000002</v>
      </c>
      <c r="AL58" s="252">
        <v>76.318989999999999</v>
      </c>
      <c r="AM58" s="252">
        <v>31.181950000000001</v>
      </c>
      <c r="AN58" s="211"/>
      <c r="AO58" s="211"/>
      <c r="AP58" s="211"/>
      <c r="AQ58" s="211"/>
      <c r="AR58" s="211"/>
      <c r="AS58" s="211"/>
      <c r="AT58" s="211"/>
      <c r="AU58" s="211"/>
      <c r="AV58" s="211"/>
      <c r="AW58" s="211"/>
      <c r="AX58" s="211"/>
      <c r="AY58" s="211"/>
    </row>
    <row r="59" spans="1:1005" ht="15" x14ac:dyDescent="0.25">
      <c r="A59" s="191">
        <f>YampaRiverInflow.TotalOutflow!A59</f>
        <v>45809</v>
      </c>
      <c r="B59" s="165"/>
      <c r="C59" s="165"/>
      <c r="D59" s="165">
        <v>-14.398</v>
      </c>
      <c r="E59" s="235">
        <v>52.728230000000003</v>
      </c>
      <c r="F59" s="235">
        <v>39.237310000000001</v>
      </c>
      <c r="G59" s="235">
        <v>-5.3495100000000004</v>
      </c>
      <c r="H59" s="235">
        <v>-3.2524600000000001</v>
      </c>
      <c r="I59" s="235">
        <v>22.28257</v>
      </c>
      <c r="J59" s="235">
        <v>74.744810000000001</v>
      </c>
      <c r="K59" s="235">
        <v>-3.0993200000000001</v>
      </c>
      <c r="L59" s="235">
        <v>7.29115</v>
      </c>
      <c r="M59" s="235">
        <v>-5.7815200000000004</v>
      </c>
      <c r="N59" s="235">
        <v>44.457190000000004</v>
      </c>
      <c r="O59" s="235">
        <v>6.8165200000000006</v>
      </c>
      <c r="P59" s="235">
        <v>-20.784119999999998</v>
      </c>
      <c r="Q59" s="235">
        <v>54.98883</v>
      </c>
      <c r="R59" s="235">
        <v>15.635149999999999</v>
      </c>
      <c r="S59" s="235">
        <v>-4.4930099999999999</v>
      </c>
      <c r="T59" s="235">
        <v>-44.942190000000004</v>
      </c>
      <c r="U59" s="235">
        <v>-28.13184</v>
      </c>
      <c r="V59" s="235">
        <v>-44.289410000000004</v>
      </c>
      <c r="W59" s="235">
        <v>-35.671800000000005</v>
      </c>
      <c r="X59" s="235">
        <v>27.88485</v>
      </c>
      <c r="Y59" s="235">
        <v>-19.299349999999997</v>
      </c>
      <c r="Z59" s="235">
        <v>-31.8673</v>
      </c>
      <c r="AA59" s="235">
        <v>12.303469999999999</v>
      </c>
      <c r="AB59" s="235">
        <v>-30.751990000000003</v>
      </c>
      <c r="AC59" s="235">
        <v>-8.8943600000000007</v>
      </c>
      <c r="AD59" s="235">
        <v>32.357529999999997</v>
      </c>
      <c r="AE59" s="235">
        <v>-19.29664</v>
      </c>
      <c r="AF59" s="235">
        <v>-30.338090000000001</v>
      </c>
      <c r="AG59" s="235">
        <v>-26.509810000000002</v>
      </c>
      <c r="AH59" s="235">
        <v>-10.61144</v>
      </c>
      <c r="AI59" s="252">
        <v>25.167849999999998</v>
      </c>
      <c r="AJ59" s="252">
        <v>1.52935</v>
      </c>
      <c r="AK59" s="252">
        <v>-32.185220000000001</v>
      </c>
      <c r="AL59" s="252">
        <v>57.311150000000005</v>
      </c>
      <c r="AM59" s="252">
        <v>105.00774</v>
      </c>
      <c r="AN59" s="211"/>
      <c r="AO59" s="211"/>
      <c r="AP59" s="211"/>
      <c r="AQ59" s="211"/>
      <c r="AR59" s="211"/>
      <c r="AS59" s="211"/>
      <c r="AT59" s="211"/>
      <c r="AU59" s="211"/>
      <c r="AV59" s="211"/>
      <c r="AW59" s="211"/>
      <c r="AX59" s="211"/>
      <c r="AY59" s="211"/>
    </row>
    <row r="60" spans="1:1005" ht="15" x14ac:dyDescent="0.25">
      <c r="A60" s="191">
        <f>YampaRiverInflow.TotalOutflow!A60</f>
        <v>45839</v>
      </c>
      <c r="B60" s="165"/>
      <c r="C60" s="165"/>
      <c r="D60" s="165">
        <v>16.077999999999999</v>
      </c>
      <c r="E60" s="235">
        <v>-37.088639999999998</v>
      </c>
      <c r="F60" s="235">
        <v>41.058320000000002</v>
      </c>
      <c r="G60" s="235">
        <v>23.067810000000001</v>
      </c>
      <c r="H60" s="235">
        <v>96.231220000000008</v>
      </c>
      <c r="I60" s="235">
        <v>36.173430000000003</v>
      </c>
      <c r="J60" s="235">
        <v>14.53885</v>
      </c>
      <c r="K60" s="235">
        <v>48.365290000000002</v>
      </c>
      <c r="L60" s="235">
        <v>13.52698</v>
      </c>
      <c r="M60" s="235">
        <v>41.234610000000004</v>
      </c>
      <c r="N60" s="235">
        <v>51.91695</v>
      </c>
      <c r="O60" s="235">
        <v>63.193040000000003</v>
      </c>
      <c r="P60" s="235">
        <v>38.002940000000002</v>
      </c>
      <c r="Q60" s="235">
        <v>100.30158999999999</v>
      </c>
      <c r="R60" s="235">
        <v>89.86345</v>
      </c>
      <c r="S60" s="235">
        <v>-26.052589999999999</v>
      </c>
      <c r="T60" s="235">
        <v>-16.813580000000002</v>
      </c>
      <c r="U60" s="235">
        <v>9.49343</v>
      </c>
      <c r="V60" s="235">
        <v>3.8433299999999999</v>
      </c>
      <c r="W60" s="235">
        <v>-10.612440000000001</v>
      </c>
      <c r="X60" s="235">
        <v>41.559800000000003</v>
      </c>
      <c r="Y60" s="235">
        <v>2.9969000000000001</v>
      </c>
      <c r="Z60" s="235">
        <v>6.9309099999999999</v>
      </c>
      <c r="AA60" s="235">
        <v>11.99058</v>
      </c>
      <c r="AB60" s="235">
        <v>-16.260439999999999</v>
      </c>
      <c r="AC60" s="235">
        <v>-22.835750000000001</v>
      </c>
      <c r="AD60" s="235">
        <v>21.93834</v>
      </c>
      <c r="AE60" s="235">
        <v>36.23865</v>
      </c>
      <c r="AF60" s="235">
        <v>36.61777</v>
      </c>
      <c r="AG60" s="235">
        <v>9.9708400000000008</v>
      </c>
      <c r="AH60" s="235">
        <v>18.92069</v>
      </c>
      <c r="AI60" s="252">
        <v>11.734999999999999</v>
      </c>
      <c r="AJ60" s="252">
        <v>32.128329999999998</v>
      </c>
      <c r="AK60" s="252">
        <v>158.17092000000002</v>
      </c>
      <c r="AL60" s="252">
        <v>262.53990000000005</v>
      </c>
      <c r="AM60" s="252">
        <v>81.421300000000002</v>
      </c>
      <c r="AN60" s="211"/>
      <c r="AO60" s="211"/>
      <c r="AP60" s="211"/>
      <c r="AQ60" s="211"/>
      <c r="AR60" s="211"/>
      <c r="AS60" s="211"/>
      <c r="AT60" s="211"/>
      <c r="AU60" s="211"/>
      <c r="AV60" s="211"/>
      <c r="AW60" s="211"/>
      <c r="AX60" s="211"/>
      <c r="AY60" s="211"/>
    </row>
    <row r="61" spans="1:1005" ht="15" x14ac:dyDescent="0.25">
      <c r="A61" s="191">
        <f>YampaRiverInflow.TotalOutflow!A61</f>
        <v>45870</v>
      </c>
      <c r="B61" s="165"/>
      <c r="C61" s="165"/>
      <c r="D61" s="165">
        <v>33.622999999999998</v>
      </c>
      <c r="E61" s="235">
        <v>47.18244</v>
      </c>
      <c r="F61" s="235">
        <v>96.179249999999996</v>
      </c>
      <c r="G61" s="235">
        <v>61.017019999999995</v>
      </c>
      <c r="H61" s="235">
        <v>51.164999999999999</v>
      </c>
      <c r="I61" s="235">
        <v>53.872199999999999</v>
      </c>
      <c r="J61" s="235">
        <v>72.455490000000012</v>
      </c>
      <c r="K61" s="235">
        <v>75.402380000000008</v>
      </c>
      <c r="L61" s="235">
        <v>106.43533000000001</v>
      </c>
      <c r="M61" s="235">
        <v>67.57383999999999</v>
      </c>
      <c r="N61" s="235">
        <v>52.7256</v>
      </c>
      <c r="O61" s="235">
        <v>30.167000000000002</v>
      </c>
      <c r="P61" s="235">
        <v>95.579899999999995</v>
      </c>
      <c r="Q61" s="235">
        <v>79.560249999999996</v>
      </c>
      <c r="R61" s="235">
        <v>70.709090000000003</v>
      </c>
      <c r="S61" s="235">
        <v>34.237900000000003</v>
      </c>
      <c r="T61" s="235">
        <v>44.544559999999997</v>
      </c>
      <c r="U61" s="235">
        <v>14.0466</v>
      </c>
      <c r="V61" s="235">
        <v>56.732959999999999</v>
      </c>
      <c r="W61" s="235">
        <v>22.905419999999999</v>
      </c>
      <c r="X61" s="235">
        <v>62.430010000000003</v>
      </c>
      <c r="Y61" s="235">
        <v>21.733169999999998</v>
      </c>
      <c r="Z61" s="235">
        <v>32.04927</v>
      </c>
      <c r="AA61" s="235">
        <v>31.077919999999999</v>
      </c>
      <c r="AB61" s="235">
        <v>9.1049699999999998</v>
      </c>
      <c r="AC61" s="235">
        <v>11.513950000000001</v>
      </c>
      <c r="AD61" s="235">
        <v>35.979999999999997</v>
      </c>
      <c r="AE61" s="235">
        <v>89.903379999999999</v>
      </c>
      <c r="AF61" s="235">
        <v>51.304139999999997</v>
      </c>
      <c r="AG61" s="235">
        <v>54.512869999999999</v>
      </c>
      <c r="AH61" s="235">
        <v>55.313870000000001</v>
      </c>
      <c r="AI61" s="252">
        <v>113.31216000000001</v>
      </c>
      <c r="AJ61" s="252">
        <v>58.910589999999999</v>
      </c>
      <c r="AK61" s="252">
        <v>171.29213000000001</v>
      </c>
      <c r="AL61" s="252">
        <v>182.59195000000003</v>
      </c>
      <c r="AM61" s="252">
        <v>28.019849999999998</v>
      </c>
      <c r="AN61" s="211"/>
      <c r="AO61" s="211"/>
      <c r="AP61" s="211"/>
      <c r="AQ61" s="211"/>
      <c r="AR61" s="211"/>
      <c r="AS61" s="211"/>
      <c r="AT61" s="211"/>
      <c r="AU61" s="211"/>
      <c r="AV61" s="211"/>
      <c r="AW61" s="211"/>
      <c r="AX61" s="211"/>
      <c r="AY61" s="211"/>
    </row>
    <row r="62" spans="1:1005" ht="15" x14ac:dyDescent="0.25">
      <c r="A62" s="191">
        <f>YampaRiverInflow.TotalOutflow!A62</f>
        <v>45901</v>
      </c>
      <c r="B62" s="165"/>
      <c r="C62" s="165"/>
      <c r="D62" s="165">
        <v>26.303999999999998</v>
      </c>
      <c r="E62" s="235">
        <v>19.100849999999998</v>
      </c>
      <c r="F62" s="235">
        <v>44.182519999999997</v>
      </c>
      <c r="G62" s="235">
        <v>39.570800000000006</v>
      </c>
      <c r="H62" s="235">
        <v>60.816720000000004</v>
      </c>
      <c r="I62" s="235">
        <v>123.70398</v>
      </c>
      <c r="J62" s="235">
        <v>66.820329999999998</v>
      </c>
      <c r="K62" s="235">
        <v>67.131079999999997</v>
      </c>
      <c r="L62" s="235">
        <v>74.204390000000004</v>
      </c>
      <c r="M62" s="235">
        <v>60.767949999999999</v>
      </c>
      <c r="N62" s="235">
        <v>44.842580000000005</v>
      </c>
      <c r="O62" s="235">
        <v>21.581499999999998</v>
      </c>
      <c r="P62" s="235">
        <v>40.702069999999999</v>
      </c>
      <c r="Q62" s="235">
        <v>105.37634</v>
      </c>
      <c r="R62" s="235">
        <v>66.257890000000003</v>
      </c>
      <c r="S62" s="235">
        <v>1.6861700000000002</v>
      </c>
      <c r="T62" s="235">
        <v>30.615169999999999</v>
      </c>
      <c r="U62" s="235">
        <v>57.502429999999997</v>
      </c>
      <c r="V62" s="235">
        <v>34.311339999999994</v>
      </c>
      <c r="W62" s="235">
        <v>33.011309999999995</v>
      </c>
      <c r="X62" s="235">
        <v>31.35323</v>
      </c>
      <c r="Y62" s="235">
        <v>-3.86361</v>
      </c>
      <c r="Z62" s="235">
        <v>15.656870000000001</v>
      </c>
      <c r="AA62" s="235">
        <v>22.814970000000002</v>
      </c>
      <c r="AB62" s="235">
        <v>11.3721</v>
      </c>
      <c r="AC62" s="235">
        <v>27.015340000000002</v>
      </c>
      <c r="AD62" s="235">
        <v>19.485970000000002</v>
      </c>
      <c r="AE62" s="235">
        <v>51.889110000000002</v>
      </c>
      <c r="AF62" s="235">
        <v>69.938880000000012</v>
      </c>
      <c r="AG62" s="235">
        <v>85.735799999999998</v>
      </c>
      <c r="AH62" s="235">
        <v>28.291240000000002</v>
      </c>
      <c r="AI62" s="252">
        <v>61.583260000000003</v>
      </c>
      <c r="AJ62" s="252">
        <v>58.855499999999999</v>
      </c>
      <c r="AK62" s="252">
        <v>54.591169999999998</v>
      </c>
      <c r="AL62" s="252">
        <v>49.94079</v>
      </c>
      <c r="AM62" s="252">
        <v>47.284349999999996</v>
      </c>
      <c r="AN62" s="211"/>
      <c r="AO62" s="211"/>
      <c r="AP62" s="211"/>
      <c r="AQ62" s="211"/>
      <c r="AR62" s="211"/>
      <c r="AS62" s="211"/>
      <c r="AT62" s="211"/>
      <c r="AU62" s="211"/>
      <c r="AV62" s="211"/>
      <c r="AW62" s="211"/>
      <c r="AX62" s="211"/>
      <c r="AY62" s="211"/>
    </row>
    <row r="63" spans="1:1005" ht="15" x14ac:dyDescent="0.25">
      <c r="A63" s="191">
        <f>YampaRiverInflow.TotalOutflow!A63</f>
        <v>45931</v>
      </c>
      <c r="B63" s="165"/>
      <c r="C63" s="165"/>
      <c r="D63" s="165">
        <v>26.123999999999999</v>
      </c>
      <c r="E63" s="235">
        <v>76.503590000000003</v>
      </c>
      <c r="F63" s="235">
        <v>31.99305</v>
      </c>
      <c r="G63" s="235">
        <v>68.755240000000001</v>
      </c>
      <c r="H63" s="235">
        <v>34.473959999999998</v>
      </c>
      <c r="I63" s="235">
        <v>-5.0724499999999999</v>
      </c>
      <c r="J63" s="235">
        <v>8.4032400000000003</v>
      </c>
      <c r="K63" s="235">
        <v>58.572089999999996</v>
      </c>
      <c r="L63" s="235">
        <v>26.536560000000001</v>
      </c>
      <c r="M63" s="235">
        <v>30.619790000000002</v>
      </c>
      <c r="N63" s="235">
        <v>17.437549999999998</v>
      </c>
      <c r="O63" s="235">
        <v>-6.8582700000000001</v>
      </c>
      <c r="P63" s="235">
        <v>-5.2950000000000004E-2</v>
      </c>
      <c r="Q63" s="235">
        <v>34.554230000000004</v>
      </c>
      <c r="R63" s="235">
        <v>-2.5649999999999999</v>
      </c>
      <c r="S63" s="235">
        <v>14.550549999999999</v>
      </c>
      <c r="T63" s="235">
        <v>-9.9389500000000002</v>
      </c>
      <c r="U63" s="235">
        <v>23.19021</v>
      </c>
      <c r="V63" s="235">
        <v>-14.36961</v>
      </c>
      <c r="W63" s="235">
        <v>71.068789999999993</v>
      </c>
      <c r="X63" s="235">
        <v>6.2742899999999997</v>
      </c>
      <c r="Y63" s="235">
        <v>27.342230000000001</v>
      </c>
      <c r="Z63" s="235">
        <v>-0.23946999999999999</v>
      </c>
      <c r="AA63" s="235">
        <v>-2.2455599999999998</v>
      </c>
      <c r="AB63" s="235">
        <v>-16.214659999999999</v>
      </c>
      <c r="AC63" s="235">
        <v>31.133290000000002</v>
      </c>
      <c r="AD63" s="235">
        <v>10.062709999999999</v>
      </c>
      <c r="AE63" s="235">
        <v>26.87743</v>
      </c>
      <c r="AF63" s="235">
        <v>16.168790000000001</v>
      </c>
      <c r="AG63" s="235">
        <v>10.55016</v>
      </c>
      <c r="AH63" s="235">
        <v>53.043779999999998</v>
      </c>
      <c r="AI63" s="252">
        <v>3.4746300000000003</v>
      </c>
      <c r="AJ63" s="252">
        <v>36.631749999999997</v>
      </c>
      <c r="AK63" s="252">
        <v>85.245990000000006</v>
      </c>
      <c r="AL63" s="252">
        <v>63.407040000000002</v>
      </c>
      <c r="AM63" s="252">
        <v>45.278190000000002</v>
      </c>
      <c r="AN63" s="211"/>
      <c r="AO63" s="211"/>
      <c r="AP63" s="211"/>
      <c r="AQ63" s="211"/>
      <c r="AR63" s="211"/>
      <c r="AS63" s="211"/>
      <c r="AT63" s="211"/>
      <c r="AU63" s="211"/>
      <c r="AV63" s="211"/>
      <c r="AW63" s="211"/>
      <c r="AX63" s="211"/>
      <c r="AY63" s="211"/>
    </row>
    <row r="64" spans="1:1005" ht="15" x14ac:dyDescent="0.25">
      <c r="A64" s="191"/>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x14ac:dyDescent="0.25">
      <c r="A65" s="191"/>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1"/>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1"/>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1"/>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72"/>
  <sheetViews>
    <sheetView topLeftCell="A3"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x14ac:dyDescent="0.2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16">
        <v>2021</v>
      </c>
      <c r="AT2" s="216">
        <v>2022</v>
      </c>
      <c r="AU2" s="216">
        <v>2023</v>
      </c>
      <c r="AV2" s="216">
        <v>2024</v>
      </c>
      <c r="AW2" s="216">
        <v>2025</v>
      </c>
      <c r="AX2" s="216">
        <v>2026</v>
      </c>
      <c r="AY2" s="216">
        <v>2027</v>
      </c>
      <c r="AZ2" s="216">
        <v>2028</v>
      </c>
      <c r="BA2" s="216">
        <v>2029</v>
      </c>
      <c r="BB2" s="216">
        <v>2030</v>
      </c>
    </row>
    <row r="3" spans="1:54" ht="15" x14ac:dyDescent="0.25">
      <c r="A3" s="98" t="str">
        <f>$A$1&amp;A2</f>
        <v/>
      </c>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1">
        <f>YampaRiverInflow.TotalOutflow!A4</f>
        <v>44136</v>
      </c>
      <c r="B4" s="165"/>
      <c r="C4" s="165"/>
      <c r="D4" s="165">
        <v>26.7411463</v>
      </c>
      <c r="E4" s="235">
        <f ca="1">INDEX(INDIRECT("AboveLeesFerryLocal_"&amp;E$2+YEAR($A4)-YEAR($A$4)),MONTH($A4))</f>
        <v>15.881826</v>
      </c>
      <c r="F4" s="235">
        <f t="shared" ref="F4:AI12" ca="1" si="0">INDEX(INDIRECT("AboveLeesFerryLocal_"&amp;F$2+YEAR($A4)-YEAR($A$4)),MONTH($A4))</f>
        <v>12.644528000000001</v>
      </c>
      <c r="G4" s="235">
        <f t="shared" ca="1" si="0"/>
        <v>20.419766000000003</v>
      </c>
      <c r="H4" s="235">
        <f t="shared" ca="1" si="0"/>
        <v>19.335204000000001</v>
      </c>
      <c r="I4" s="235">
        <f t="shared" ca="1" si="0"/>
        <v>16.094632000000001</v>
      </c>
      <c r="J4" s="235">
        <f t="shared" ca="1" si="0"/>
        <v>11.450326</v>
      </c>
      <c r="K4" s="235">
        <f t="shared" ca="1" si="0"/>
        <v>26.131626000000004</v>
      </c>
      <c r="L4" s="235">
        <f t="shared" ca="1" si="0"/>
        <v>8.3835399999999982</v>
      </c>
      <c r="M4" s="235">
        <f t="shared" ca="1" si="0"/>
        <v>1.6175140000000001</v>
      </c>
      <c r="N4" s="235">
        <f t="shared" ca="1" si="0"/>
        <v>4.4911860000000008</v>
      </c>
      <c r="O4" s="235">
        <f t="shared" ca="1" si="0"/>
        <v>8.991363999999999</v>
      </c>
      <c r="P4" s="235">
        <f t="shared" ca="1" si="0"/>
        <v>10.960080000000001</v>
      </c>
      <c r="Q4" s="235">
        <f t="shared" ca="1" si="0"/>
        <v>12.147136</v>
      </c>
      <c r="R4" s="235">
        <f t="shared" ca="1" si="0"/>
        <v>3.6625680000000003</v>
      </c>
      <c r="S4" s="235">
        <f t="shared" ca="1" si="0"/>
        <v>15.820898000000001</v>
      </c>
      <c r="T4" s="235">
        <f t="shared" ca="1" si="0"/>
        <v>14.533392000000001</v>
      </c>
      <c r="U4" s="235">
        <f t="shared" ca="1" si="0"/>
        <v>-12.37326</v>
      </c>
      <c r="V4" s="235">
        <f t="shared" ca="1" si="0"/>
        <v>14.93168</v>
      </c>
      <c r="W4" s="235">
        <f t="shared" ca="1" si="0"/>
        <v>-5.1652700000000005</v>
      </c>
      <c r="X4" s="235">
        <f t="shared" ca="1" si="0"/>
        <v>10.395850000000001</v>
      </c>
      <c r="Y4" s="235">
        <f t="shared" ca="1" si="0"/>
        <v>4.0648400000000002</v>
      </c>
      <c r="Z4" s="235">
        <f t="shared" ca="1" si="0"/>
        <v>3.5380700000000003</v>
      </c>
      <c r="AA4" s="235">
        <f t="shared" ca="1" si="0"/>
        <v>7.5272700000000006</v>
      </c>
      <c r="AB4" s="235">
        <f t="shared" ca="1" si="0"/>
        <v>13.11669</v>
      </c>
      <c r="AC4" s="235">
        <f t="shared" ca="1" si="0"/>
        <v>15.47784</v>
      </c>
      <c r="AD4" s="235">
        <f t="shared" ca="1" si="0"/>
        <v>21.893450000000001</v>
      </c>
      <c r="AE4" s="235">
        <f t="shared" ca="1" si="0"/>
        <v>12.1463</v>
      </c>
      <c r="AF4" s="235">
        <f t="shared" ca="1" si="0"/>
        <v>8.651209999999999</v>
      </c>
      <c r="AG4" s="235">
        <f t="shared" ca="1" si="0"/>
        <v>9.7618099999999988</v>
      </c>
      <c r="AH4" s="235">
        <f t="shared" ca="1" si="0"/>
        <v>16.488720000000001</v>
      </c>
      <c r="AI4" s="235">
        <f t="shared" ca="1" si="0"/>
        <v>4.6226700000000003</v>
      </c>
      <c r="AJ4" s="235">
        <f t="shared" ref="AJ4:AM19" ca="1" si="1">INDEX(INDIRECT("AboveLeesFerryLocal_"&amp;AJ$2+YEAR($A4)-YEAR($A$4)),MONTH($A4))</f>
        <v>5.9689499999999995</v>
      </c>
      <c r="AK4" s="235">
        <f t="shared" ca="1" si="1"/>
        <v>-1.0023</v>
      </c>
      <c r="AL4" s="235">
        <f t="shared" ca="1" si="1"/>
        <v>2.8529</v>
      </c>
      <c r="AM4" s="235">
        <f t="shared" ca="1" si="1"/>
        <v>5.8924399999999997</v>
      </c>
      <c r="AN4" s="211"/>
      <c r="AO4" s="211"/>
      <c r="AP4" s="211"/>
      <c r="AQ4" s="211"/>
      <c r="AR4" s="211"/>
      <c r="AS4" s="211"/>
      <c r="AT4" s="211"/>
      <c r="AU4" s="211"/>
      <c r="AV4" s="211"/>
      <c r="AW4" s="211"/>
      <c r="AX4" s="211"/>
      <c r="AY4" s="211"/>
    </row>
    <row r="5" spans="1:54" ht="15" x14ac:dyDescent="0.25">
      <c r="A5" s="191">
        <f>YampaRiverInflow.TotalOutflow!A5</f>
        <v>44166</v>
      </c>
      <c r="B5" s="165"/>
      <c r="C5" s="165"/>
      <c r="D5" s="165">
        <v>4.9169999999999998</v>
      </c>
      <c r="E5" s="235">
        <v>12.228878</v>
      </c>
      <c r="F5" s="235">
        <v>26.422100000000004</v>
      </c>
      <c r="G5" s="235">
        <v>30.541180000000001</v>
      </c>
      <c r="H5" s="235">
        <v>25.264988000000002</v>
      </c>
      <c r="I5" s="235">
        <v>17.192216000000002</v>
      </c>
      <c r="J5" s="235">
        <v>14.472434000000002</v>
      </c>
      <c r="K5" s="235">
        <v>14.617889999999999</v>
      </c>
      <c r="L5" s="235">
        <v>12.40625</v>
      </c>
      <c r="M5" s="235">
        <v>14.303154000000003</v>
      </c>
      <c r="N5" s="235">
        <v>8.5718779999999999</v>
      </c>
      <c r="O5" s="235">
        <v>16.566911999999999</v>
      </c>
      <c r="P5" s="235">
        <v>23.606604000000004</v>
      </c>
      <c r="Q5" s="235">
        <v>11.927992</v>
      </c>
      <c r="R5" s="235">
        <v>18.697578</v>
      </c>
      <c r="S5" s="235">
        <v>16.272072000000001</v>
      </c>
      <c r="T5" s="235">
        <v>6.2282960000000003</v>
      </c>
      <c r="U5" s="235">
        <v>-16.238409999999998</v>
      </c>
      <c r="V5" s="235">
        <v>12.00187</v>
      </c>
      <c r="W5" s="235">
        <v>6.5915499999999998</v>
      </c>
      <c r="X5" s="235">
        <v>12.228569999999999</v>
      </c>
      <c r="Y5" s="235">
        <v>1.01868</v>
      </c>
      <c r="Z5" s="235">
        <v>6.6875100000000005</v>
      </c>
      <c r="AA5" s="235">
        <v>11.483219999999999</v>
      </c>
      <c r="AB5" s="235">
        <v>-2.7016499999999999</v>
      </c>
      <c r="AC5" s="235">
        <v>25.948370000000001</v>
      </c>
      <c r="AD5" s="235">
        <v>22.778939999999999</v>
      </c>
      <c r="AE5" s="235">
        <v>11.792920000000001</v>
      </c>
      <c r="AF5" s="235">
        <v>17.610810000000001</v>
      </c>
      <c r="AG5" s="235">
        <v>24.307770000000001</v>
      </c>
      <c r="AH5" s="235">
        <v>18.407709999999998</v>
      </c>
      <c r="AI5" s="252">
        <v>2.61571</v>
      </c>
      <c r="AJ5" s="252">
        <v>-1.4079200000000001</v>
      </c>
      <c r="AK5" s="252">
        <v>-6.0315000000000003</v>
      </c>
      <c r="AL5" s="252">
        <v>15.691600000000001</v>
      </c>
      <c r="AM5" s="252">
        <v>6.0872700000000002</v>
      </c>
      <c r="AN5" s="211"/>
      <c r="AO5" s="211"/>
      <c r="AP5" s="211"/>
      <c r="AQ5" s="211"/>
      <c r="AR5" s="211"/>
      <c r="AS5" s="211"/>
      <c r="AT5" s="211"/>
      <c r="AU5" s="211"/>
      <c r="AV5" s="211"/>
      <c r="AW5" s="211"/>
      <c r="AX5" s="211"/>
      <c r="AY5" s="211"/>
    </row>
    <row r="6" spans="1:54" ht="15" x14ac:dyDescent="0.25">
      <c r="A6" s="191">
        <f>YampaRiverInflow.TotalOutflow!A6</f>
        <v>44197</v>
      </c>
      <c r="B6" s="165"/>
      <c r="C6" s="165"/>
      <c r="D6" s="165">
        <v>10.901999999999999</v>
      </c>
      <c r="E6" s="235">
        <v>13.836252</v>
      </c>
      <c r="F6" s="235">
        <v>13.248782</v>
      </c>
      <c r="G6" s="235">
        <v>20.046610000000001</v>
      </c>
      <c r="H6" s="235">
        <v>26.309258000000003</v>
      </c>
      <c r="I6" s="235">
        <v>13.399138000000001</v>
      </c>
      <c r="J6" s="235">
        <v>7.5585960000000014</v>
      </c>
      <c r="K6" s="235">
        <v>17.579034</v>
      </c>
      <c r="L6" s="235">
        <v>17.167010000000001</v>
      </c>
      <c r="M6" s="235">
        <v>17.192004000000001</v>
      </c>
      <c r="N6" s="235">
        <v>16.305914000000001</v>
      </c>
      <c r="O6" s="235">
        <v>18.317238</v>
      </c>
      <c r="P6" s="235">
        <v>101.21908400000001</v>
      </c>
      <c r="Q6" s="235">
        <v>14.084605999999999</v>
      </c>
      <c r="R6" s="235">
        <v>35.531559999999999</v>
      </c>
      <c r="S6" s="235">
        <v>11.366462</v>
      </c>
      <c r="T6" s="235">
        <v>12.906422000000001</v>
      </c>
      <c r="U6" s="235">
        <v>-12.26146</v>
      </c>
      <c r="V6" s="235">
        <v>9.9685600000000001</v>
      </c>
      <c r="W6" s="235">
        <v>3.9182399999999999</v>
      </c>
      <c r="X6" s="235">
        <v>5.2524799999999994</v>
      </c>
      <c r="Y6" s="235">
        <v>0.65434000000000003</v>
      </c>
      <c r="Z6" s="235">
        <v>10.38495</v>
      </c>
      <c r="AA6" s="235">
        <v>14.23559</v>
      </c>
      <c r="AB6" s="235">
        <v>9.8203300000000002</v>
      </c>
      <c r="AC6" s="235">
        <v>24.700430000000001</v>
      </c>
      <c r="AD6" s="235">
        <v>22.069479999999999</v>
      </c>
      <c r="AE6" s="235">
        <v>12.57952</v>
      </c>
      <c r="AF6" s="235">
        <v>19.210369999999998</v>
      </c>
      <c r="AG6" s="235">
        <v>24.414390000000001</v>
      </c>
      <c r="AH6" s="235">
        <v>14.356399999999999</v>
      </c>
      <c r="AI6" s="252">
        <v>-5.5168900000000001</v>
      </c>
      <c r="AJ6" s="252">
        <v>8.7599999999999997E-2</v>
      </c>
      <c r="AK6" s="252">
        <v>10.52117</v>
      </c>
      <c r="AL6" s="252">
        <v>15.80128</v>
      </c>
      <c r="AM6" s="252">
        <v>6.6924780000000004</v>
      </c>
      <c r="AN6" s="211"/>
      <c r="AO6" s="211"/>
      <c r="AP6" s="211"/>
      <c r="AQ6" s="211"/>
      <c r="AR6" s="211"/>
      <c r="AS6" s="211"/>
      <c r="AT6" s="211"/>
      <c r="AU6" s="211"/>
      <c r="AV6" s="211"/>
      <c r="AW6" s="211"/>
      <c r="AX6" s="211"/>
      <c r="AY6" s="211"/>
    </row>
    <row r="7" spans="1:54" ht="15" x14ac:dyDescent="0.25">
      <c r="A7" s="191">
        <f>YampaRiverInflow.TotalOutflow!A7</f>
        <v>44228</v>
      </c>
      <c r="B7" s="165"/>
      <c r="C7" s="165"/>
      <c r="D7" s="165">
        <v>10.103999999999999</v>
      </c>
      <c r="E7" s="235">
        <v>24.945210000000003</v>
      </c>
      <c r="F7" s="235">
        <v>20.465412000000001</v>
      </c>
      <c r="G7" s="235">
        <v>17.773367999999998</v>
      </c>
      <c r="H7" s="235">
        <v>21.627798000000002</v>
      </c>
      <c r="I7" s="235">
        <v>24.398584000000003</v>
      </c>
      <c r="J7" s="235">
        <v>22.760021999999999</v>
      </c>
      <c r="K7" s="235">
        <v>20.288758000000001</v>
      </c>
      <c r="L7" s="235">
        <v>20.558418000000003</v>
      </c>
      <c r="M7" s="235">
        <v>7.514894</v>
      </c>
      <c r="N7" s="235">
        <v>19.425978000000001</v>
      </c>
      <c r="O7" s="235">
        <v>27.521836</v>
      </c>
      <c r="P7" s="235">
        <v>75.754664000000005</v>
      </c>
      <c r="Q7" s="235">
        <v>14.718234000000001</v>
      </c>
      <c r="R7" s="235">
        <v>33.481140000000003</v>
      </c>
      <c r="S7" s="235">
        <v>10.668854</v>
      </c>
      <c r="T7" s="235">
        <v>-2.5262600000000002</v>
      </c>
      <c r="U7" s="235">
        <v>-10.192350000000001</v>
      </c>
      <c r="V7" s="235">
        <v>6.2821099999999994</v>
      </c>
      <c r="W7" s="235">
        <v>3.13246</v>
      </c>
      <c r="X7" s="235">
        <v>4.1601400000000002</v>
      </c>
      <c r="Y7" s="235">
        <v>2.8380700000000001</v>
      </c>
      <c r="Z7" s="235">
        <v>9.7490100000000002</v>
      </c>
      <c r="AA7" s="235">
        <v>16.001570000000001</v>
      </c>
      <c r="AB7" s="235">
        <v>9.5720700000000001</v>
      </c>
      <c r="AC7" s="235">
        <v>21.740169999999999</v>
      </c>
      <c r="AD7" s="235">
        <v>14.98456</v>
      </c>
      <c r="AE7" s="235">
        <v>10.01197</v>
      </c>
      <c r="AF7" s="235">
        <v>10.48507</v>
      </c>
      <c r="AG7" s="235">
        <v>13.671299999999999</v>
      </c>
      <c r="AH7" s="235">
        <v>11.7835</v>
      </c>
      <c r="AI7" s="252">
        <v>1.5763499999999999</v>
      </c>
      <c r="AJ7" s="252">
        <v>-4.5615100000000002</v>
      </c>
      <c r="AK7" s="252">
        <v>4.3772399999999996</v>
      </c>
      <c r="AL7" s="252">
        <v>6.30464</v>
      </c>
      <c r="AM7" s="252">
        <v>11.420924000000001</v>
      </c>
      <c r="AN7" s="211"/>
      <c r="AO7" s="211"/>
      <c r="AP7" s="211"/>
      <c r="AQ7" s="211"/>
      <c r="AR7" s="211"/>
      <c r="AS7" s="211"/>
      <c r="AT7" s="211"/>
      <c r="AU7" s="211"/>
      <c r="AV7" s="211"/>
      <c r="AW7" s="211"/>
      <c r="AX7" s="211"/>
      <c r="AY7" s="211"/>
    </row>
    <row r="8" spans="1:54" ht="15" x14ac:dyDescent="0.25">
      <c r="A8" s="191">
        <f>YampaRiverInflow.TotalOutflow!A8</f>
        <v>44256</v>
      </c>
      <c r="B8" s="165"/>
      <c r="C8" s="165"/>
      <c r="D8" s="165">
        <v>13.616</v>
      </c>
      <c r="E8" s="235">
        <v>25.872128</v>
      </c>
      <c r="F8" s="235">
        <v>49.723404000000002</v>
      </c>
      <c r="G8" s="235">
        <v>19.559304000000001</v>
      </c>
      <c r="H8" s="235">
        <v>35.780078000000003</v>
      </c>
      <c r="I8" s="235">
        <v>21.771910000000002</v>
      </c>
      <c r="J8" s="235">
        <v>6.9283080000000012</v>
      </c>
      <c r="K8" s="235">
        <v>9.9853559999999995</v>
      </c>
      <c r="L8" s="235">
        <v>4.6072879999999996</v>
      </c>
      <c r="M8" s="235">
        <v>9.3644660000000002</v>
      </c>
      <c r="N8" s="235">
        <v>26.794340000000005</v>
      </c>
      <c r="O8" s="235">
        <v>39.915998000000002</v>
      </c>
      <c r="P8" s="235">
        <v>66.375816</v>
      </c>
      <c r="Q8" s="235">
        <v>17.63081</v>
      </c>
      <c r="R8" s="235">
        <v>62.605969999999999</v>
      </c>
      <c r="S8" s="235">
        <v>-10.494788</v>
      </c>
      <c r="T8" s="235">
        <v>-5.3588699999999996</v>
      </c>
      <c r="U8" s="235">
        <v>-15.49112</v>
      </c>
      <c r="V8" s="235">
        <v>36.322969999999998</v>
      </c>
      <c r="W8" s="235">
        <v>9.210090000000001</v>
      </c>
      <c r="X8" s="235">
        <v>5.7764899999999999</v>
      </c>
      <c r="Y8" s="235">
        <v>9.2872199999999996</v>
      </c>
      <c r="Z8" s="235">
        <v>8.1139899999999994</v>
      </c>
      <c r="AA8" s="235">
        <v>9.8301200000000009</v>
      </c>
      <c r="AB8" s="235">
        <v>14.49926</v>
      </c>
      <c r="AC8" s="235">
        <v>12.03308</v>
      </c>
      <c r="AD8" s="235">
        <v>4.5342399999999996</v>
      </c>
      <c r="AE8" s="235">
        <v>19.332849999999997</v>
      </c>
      <c r="AF8" s="235">
        <v>6.37479</v>
      </c>
      <c r="AG8" s="235">
        <v>9.2942099999999996</v>
      </c>
      <c r="AH8" s="235">
        <v>12.6425</v>
      </c>
      <c r="AI8" s="252">
        <v>6.9273500000000006</v>
      </c>
      <c r="AJ8" s="252">
        <v>-7.20953</v>
      </c>
      <c r="AK8" s="252">
        <v>6.0791599999999999</v>
      </c>
      <c r="AL8" s="252">
        <v>6.5443199999999999</v>
      </c>
      <c r="AM8" s="252">
        <v>13.23695</v>
      </c>
      <c r="AN8" s="211"/>
      <c r="AO8" s="211"/>
      <c r="AP8" s="211"/>
      <c r="AQ8" s="211"/>
      <c r="AR8" s="211"/>
      <c r="AS8" s="211"/>
      <c r="AT8" s="211"/>
      <c r="AU8" s="211"/>
      <c r="AV8" s="211"/>
      <c r="AW8" s="211"/>
      <c r="AX8" s="211"/>
      <c r="AY8" s="211"/>
    </row>
    <row r="9" spans="1:54" ht="15" x14ac:dyDescent="0.25">
      <c r="A9" s="191">
        <f>YampaRiverInflow.TotalOutflow!A9</f>
        <v>44287</v>
      </c>
      <c r="B9" s="165"/>
      <c r="C9" s="165"/>
      <c r="D9" s="165">
        <v>15.79</v>
      </c>
      <c r="E9" s="235">
        <v>16.681022000000002</v>
      </c>
      <c r="F9" s="235">
        <v>25.769639999999999</v>
      </c>
      <c r="G9" s="235">
        <v>24.889088000000005</v>
      </c>
      <c r="H9" s="235">
        <v>28.007258</v>
      </c>
      <c r="I9" s="235">
        <v>23.441744000000003</v>
      </c>
      <c r="J9" s="235">
        <v>20.577144000000001</v>
      </c>
      <c r="K9" s="235">
        <v>25.502514000000001</v>
      </c>
      <c r="L9" s="235">
        <v>13.009960000000001</v>
      </c>
      <c r="M9" s="235">
        <v>4.4516200000000001</v>
      </c>
      <c r="N9" s="235">
        <v>18.399011999999999</v>
      </c>
      <c r="O9" s="235">
        <v>29.763325999999999</v>
      </c>
      <c r="P9" s="235">
        <v>41.261670000000002</v>
      </c>
      <c r="Q9" s="235">
        <v>7.7661820000000006</v>
      </c>
      <c r="R9" s="235">
        <v>14.708754000000001</v>
      </c>
      <c r="S9" s="235">
        <v>23.635946000000001</v>
      </c>
      <c r="T9" s="235">
        <v>6.8406400000000005</v>
      </c>
      <c r="U9" s="235">
        <v>-2.2138499999999999</v>
      </c>
      <c r="V9" s="235">
        <v>19.547470000000001</v>
      </c>
      <c r="W9" s="235">
        <v>11.52768</v>
      </c>
      <c r="X9" s="235">
        <v>17.343669999999999</v>
      </c>
      <c r="Y9" s="235">
        <v>13.49269</v>
      </c>
      <c r="Z9" s="235">
        <v>4.6643299999999996</v>
      </c>
      <c r="AA9" s="235">
        <v>2.3306399999999998</v>
      </c>
      <c r="AB9" s="235">
        <v>9.179590000000001</v>
      </c>
      <c r="AC9" s="235">
        <v>14.534559999999999</v>
      </c>
      <c r="AD9" s="235">
        <v>4.0880400000000003</v>
      </c>
      <c r="AE9" s="235">
        <v>12.77216</v>
      </c>
      <c r="AF9" s="235">
        <v>7.4774700000000003</v>
      </c>
      <c r="AG9" s="235">
        <v>12.525</v>
      </c>
      <c r="AH9" s="235">
        <v>22.5366</v>
      </c>
      <c r="AI9" s="252">
        <v>5.4246600000000003</v>
      </c>
      <c r="AJ9" s="252">
        <v>-1.42597</v>
      </c>
      <c r="AK9" s="252">
        <v>9.8915199999999999</v>
      </c>
      <c r="AL9" s="252">
        <v>9.72743</v>
      </c>
      <c r="AM9" s="252">
        <v>7.0186580000000003</v>
      </c>
      <c r="AN9" s="211"/>
      <c r="AO9" s="211"/>
      <c r="AP9" s="211"/>
      <c r="AQ9" s="211"/>
      <c r="AR9" s="211"/>
      <c r="AS9" s="211"/>
      <c r="AT9" s="211"/>
      <c r="AU9" s="211"/>
      <c r="AV9" s="211"/>
      <c r="AW9" s="211"/>
      <c r="AX9" s="211"/>
      <c r="AY9" s="211"/>
    </row>
    <row r="10" spans="1:54" ht="15" x14ac:dyDescent="0.25">
      <c r="A10" s="191">
        <f>YampaRiverInflow.TotalOutflow!A10</f>
        <v>44317</v>
      </c>
      <c r="B10" s="165"/>
      <c r="C10" s="165"/>
      <c r="D10" s="165">
        <v>16.297999999999998</v>
      </c>
      <c r="E10" s="235">
        <v>20.596146000000001</v>
      </c>
      <c r="F10" s="235">
        <v>42.715372000000002</v>
      </c>
      <c r="G10" s="235">
        <v>8.9217919999999999</v>
      </c>
      <c r="H10" s="235">
        <v>-0.27216800000000002</v>
      </c>
      <c r="I10" s="235">
        <v>-15.576908</v>
      </c>
      <c r="J10" s="235">
        <v>10.261580000000002</v>
      </c>
      <c r="K10" s="235">
        <v>14.939944000000001</v>
      </c>
      <c r="L10" s="235">
        <v>-6.4280240000000006</v>
      </c>
      <c r="M10" s="235">
        <v>-2.930132</v>
      </c>
      <c r="N10" s="235">
        <v>9.3170699999999993</v>
      </c>
      <c r="O10" s="235">
        <v>17.687328000000001</v>
      </c>
      <c r="P10" s="235">
        <v>30.256135999999998</v>
      </c>
      <c r="Q10" s="235">
        <v>9.5716059999999992</v>
      </c>
      <c r="R10" s="235">
        <v>29.325434000000005</v>
      </c>
      <c r="S10" s="235">
        <v>5.5503300000000007</v>
      </c>
      <c r="T10" s="235">
        <v>8.0619300000000003</v>
      </c>
      <c r="U10" s="235">
        <v>-4.66012</v>
      </c>
      <c r="V10" s="235">
        <v>9.683209999999999</v>
      </c>
      <c r="W10" s="235">
        <v>23.337949999999999</v>
      </c>
      <c r="X10" s="235">
        <v>11.09249</v>
      </c>
      <c r="Y10" s="235">
        <v>14.89179</v>
      </c>
      <c r="Z10" s="235">
        <v>9.6852700000000009</v>
      </c>
      <c r="AA10" s="235">
        <v>5.5847100000000003</v>
      </c>
      <c r="AB10" s="235">
        <v>4.1686000000000005</v>
      </c>
      <c r="AC10" s="235">
        <v>14.016170000000001</v>
      </c>
      <c r="AD10" s="235">
        <v>5.02379</v>
      </c>
      <c r="AE10" s="235">
        <v>16.882990000000003</v>
      </c>
      <c r="AF10" s="235">
        <v>3.9549799999999999</v>
      </c>
      <c r="AG10" s="235">
        <v>10.53945</v>
      </c>
      <c r="AH10" s="235">
        <v>19.5229</v>
      </c>
      <c r="AI10" s="252">
        <v>4.9721899999999994</v>
      </c>
      <c r="AJ10" s="252">
        <v>1.2309300000000001</v>
      </c>
      <c r="AK10" s="252">
        <v>4.9847600000000005</v>
      </c>
      <c r="AL10" s="252">
        <v>9.3964200000000009</v>
      </c>
      <c r="AM10" s="252">
        <v>8.1567039999999995</v>
      </c>
      <c r="AN10" s="211"/>
      <c r="AO10" s="211"/>
      <c r="AP10" s="211"/>
      <c r="AQ10" s="211"/>
      <c r="AR10" s="211"/>
      <c r="AS10" s="211"/>
      <c r="AT10" s="211"/>
      <c r="AU10" s="211"/>
      <c r="AV10" s="211"/>
      <c r="AW10" s="211"/>
      <c r="AX10" s="211"/>
      <c r="AY10" s="211"/>
    </row>
    <row r="11" spans="1:54" ht="15" x14ac:dyDescent="0.25">
      <c r="A11" s="191">
        <f>YampaRiverInflow.TotalOutflow!A11</f>
        <v>44348</v>
      </c>
      <c r="B11" s="165"/>
      <c r="C11" s="165"/>
      <c r="D11" s="165">
        <v>17.035</v>
      </c>
      <c r="E11" s="235">
        <v>4.958564</v>
      </c>
      <c r="F11" s="235">
        <v>-2.5423</v>
      </c>
      <c r="G11" s="235">
        <v>8.1491520000000008</v>
      </c>
      <c r="H11" s="235">
        <v>20.665317999999999</v>
      </c>
      <c r="I11" s="235">
        <v>14.274572000000001</v>
      </c>
      <c r="J11" s="235">
        <v>14.059692000000002</v>
      </c>
      <c r="K11" s="235">
        <v>2.4844780000000002</v>
      </c>
      <c r="L11" s="235">
        <v>1.888352</v>
      </c>
      <c r="M11" s="235">
        <v>10.006266000000002</v>
      </c>
      <c r="N11" s="235">
        <v>19.542680000000001</v>
      </c>
      <c r="O11" s="235">
        <v>1.2684000000000002</v>
      </c>
      <c r="P11" s="235">
        <v>4.9412060000000002</v>
      </c>
      <c r="Q11" s="235">
        <v>-1.180104</v>
      </c>
      <c r="R11" s="235">
        <v>16.706314000000003</v>
      </c>
      <c r="S11" s="235">
        <v>1.3633040000000001</v>
      </c>
      <c r="T11" s="235">
        <v>-0.79383999999999999</v>
      </c>
      <c r="U11" s="235">
        <v>-23.251810000000003</v>
      </c>
      <c r="V11" s="235">
        <v>12.69872</v>
      </c>
      <c r="W11" s="235">
        <v>19.039000000000001</v>
      </c>
      <c r="X11" s="235">
        <v>6.8687700000000005</v>
      </c>
      <c r="Y11" s="235">
        <v>14.246139999999999</v>
      </c>
      <c r="Z11" s="235">
        <v>18.845080000000003</v>
      </c>
      <c r="AA11" s="235">
        <v>7.4909099999999995</v>
      </c>
      <c r="AB11" s="235">
        <v>13.8124</v>
      </c>
      <c r="AC11" s="235">
        <v>24.775919999999999</v>
      </c>
      <c r="AD11" s="235">
        <v>9.7531100000000013</v>
      </c>
      <c r="AE11" s="235">
        <v>18.740459999999999</v>
      </c>
      <c r="AF11" s="235">
        <v>5.9942099999999998</v>
      </c>
      <c r="AG11" s="235">
        <v>10.93661</v>
      </c>
      <c r="AH11" s="235">
        <v>14.07673</v>
      </c>
      <c r="AI11" s="252">
        <v>3.54962</v>
      </c>
      <c r="AJ11" s="252">
        <v>6.4226899999999993</v>
      </c>
      <c r="AK11" s="252">
        <v>10.59356</v>
      </c>
      <c r="AL11" s="252">
        <v>1.32226</v>
      </c>
      <c r="AM11" s="252">
        <v>3.633238</v>
      </c>
      <c r="AN11" s="211"/>
      <c r="AO11" s="211"/>
      <c r="AP11" s="211"/>
      <c r="AQ11" s="211"/>
      <c r="AR11" s="211"/>
      <c r="AS11" s="211"/>
      <c r="AT11" s="211"/>
      <c r="AU11" s="211"/>
      <c r="AV11" s="211"/>
      <c r="AW11" s="211"/>
      <c r="AX11" s="211"/>
      <c r="AY11" s="211"/>
    </row>
    <row r="12" spans="1:54" ht="15" x14ac:dyDescent="0.25">
      <c r="A12" s="191">
        <f>YampaRiverInflow.TotalOutflow!A12</f>
        <v>44378</v>
      </c>
      <c r="B12" s="165"/>
      <c r="C12" s="165"/>
      <c r="D12" s="165">
        <v>24.206</v>
      </c>
      <c r="E12" s="235">
        <v>14.528888</v>
      </c>
      <c r="F12" s="235">
        <v>41.655764000000005</v>
      </c>
      <c r="G12" s="235">
        <v>46.755935999999998</v>
      </c>
      <c r="H12" s="235">
        <v>13.937982000000002</v>
      </c>
      <c r="I12" s="235">
        <v>-9.5202080000000002</v>
      </c>
      <c r="J12" s="235">
        <v>16.145548000000002</v>
      </c>
      <c r="K12" s="235">
        <v>8.3940580000000011</v>
      </c>
      <c r="L12" s="235">
        <v>24.153351999999998</v>
      </c>
      <c r="M12" s="235">
        <v>8.4327039999999993</v>
      </c>
      <c r="N12" s="235">
        <v>3.5028120000000005</v>
      </c>
      <c r="O12" s="235">
        <v>15.702810000000001</v>
      </c>
      <c r="P12" s="235">
        <v>2.0310160000000002</v>
      </c>
      <c r="Q12" s="235">
        <v>8.0089059999999996</v>
      </c>
      <c r="R12" s="235">
        <v>20.697440000000004</v>
      </c>
      <c r="S12" s="235">
        <v>17.755964000000002</v>
      </c>
      <c r="T12" s="235">
        <v>11.63293</v>
      </c>
      <c r="U12" s="235">
        <v>-12.476629999999998</v>
      </c>
      <c r="V12" s="235">
        <v>23.625509999999998</v>
      </c>
      <c r="W12" s="235">
        <v>20.54889</v>
      </c>
      <c r="X12" s="235">
        <v>8.319090000000001</v>
      </c>
      <c r="Y12" s="235">
        <v>20.105460000000001</v>
      </c>
      <c r="Z12" s="235">
        <v>19.50067</v>
      </c>
      <c r="AA12" s="235">
        <v>8.3446700000000007</v>
      </c>
      <c r="AB12" s="235">
        <v>18.455950000000001</v>
      </c>
      <c r="AC12" s="235">
        <v>31.79073</v>
      </c>
      <c r="AD12" s="235">
        <v>14.55987</v>
      </c>
      <c r="AE12" s="235">
        <v>21.886839999999999</v>
      </c>
      <c r="AF12" s="235">
        <v>25.583909999999999</v>
      </c>
      <c r="AG12" s="235">
        <v>21.074020000000001</v>
      </c>
      <c r="AH12" s="235">
        <v>18.544400000000003</v>
      </c>
      <c r="AI12" s="252">
        <v>6.5901300000000003</v>
      </c>
      <c r="AJ12" s="252">
        <v>14.91146</v>
      </c>
      <c r="AK12" s="252">
        <v>14.38373</v>
      </c>
      <c r="AL12" s="252">
        <v>27.614090000000001</v>
      </c>
      <c r="AM12" s="252">
        <v>1.747992</v>
      </c>
      <c r="AN12" s="211"/>
      <c r="AO12" s="211"/>
      <c r="AP12" s="211"/>
      <c r="AQ12" s="211"/>
      <c r="AR12" s="211"/>
      <c r="AS12" s="211"/>
      <c r="AT12" s="211"/>
      <c r="AU12" s="211"/>
      <c r="AV12" s="211"/>
      <c r="AW12" s="211"/>
      <c r="AX12" s="211"/>
      <c r="AY12" s="211"/>
    </row>
    <row r="13" spans="1:54" ht="15" x14ac:dyDescent="0.25">
      <c r="A13" s="191">
        <f>YampaRiverInflow.TotalOutflow!A13</f>
        <v>44409</v>
      </c>
      <c r="B13" s="165"/>
      <c r="C13" s="165"/>
      <c r="D13" s="165">
        <v>20.309999999999999</v>
      </c>
      <c r="E13" s="235">
        <v>23.597766000000004</v>
      </c>
      <c r="F13" s="235">
        <v>33.662408000000006</v>
      </c>
      <c r="G13" s="235">
        <v>46.49971</v>
      </c>
      <c r="H13" s="235">
        <v>0.7424400000000001</v>
      </c>
      <c r="I13" s="235">
        <v>14.672851999999999</v>
      </c>
      <c r="J13" s="235">
        <v>32.564776000000002</v>
      </c>
      <c r="K13" s="235">
        <v>18.685385999999998</v>
      </c>
      <c r="L13" s="235">
        <v>18.337461999999999</v>
      </c>
      <c r="M13" s="235">
        <v>16.435265999999999</v>
      </c>
      <c r="N13" s="235">
        <v>21.988620000000001</v>
      </c>
      <c r="O13" s="235">
        <v>28.766426000000003</v>
      </c>
      <c r="P13" s="235">
        <v>19.739957999999998</v>
      </c>
      <c r="Q13" s="235">
        <v>11.451958000000001</v>
      </c>
      <c r="R13" s="235">
        <v>20.660824000000002</v>
      </c>
      <c r="S13" s="235">
        <v>13.796706</v>
      </c>
      <c r="T13" s="235">
        <v>9.7706299999999988</v>
      </c>
      <c r="U13" s="235">
        <v>7.4435000000000002</v>
      </c>
      <c r="V13" s="235">
        <v>20.504860000000001</v>
      </c>
      <c r="W13" s="235">
        <v>22.135639999999999</v>
      </c>
      <c r="X13" s="235">
        <v>5.2130799999999997</v>
      </c>
      <c r="Y13" s="235">
        <v>14.802440000000001</v>
      </c>
      <c r="Z13" s="235">
        <v>21.94164</v>
      </c>
      <c r="AA13" s="235">
        <v>8.4181799999999996</v>
      </c>
      <c r="AB13" s="235">
        <v>21.659500000000001</v>
      </c>
      <c r="AC13" s="235">
        <v>35.8294</v>
      </c>
      <c r="AD13" s="235">
        <v>14.210139999999999</v>
      </c>
      <c r="AE13" s="235">
        <v>24.195160000000001</v>
      </c>
      <c r="AF13" s="235">
        <v>26.496269999999999</v>
      </c>
      <c r="AG13" s="235">
        <v>24.024999999999999</v>
      </c>
      <c r="AH13" s="235">
        <v>22.344560000000001</v>
      </c>
      <c r="AI13" s="252">
        <v>9.8739599999999985</v>
      </c>
      <c r="AJ13" s="252">
        <v>13.84548</v>
      </c>
      <c r="AK13" s="252">
        <v>16.93469</v>
      </c>
      <c r="AL13" s="252">
        <v>14.48996</v>
      </c>
      <c r="AM13" s="252">
        <v>23.217804000000005</v>
      </c>
      <c r="AN13" s="211"/>
      <c r="AO13" s="211"/>
      <c r="AP13" s="211"/>
      <c r="AQ13" s="211"/>
      <c r="AR13" s="211"/>
      <c r="AS13" s="211"/>
      <c r="AT13" s="211"/>
      <c r="AU13" s="211"/>
      <c r="AV13" s="211"/>
      <c r="AW13" s="211"/>
      <c r="AX13" s="211"/>
      <c r="AY13" s="211"/>
    </row>
    <row r="14" spans="1:54" ht="15" x14ac:dyDescent="0.25">
      <c r="A14" s="191">
        <f>YampaRiverInflow.TotalOutflow!A14</f>
        <v>44440</v>
      </c>
      <c r="B14" s="165"/>
      <c r="C14" s="165"/>
      <c r="D14" s="165">
        <v>13.837</v>
      </c>
      <c r="E14" s="235">
        <v>24.377366000000002</v>
      </c>
      <c r="F14" s="235">
        <v>9.1880220000000001</v>
      </c>
      <c r="G14" s="235">
        <v>20.53886</v>
      </c>
      <c r="H14" s="235">
        <v>12.485670000000001</v>
      </c>
      <c r="I14" s="235">
        <v>12.587112000000001</v>
      </c>
      <c r="J14" s="235">
        <v>13.715842000000002</v>
      </c>
      <c r="K14" s="235">
        <v>14.078788000000001</v>
      </c>
      <c r="L14" s="235">
        <v>17.133922000000002</v>
      </c>
      <c r="M14" s="235">
        <v>36.728893999999997</v>
      </c>
      <c r="N14" s="235">
        <v>21.500264000000001</v>
      </c>
      <c r="O14" s="235">
        <v>26.366382000000002</v>
      </c>
      <c r="P14" s="235">
        <v>15.737406</v>
      </c>
      <c r="Q14" s="235">
        <v>14.914582000000003</v>
      </c>
      <c r="R14" s="235">
        <v>14.839589999999999</v>
      </c>
      <c r="S14" s="235">
        <v>10.647540000000001</v>
      </c>
      <c r="T14" s="235">
        <v>-6.0112700000000006</v>
      </c>
      <c r="U14" s="235">
        <v>19.914009999999998</v>
      </c>
      <c r="V14" s="235">
        <v>13.555149999999999</v>
      </c>
      <c r="W14" s="235">
        <v>15.397549999999999</v>
      </c>
      <c r="X14" s="235">
        <v>7.1036899999999994</v>
      </c>
      <c r="Y14" s="235">
        <v>8.6973899999999986</v>
      </c>
      <c r="Z14" s="235">
        <v>11.841569999999999</v>
      </c>
      <c r="AA14" s="235">
        <v>3.6388400000000001</v>
      </c>
      <c r="AB14" s="235">
        <v>18.084299999999999</v>
      </c>
      <c r="AC14" s="235">
        <v>24.926950000000001</v>
      </c>
      <c r="AD14" s="235">
        <v>13.032249999999999</v>
      </c>
      <c r="AE14" s="235">
        <v>14.707469999999999</v>
      </c>
      <c r="AF14" s="235">
        <v>15.101129999999999</v>
      </c>
      <c r="AG14" s="235">
        <v>9.3519199999999998</v>
      </c>
      <c r="AH14" s="235">
        <v>35.037589999999994</v>
      </c>
      <c r="AI14" s="252">
        <v>-2.8639899999999998</v>
      </c>
      <c r="AJ14" s="252">
        <v>6.7481800000000005</v>
      </c>
      <c r="AK14" s="252">
        <v>15.02529</v>
      </c>
      <c r="AL14" s="252">
        <v>11.451879999999999</v>
      </c>
      <c r="AM14" s="252">
        <v>15.371198000000001</v>
      </c>
      <c r="AN14" s="211"/>
      <c r="AO14" s="211"/>
      <c r="AP14" s="211"/>
      <c r="AQ14" s="211"/>
      <c r="AR14" s="211"/>
      <c r="AS14" s="211"/>
      <c r="AT14" s="211"/>
      <c r="AU14" s="211"/>
      <c r="AV14" s="211"/>
      <c r="AW14" s="211"/>
      <c r="AX14" s="211"/>
      <c r="AY14" s="211"/>
    </row>
    <row r="15" spans="1:54" ht="15" x14ac:dyDescent="0.25">
      <c r="A15" s="191">
        <f>YampaRiverInflow.TotalOutflow!A15</f>
        <v>44470</v>
      </c>
      <c r="B15" s="165"/>
      <c r="C15" s="165"/>
      <c r="D15" s="165">
        <v>8.8109999999999999</v>
      </c>
      <c r="E15" s="235">
        <v>0.89675000000000005</v>
      </c>
      <c r="F15" s="235">
        <v>27.212436</v>
      </c>
      <c r="G15" s="235">
        <v>21.019506</v>
      </c>
      <c r="H15" s="235">
        <v>15.296984</v>
      </c>
      <c r="I15" s="235">
        <v>17.363528000000002</v>
      </c>
      <c r="J15" s="235">
        <v>15.145718</v>
      </c>
      <c r="K15" s="235">
        <v>19.380140000000001</v>
      </c>
      <c r="L15" s="235">
        <v>13.376776000000001</v>
      </c>
      <c r="M15" s="235">
        <v>4.7494760000000005</v>
      </c>
      <c r="N15" s="235">
        <v>8.6108960000000003</v>
      </c>
      <c r="O15" s="235">
        <v>17.934583999999997</v>
      </c>
      <c r="P15" s="235">
        <v>11.836898000000001</v>
      </c>
      <c r="Q15" s="235">
        <v>11.503132000000001</v>
      </c>
      <c r="R15" s="235">
        <v>12.135444000000001</v>
      </c>
      <c r="S15" s="235">
        <v>6.3876860000000004</v>
      </c>
      <c r="T15" s="235">
        <v>-7.82599</v>
      </c>
      <c r="U15" s="235">
        <v>24.362849999999998</v>
      </c>
      <c r="V15" s="235">
        <v>10.95425</v>
      </c>
      <c r="W15" s="235">
        <v>11.723360000000001</v>
      </c>
      <c r="X15" s="235">
        <v>4.6145899999999997</v>
      </c>
      <c r="Y15" s="235">
        <v>6.6953500000000004</v>
      </c>
      <c r="Z15" s="235">
        <v>9.5123700000000007</v>
      </c>
      <c r="AA15" s="235">
        <v>-0.49925999999999998</v>
      </c>
      <c r="AB15" s="235">
        <v>18.132660000000001</v>
      </c>
      <c r="AC15" s="235">
        <v>19.22006</v>
      </c>
      <c r="AD15" s="235">
        <v>10.97871</v>
      </c>
      <c r="AE15" s="235">
        <v>13.21185</v>
      </c>
      <c r="AF15" s="235">
        <v>14.04824</v>
      </c>
      <c r="AG15" s="235">
        <v>6.9533999999999994</v>
      </c>
      <c r="AH15" s="235">
        <v>23.35398</v>
      </c>
      <c r="AI15" s="252">
        <v>-2.8656299999999999</v>
      </c>
      <c r="AJ15" s="252">
        <v>2.3012199999999998</v>
      </c>
      <c r="AK15" s="252">
        <v>14.73507</v>
      </c>
      <c r="AL15" s="252">
        <v>8.505370000000001</v>
      </c>
      <c r="AM15" s="252">
        <v>11.385834000000001</v>
      </c>
      <c r="AN15" s="211"/>
      <c r="AO15" s="211"/>
      <c r="AP15" s="211"/>
      <c r="AQ15" s="211"/>
      <c r="AR15" s="211"/>
      <c r="AS15" s="211"/>
      <c r="AT15" s="211"/>
      <c r="AU15" s="211"/>
      <c r="AV15" s="211"/>
      <c r="AW15" s="211"/>
      <c r="AX15" s="211"/>
      <c r="AY15" s="211"/>
    </row>
    <row r="16" spans="1:54" ht="15" x14ac:dyDescent="0.25">
      <c r="A16" s="191">
        <f>YampaRiverInflow.TotalOutflow!A16</f>
        <v>44501</v>
      </c>
      <c r="B16" s="165"/>
      <c r="C16" s="165"/>
      <c r="D16" s="165">
        <v>1.72</v>
      </c>
      <c r="E16" s="235">
        <v>12.644528000000001</v>
      </c>
      <c r="F16" s="235">
        <v>20.419766000000003</v>
      </c>
      <c r="G16" s="235">
        <v>19.335204000000001</v>
      </c>
      <c r="H16" s="235">
        <v>16.094632000000001</v>
      </c>
      <c r="I16" s="235">
        <v>11.450326</v>
      </c>
      <c r="J16" s="235">
        <v>26.131626000000004</v>
      </c>
      <c r="K16" s="235">
        <v>8.3835399999999982</v>
      </c>
      <c r="L16" s="235">
        <v>1.6175140000000001</v>
      </c>
      <c r="M16" s="235">
        <v>4.4911860000000008</v>
      </c>
      <c r="N16" s="235">
        <v>8.991363999999999</v>
      </c>
      <c r="O16" s="235">
        <v>10.960080000000001</v>
      </c>
      <c r="P16" s="235">
        <v>12.147136</v>
      </c>
      <c r="Q16" s="235">
        <v>3.6625680000000003</v>
      </c>
      <c r="R16" s="235">
        <v>15.820898000000001</v>
      </c>
      <c r="S16" s="235">
        <v>14.533392000000001</v>
      </c>
      <c r="T16" s="235">
        <v>-12.37326</v>
      </c>
      <c r="U16" s="235">
        <v>14.93168</v>
      </c>
      <c r="V16" s="235">
        <v>-5.1652700000000005</v>
      </c>
      <c r="W16" s="235">
        <v>10.395850000000001</v>
      </c>
      <c r="X16" s="235">
        <v>4.0648400000000002</v>
      </c>
      <c r="Y16" s="235">
        <v>3.5380700000000003</v>
      </c>
      <c r="Z16" s="235">
        <v>7.5272700000000006</v>
      </c>
      <c r="AA16" s="235">
        <v>13.11669</v>
      </c>
      <c r="AB16" s="235">
        <v>15.47784</v>
      </c>
      <c r="AC16" s="235">
        <v>21.893450000000001</v>
      </c>
      <c r="AD16" s="235">
        <v>12.1463</v>
      </c>
      <c r="AE16" s="235">
        <v>8.651209999999999</v>
      </c>
      <c r="AF16" s="235">
        <v>9.7618099999999988</v>
      </c>
      <c r="AG16" s="235">
        <v>16.488720000000001</v>
      </c>
      <c r="AH16" s="235">
        <v>4.6226700000000003</v>
      </c>
      <c r="AI16" s="252">
        <v>5.9689499999999995</v>
      </c>
      <c r="AJ16" s="252">
        <v>-1.0023</v>
      </c>
      <c r="AK16" s="252">
        <v>2.8529</v>
      </c>
      <c r="AL16" s="252">
        <v>5.8924399999999997</v>
      </c>
      <c r="AM16" s="252">
        <v>14.328964000000001</v>
      </c>
      <c r="AN16" s="211"/>
      <c r="AO16" s="211"/>
      <c r="AP16" s="211"/>
      <c r="AQ16" s="211"/>
      <c r="AR16" s="211"/>
      <c r="AS16" s="211"/>
      <c r="AT16" s="211"/>
      <c r="AU16" s="211"/>
      <c r="AV16" s="211"/>
      <c r="AW16" s="211"/>
      <c r="AX16" s="211"/>
      <c r="AY16" s="211"/>
    </row>
    <row r="17" spans="1:51" ht="15" x14ac:dyDescent="0.25">
      <c r="A17" s="191">
        <f>YampaRiverInflow.TotalOutflow!A17</f>
        <v>44531</v>
      </c>
      <c r="B17" s="165"/>
      <c r="C17" s="165"/>
      <c r="D17" s="165">
        <v>4.9169999999999998</v>
      </c>
      <c r="E17" s="235">
        <v>26.422100000000004</v>
      </c>
      <c r="F17" s="235">
        <v>30.541180000000001</v>
      </c>
      <c r="G17" s="235">
        <v>25.264988000000002</v>
      </c>
      <c r="H17" s="235">
        <v>17.192216000000002</v>
      </c>
      <c r="I17" s="235">
        <v>14.472434000000002</v>
      </c>
      <c r="J17" s="235">
        <v>14.617889999999999</v>
      </c>
      <c r="K17" s="235">
        <v>12.40625</v>
      </c>
      <c r="L17" s="235">
        <v>14.303154000000003</v>
      </c>
      <c r="M17" s="235">
        <v>8.5718779999999999</v>
      </c>
      <c r="N17" s="235">
        <v>16.566911999999999</v>
      </c>
      <c r="O17" s="235">
        <v>23.606604000000004</v>
      </c>
      <c r="P17" s="235">
        <v>11.927992</v>
      </c>
      <c r="Q17" s="235">
        <v>18.697578</v>
      </c>
      <c r="R17" s="235">
        <v>16.272072000000001</v>
      </c>
      <c r="S17" s="235">
        <v>6.2282960000000003</v>
      </c>
      <c r="T17" s="235">
        <v>-16.238409999999998</v>
      </c>
      <c r="U17" s="235">
        <v>12.00187</v>
      </c>
      <c r="V17" s="235">
        <v>6.5915499999999998</v>
      </c>
      <c r="W17" s="235">
        <v>12.228569999999999</v>
      </c>
      <c r="X17" s="235">
        <v>1.01868</v>
      </c>
      <c r="Y17" s="235">
        <v>6.6875100000000005</v>
      </c>
      <c r="Z17" s="235">
        <v>11.483219999999999</v>
      </c>
      <c r="AA17" s="235">
        <v>-2.7016499999999999</v>
      </c>
      <c r="AB17" s="235">
        <v>25.948370000000001</v>
      </c>
      <c r="AC17" s="235">
        <v>22.778939999999999</v>
      </c>
      <c r="AD17" s="235">
        <v>11.792920000000001</v>
      </c>
      <c r="AE17" s="235">
        <v>17.610810000000001</v>
      </c>
      <c r="AF17" s="235">
        <v>24.307770000000001</v>
      </c>
      <c r="AG17" s="235">
        <v>18.407709999999998</v>
      </c>
      <c r="AH17" s="235">
        <v>2.61571</v>
      </c>
      <c r="AI17" s="252">
        <v>-1.4079200000000001</v>
      </c>
      <c r="AJ17" s="252">
        <v>-6.0315000000000003</v>
      </c>
      <c r="AK17" s="252">
        <v>15.691600000000001</v>
      </c>
      <c r="AL17" s="252">
        <v>6.0872700000000002</v>
      </c>
      <c r="AM17" s="252">
        <v>11.088239999999999</v>
      </c>
      <c r="AN17" s="211"/>
      <c r="AO17" s="211"/>
      <c r="AP17" s="211"/>
      <c r="AQ17" s="211"/>
      <c r="AR17" s="211"/>
      <c r="AS17" s="211"/>
      <c r="AT17" s="211"/>
      <c r="AU17" s="211"/>
      <c r="AV17" s="211"/>
      <c r="AW17" s="211"/>
      <c r="AX17" s="211"/>
      <c r="AY17" s="211"/>
    </row>
    <row r="18" spans="1:51" ht="15" x14ac:dyDescent="0.25">
      <c r="A18" s="191">
        <f>YampaRiverInflow.TotalOutflow!A18</f>
        <v>44562</v>
      </c>
      <c r="B18" s="165"/>
      <c r="C18" s="165"/>
      <c r="D18" s="165">
        <v>10.901999999999999</v>
      </c>
      <c r="E18" s="235">
        <v>13.248782</v>
      </c>
      <c r="F18" s="235">
        <v>20.046610000000001</v>
      </c>
      <c r="G18" s="235">
        <v>26.309258000000003</v>
      </c>
      <c r="H18" s="235">
        <v>13.399138000000001</v>
      </c>
      <c r="I18" s="235">
        <v>7.5585960000000014</v>
      </c>
      <c r="J18" s="235">
        <v>17.579034</v>
      </c>
      <c r="K18" s="235">
        <v>17.167010000000001</v>
      </c>
      <c r="L18" s="235">
        <v>17.192004000000001</v>
      </c>
      <c r="M18" s="235">
        <v>16.305914000000001</v>
      </c>
      <c r="N18" s="235">
        <v>18.317238</v>
      </c>
      <c r="O18" s="235">
        <v>101.21908400000001</v>
      </c>
      <c r="P18" s="235">
        <v>14.084605999999999</v>
      </c>
      <c r="Q18" s="235">
        <v>35.531559999999999</v>
      </c>
      <c r="R18" s="235">
        <v>11.366462</v>
      </c>
      <c r="S18" s="235">
        <v>12.906422000000001</v>
      </c>
      <c r="T18" s="235">
        <v>-12.26146</v>
      </c>
      <c r="U18" s="235">
        <v>9.9685600000000001</v>
      </c>
      <c r="V18" s="235">
        <v>3.9182399999999999</v>
      </c>
      <c r="W18" s="235">
        <v>5.2524799999999994</v>
      </c>
      <c r="X18" s="235">
        <v>0.65434000000000003</v>
      </c>
      <c r="Y18" s="235">
        <v>10.38495</v>
      </c>
      <c r="Z18" s="235">
        <v>14.23559</v>
      </c>
      <c r="AA18" s="235">
        <v>9.8203300000000002</v>
      </c>
      <c r="AB18" s="235">
        <v>24.700430000000001</v>
      </c>
      <c r="AC18" s="235">
        <v>22.069479999999999</v>
      </c>
      <c r="AD18" s="235">
        <v>12.57952</v>
      </c>
      <c r="AE18" s="235">
        <v>19.210369999999998</v>
      </c>
      <c r="AF18" s="235">
        <v>24.414390000000001</v>
      </c>
      <c r="AG18" s="235">
        <v>14.356399999999999</v>
      </c>
      <c r="AH18" s="235">
        <v>-5.5168900000000001</v>
      </c>
      <c r="AI18" s="252">
        <v>8.7599999999999997E-2</v>
      </c>
      <c r="AJ18" s="252">
        <v>10.52117</v>
      </c>
      <c r="AK18" s="252">
        <v>15.80128</v>
      </c>
      <c r="AL18" s="252">
        <v>6.6924780000000004</v>
      </c>
      <c r="AM18" s="252">
        <v>12.522880000000001</v>
      </c>
      <c r="AN18" s="211"/>
      <c r="AO18" s="211"/>
      <c r="AP18" s="211"/>
      <c r="AQ18" s="211"/>
      <c r="AR18" s="211"/>
      <c r="AS18" s="211"/>
      <c r="AT18" s="211"/>
      <c r="AU18" s="211"/>
      <c r="AV18" s="211"/>
      <c r="AW18" s="211"/>
      <c r="AX18" s="211"/>
      <c r="AY18" s="211"/>
    </row>
    <row r="19" spans="1:51" ht="15" x14ac:dyDescent="0.25">
      <c r="A19" s="191">
        <f>YampaRiverInflow.TotalOutflow!A19</f>
        <v>44593</v>
      </c>
      <c r="B19" s="165"/>
      <c r="C19" s="165"/>
      <c r="D19" s="165">
        <v>10.103999999999999</v>
      </c>
      <c r="E19" s="235">
        <v>20.465412000000001</v>
      </c>
      <c r="F19" s="235">
        <v>17.773367999999998</v>
      </c>
      <c r="G19" s="235">
        <v>21.627798000000002</v>
      </c>
      <c r="H19" s="235">
        <v>24.398584000000003</v>
      </c>
      <c r="I19" s="235">
        <v>22.760021999999999</v>
      </c>
      <c r="J19" s="235">
        <v>20.288758000000001</v>
      </c>
      <c r="K19" s="235">
        <v>20.558418000000003</v>
      </c>
      <c r="L19" s="235">
        <v>7.514894</v>
      </c>
      <c r="M19" s="235">
        <v>19.425978000000001</v>
      </c>
      <c r="N19" s="235">
        <v>27.521836</v>
      </c>
      <c r="O19" s="235">
        <v>75.754664000000005</v>
      </c>
      <c r="P19" s="235">
        <v>14.718234000000001</v>
      </c>
      <c r="Q19" s="235">
        <v>33.481140000000003</v>
      </c>
      <c r="R19" s="235">
        <v>10.668854</v>
      </c>
      <c r="S19" s="235">
        <v>-2.5262600000000002</v>
      </c>
      <c r="T19" s="235">
        <v>-10.192350000000001</v>
      </c>
      <c r="U19" s="235">
        <v>6.2821099999999994</v>
      </c>
      <c r="V19" s="235">
        <v>3.13246</v>
      </c>
      <c r="W19" s="235">
        <v>4.1601400000000002</v>
      </c>
      <c r="X19" s="235">
        <v>2.8380700000000001</v>
      </c>
      <c r="Y19" s="235">
        <v>9.7490100000000002</v>
      </c>
      <c r="Z19" s="235">
        <v>16.001570000000001</v>
      </c>
      <c r="AA19" s="235">
        <v>9.5720700000000001</v>
      </c>
      <c r="AB19" s="235">
        <v>21.740169999999999</v>
      </c>
      <c r="AC19" s="235">
        <v>14.98456</v>
      </c>
      <c r="AD19" s="235">
        <v>10.01197</v>
      </c>
      <c r="AE19" s="235">
        <v>10.48507</v>
      </c>
      <c r="AF19" s="235">
        <v>13.671299999999999</v>
      </c>
      <c r="AG19" s="235">
        <v>11.7835</v>
      </c>
      <c r="AH19" s="235">
        <v>1.5763499999999999</v>
      </c>
      <c r="AI19" s="252">
        <v>-4.5615100000000002</v>
      </c>
      <c r="AJ19" s="252">
        <v>4.3772399999999996</v>
      </c>
      <c r="AK19" s="252">
        <v>6.30464</v>
      </c>
      <c r="AL19" s="252">
        <v>11.420924000000001</v>
      </c>
      <c r="AM19" s="252">
        <v>22.01473</v>
      </c>
      <c r="AN19" s="211"/>
      <c r="AO19" s="211"/>
      <c r="AP19" s="211"/>
      <c r="AQ19" s="211"/>
      <c r="AR19" s="211"/>
      <c r="AS19" s="211"/>
      <c r="AT19" s="211"/>
      <c r="AU19" s="211"/>
      <c r="AV19" s="211"/>
      <c r="AW19" s="211"/>
      <c r="AX19" s="211"/>
      <c r="AY19" s="211"/>
    </row>
    <row r="20" spans="1:51" ht="15" x14ac:dyDescent="0.25">
      <c r="A20" s="191">
        <f>YampaRiverInflow.TotalOutflow!A20</f>
        <v>44621</v>
      </c>
      <c r="B20" s="165"/>
      <c r="C20" s="165"/>
      <c r="D20" s="165">
        <v>13.616</v>
      </c>
      <c r="E20" s="235">
        <v>49.723404000000002</v>
      </c>
      <c r="F20" s="235">
        <v>19.559304000000001</v>
      </c>
      <c r="G20" s="235">
        <v>35.780078000000003</v>
      </c>
      <c r="H20" s="235">
        <v>21.771910000000002</v>
      </c>
      <c r="I20" s="235">
        <v>6.9283080000000012</v>
      </c>
      <c r="J20" s="235">
        <v>9.9853559999999995</v>
      </c>
      <c r="K20" s="235">
        <v>4.6072879999999996</v>
      </c>
      <c r="L20" s="235">
        <v>9.3644660000000002</v>
      </c>
      <c r="M20" s="235">
        <v>26.794340000000005</v>
      </c>
      <c r="N20" s="235">
        <v>39.915998000000002</v>
      </c>
      <c r="O20" s="235">
        <v>66.375816</v>
      </c>
      <c r="P20" s="235">
        <v>17.63081</v>
      </c>
      <c r="Q20" s="235">
        <v>62.605969999999999</v>
      </c>
      <c r="R20" s="235">
        <v>-10.494788</v>
      </c>
      <c r="S20" s="235">
        <v>-5.3588699999999996</v>
      </c>
      <c r="T20" s="235">
        <v>-15.49112</v>
      </c>
      <c r="U20" s="235">
        <v>36.322969999999998</v>
      </c>
      <c r="V20" s="235">
        <v>9.210090000000001</v>
      </c>
      <c r="W20" s="235">
        <v>5.7764899999999999</v>
      </c>
      <c r="X20" s="235">
        <v>9.2872199999999996</v>
      </c>
      <c r="Y20" s="235">
        <v>8.1139899999999994</v>
      </c>
      <c r="Z20" s="235">
        <v>9.8301200000000009</v>
      </c>
      <c r="AA20" s="235">
        <v>14.49926</v>
      </c>
      <c r="AB20" s="235">
        <v>12.03308</v>
      </c>
      <c r="AC20" s="235">
        <v>4.5342399999999996</v>
      </c>
      <c r="AD20" s="235">
        <v>19.332849999999997</v>
      </c>
      <c r="AE20" s="235">
        <v>6.37479</v>
      </c>
      <c r="AF20" s="235">
        <v>9.2942099999999996</v>
      </c>
      <c r="AG20" s="235">
        <v>12.6425</v>
      </c>
      <c r="AH20" s="235">
        <v>6.9273500000000006</v>
      </c>
      <c r="AI20" s="252">
        <v>-7.20953</v>
      </c>
      <c r="AJ20" s="252">
        <v>6.0791599999999999</v>
      </c>
      <c r="AK20" s="252">
        <v>6.5443199999999999</v>
      </c>
      <c r="AL20" s="252">
        <v>13.23695</v>
      </c>
      <c r="AM20" s="252">
        <v>24.268612000000001</v>
      </c>
      <c r="AN20" s="211"/>
      <c r="AO20" s="211"/>
      <c r="AP20" s="211"/>
      <c r="AQ20" s="211"/>
      <c r="AR20" s="211"/>
      <c r="AS20" s="211"/>
      <c r="AT20" s="211"/>
      <c r="AU20" s="211"/>
      <c r="AV20" s="211"/>
      <c r="AW20" s="211"/>
      <c r="AX20" s="211"/>
      <c r="AY20" s="211"/>
    </row>
    <row r="21" spans="1:51" ht="15" x14ac:dyDescent="0.25">
      <c r="A21" s="191">
        <f>YampaRiverInflow.TotalOutflow!A21</f>
        <v>44652</v>
      </c>
      <c r="B21" s="165"/>
      <c r="C21" s="165"/>
      <c r="D21" s="165">
        <v>15.79</v>
      </c>
      <c r="E21" s="235">
        <v>25.769639999999999</v>
      </c>
      <c r="F21" s="235">
        <v>24.889088000000005</v>
      </c>
      <c r="G21" s="235">
        <v>28.007258</v>
      </c>
      <c r="H21" s="235">
        <v>23.441744000000003</v>
      </c>
      <c r="I21" s="235">
        <v>20.577144000000001</v>
      </c>
      <c r="J21" s="235">
        <v>25.502514000000001</v>
      </c>
      <c r="K21" s="235">
        <v>13.009960000000001</v>
      </c>
      <c r="L21" s="235">
        <v>4.4516200000000001</v>
      </c>
      <c r="M21" s="235">
        <v>18.399011999999999</v>
      </c>
      <c r="N21" s="235">
        <v>29.763325999999999</v>
      </c>
      <c r="O21" s="235">
        <v>41.261670000000002</v>
      </c>
      <c r="P21" s="235">
        <v>7.7661820000000006</v>
      </c>
      <c r="Q21" s="235">
        <v>14.708754000000001</v>
      </c>
      <c r="R21" s="235">
        <v>23.635946000000001</v>
      </c>
      <c r="S21" s="235">
        <v>6.8406400000000005</v>
      </c>
      <c r="T21" s="235">
        <v>-2.2138499999999999</v>
      </c>
      <c r="U21" s="235">
        <v>19.547470000000001</v>
      </c>
      <c r="V21" s="235">
        <v>11.52768</v>
      </c>
      <c r="W21" s="235">
        <v>17.343669999999999</v>
      </c>
      <c r="X21" s="235">
        <v>13.49269</v>
      </c>
      <c r="Y21" s="235">
        <v>4.6643299999999996</v>
      </c>
      <c r="Z21" s="235">
        <v>2.3306399999999998</v>
      </c>
      <c r="AA21" s="235">
        <v>9.179590000000001</v>
      </c>
      <c r="AB21" s="235">
        <v>14.534559999999999</v>
      </c>
      <c r="AC21" s="235">
        <v>4.0880400000000003</v>
      </c>
      <c r="AD21" s="235">
        <v>12.77216</v>
      </c>
      <c r="AE21" s="235">
        <v>7.4774700000000003</v>
      </c>
      <c r="AF21" s="235">
        <v>12.525</v>
      </c>
      <c r="AG21" s="235">
        <v>22.5366</v>
      </c>
      <c r="AH21" s="235">
        <v>5.4246600000000003</v>
      </c>
      <c r="AI21" s="252">
        <v>-1.42597</v>
      </c>
      <c r="AJ21" s="252">
        <v>9.8915199999999999</v>
      </c>
      <c r="AK21" s="252">
        <v>9.72743</v>
      </c>
      <c r="AL21" s="252">
        <v>7.0186580000000003</v>
      </c>
      <c r="AM21" s="252">
        <v>14.715734000000001</v>
      </c>
      <c r="AN21" s="211"/>
      <c r="AO21" s="211"/>
      <c r="AP21" s="211"/>
      <c r="AQ21" s="211"/>
      <c r="AR21" s="211"/>
      <c r="AS21" s="211"/>
      <c r="AT21" s="211"/>
      <c r="AU21" s="211"/>
      <c r="AV21" s="211"/>
      <c r="AW21" s="211"/>
      <c r="AX21" s="211"/>
      <c r="AY21" s="211"/>
    </row>
    <row r="22" spans="1:51" ht="15" x14ac:dyDescent="0.25">
      <c r="A22" s="191">
        <f>YampaRiverInflow.TotalOutflow!A22</f>
        <v>44682</v>
      </c>
      <c r="B22" s="165"/>
      <c r="C22" s="165"/>
      <c r="D22" s="165">
        <v>16.297999999999998</v>
      </c>
      <c r="E22" s="235">
        <v>42.715372000000002</v>
      </c>
      <c r="F22" s="235">
        <v>8.9217919999999999</v>
      </c>
      <c r="G22" s="235">
        <v>-0.27216800000000002</v>
      </c>
      <c r="H22" s="235">
        <v>-15.576908</v>
      </c>
      <c r="I22" s="235">
        <v>10.261580000000002</v>
      </c>
      <c r="J22" s="235">
        <v>14.939944000000001</v>
      </c>
      <c r="K22" s="235">
        <v>-6.4280240000000006</v>
      </c>
      <c r="L22" s="235">
        <v>-2.930132</v>
      </c>
      <c r="M22" s="235">
        <v>9.3170699999999993</v>
      </c>
      <c r="N22" s="235">
        <v>17.687328000000001</v>
      </c>
      <c r="O22" s="235">
        <v>30.256135999999998</v>
      </c>
      <c r="P22" s="235">
        <v>9.5716059999999992</v>
      </c>
      <c r="Q22" s="235">
        <v>29.325434000000005</v>
      </c>
      <c r="R22" s="235">
        <v>5.5503300000000007</v>
      </c>
      <c r="S22" s="235">
        <v>8.0619300000000003</v>
      </c>
      <c r="T22" s="235">
        <v>-4.66012</v>
      </c>
      <c r="U22" s="235">
        <v>9.683209999999999</v>
      </c>
      <c r="V22" s="235">
        <v>23.337949999999999</v>
      </c>
      <c r="W22" s="235">
        <v>11.09249</v>
      </c>
      <c r="X22" s="235">
        <v>14.89179</v>
      </c>
      <c r="Y22" s="235">
        <v>9.6852700000000009</v>
      </c>
      <c r="Z22" s="235">
        <v>5.5847100000000003</v>
      </c>
      <c r="AA22" s="235">
        <v>4.1686000000000005</v>
      </c>
      <c r="AB22" s="235">
        <v>14.016170000000001</v>
      </c>
      <c r="AC22" s="235">
        <v>5.02379</v>
      </c>
      <c r="AD22" s="235">
        <v>16.882990000000003</v>
      </c>
      <c r="AE22" s="235">
        <v>3.9549799999999999</v>
      </c>
      <c r="AF22" s="235">
        <v>10.53945</v>
      </c>
      <c r="AG22" s="235">
        <v>19.5229</v>
      </c>
      <c r="AH22" s="235">
        <v>4.9721899999999994</v>
      </c>
      <c r="AI22" s="252">
        <v>1.2309300000000001</v>
      </c>
      <c r="AJ22" s="252">
        <v>4.9847600000000005</v>
      </c>
      <c r="AK22" s="252">
        <v>9.3964200000000009</v>
      </c>
      <c r="AL22" s="252">
        <v>8.1567039999999995</v>
      </c>
      <c r="AM22" s="252">
        <v>18.447317999999999</v>
      </c>
      <c r="AN22" s="211"/>
      <c r="AO22" s="211"/>
      <c r="AP22" s="211"/>
      <c r="AQ22" s="211"/>
      <c r="AR22" s="211"/>
      <c r="AS22" s="211"/>
      <c r="AT22" s="211"/>
      <c r="AU22" s="211"/>
      <c r="AV22" s="211"/>
      <c r="AW22" s="211"/>
      <c r="AX22" s="211"/>
      <c r="AY22" s="211"/>
    </row>
    <row r="23" spans="1:51" ht="15" x14ac:dyDescent="0.25">
      <c r="A23" s="191">
        <f>YampaRiverInflow.TotalOutflow!A23</f>
        <v>44713</v>
      </c>
      <c r="B23" s="165"/>
      <c r="C23" s="165"/>
      <c r="D23" s="165">
        <v>17.035</v>
      </c>
      <c r="E23" s="235">
        <v>-2.5423</v>
      </c>
      <c r="F23" s="235">
        <v>8.1491520000000008</v>
      </c>
      <c r="G23" s="235">
        <v>20.665317999999999</v>
      </c>
      <c r="H23" s="235">
        <v>14.274572000000001</v>
      </c>
      <c r="I23" s="235">
        <v>14.059692000000002</v>
      </c>
      <c r="J23" s="235">
        <v>2.4844780000000002</v>
      </c>
      <c r="K23" s="235">
        <v>1.888352</v>
      </c>
      <c r="L23" s="235">
        <v>10.006266000000002</v>
      </c>
      <c r="M23" s="235">
        <v>19.542680000000001</v>
      </c>
      <c r="N23" s="235">
        <v>1.2684000000000002</v>
      </c>
      <c r="O23" s="235">
        <v>4.9412060000000002</v>
      </c>
      <c r="P23" s="235">
        <v>-1.180104</v>
      </c>
      <c r="Q23" s="235">
        <v>16.706314000000003</v>
      </c>
      <c r="R23" s="235">
        <v>1.3633040000000001</v>
      </c>
      <c r="S23" s="235">
        <v>-0.79383999999999999</v>
      </c>
      <c r="T23" s="235">
        <v>-23.251810000000003</v>
      </c>
      <c r="U23" s="235">
        <v>12.69872</v>
      </c>
      <c r="V23" s="235">
        <v>19.039000000000001</v>
      </c>
      <c r="W23" s="235">
        <v>6.8687700000000005</v>
      </c>
      <c r="X23" s="235">
        <v>14.246139999999999</v>
      </c>
      <c r="Y23" s="235">
        <v>18.845080000000003</v>
      </c>
      <c r="Z23" s="235">
        <v>7.4909099999999995</v>
      </c>
      <c r="AA23" s="235">
        <v>13.8124</v>
      </c>
      <c r="AB23" s="235">
        <v>24.775919999999999</v>
      </c>
      <c r="AC23" s="235">
        <v>9.7531100000000013</v>
      </c>
      <c r="AD23" s="235">
        <v>18.740459999999999</v>
      </c>
      <c r="AE23" s="235">
        <v>5.9942099999999998</v>
      </c>
      <c r="AF23" s="235">
        <v>10.93661</v>
      </c>
      <c r="AG23" s="235">
        <v>14.07673</v>
      </c>
      <c r="AH23" s="235">
        <v>3.54962</v>
      </c>
      <c r="AI23" s="252">
        <v>6.4226899999999993</v>
      </c>
      <c r="AJ23" s="252">
        <v>10.59356</v>
      </c>
      <c r="AK23" s="252">
        <v>1.32226</v>
      </c>
      <c r="AL23" s="252">
        <v>3.633238</v>
      </c>
      <c r="AM23" s="252">
        <v>2.8407460000000002</v>
      </c>
      <c r="AN23" s="211"/>
      <c r="AO23" s="211"/>
      <c r="AP23" s="211"/>
      <c r="AQ23" s="211"/>
      <c r="AR23" s="211"/>
      <c r="AS23" s="211"/>
      <c r="AT23" s="211"/>
      <c r="AU23" s="211"/>
      <c r="AV23" s="211"/>
      <c r="AW23" s="211"/>
      <c r="AX23" s="211"/>
      <c r="AY23" s="211"/>
    </row>
    <row r="24" spans="1:51" ht="15" x14ac:dyDescent="0.25">
      <c r="A24" s="191">
        <f>YampaRiverInflow.TotalOutflow!A24</f>
        <v>44743</v>
      </c>
      <c r="B24" s="165"/>
      <c r="C24" s="165"/>
      <c r="D24" s="165">
        <v>24.206</v>
      </c>
      <c r="E24" s="235">
        <v>41.655764000000005</v>
      </c>
      <c r="F24" s="235">
        <v>46.755935999999998</v>
      </c>
      <c r="G24" s="235">
        <v>13.937982000000002</v>
      </c>
      <c r="H24" s="235">
        <v>-9.5202080000000002</v>
      </c>
      <c r="I24" s="235">
        <v>16.145548000000002</v>
      </c>
      <c r="J24" s="235">
        <v>8.3940580000000011</v>
      </c>
      <c r="K24" s="235">
        <v>24.153351999999998</v>
      </c>
      <c r="L24" s="235">
        <v>8.4327039999999993</v>
      </c>
      <c r="M24" s="235">
        <v>3.5028120000000005</v>
      </c>
      <c r="N24" s="235">
        <v>15.702810000000001</v>
      </c>
      <c r="O24" s="235">
        <v>2.0310160000000002</v>
      </c>
      <c r="P24" s="235">
        <v>8.0089059999999996</v>
      </c>
      <c r="Q24" s="235">
        <v>20.697440000000004</v>
      </c>
      <c r="R24" s="235">
        <v>17.755964000000002</v>
      </c>
      <c r="S24" s="235">
        <v>11.63293</v>
      </c>
      <c r="T24" s="235">
        <v>-12.476629999999998</v>
      </c>
      <c r="U24" s="235">
        <v>23.625509999999998</v>
      </c>
      <c r="V24" s="235">
        <v>20.54889</v>
      </c>
      <c r="W24" s="235">
        <v>8.319090000000001</v>
      </c>
      <c r="X24" s="235">
        <v>20.105460000000001</v>
      </c>
      <c r="Y24" s="235">
        <v>19.50067</v>
      </c>
      <c r="Z24" s="235">
        <v>8.3446700000000007</v>
      </c>
      <c r="AA24" s="235">
        <v>18.455950000000001</v>
      </c>
      <c r="AB24" s="235">
        <v>31.79073</v>
      </c>
      <c r="AC24" s="235">
        <v>14.55987</v>
      </c>
      <c r="AD24" s="235">
        <v>21.886839999999999</v>
      </c>
      <c r="AE24" s="235">
        <v>25.583909999999999</v>
      </c>
      <c r="AF24" s="235">
        <v>21.074020000000001</v>
      </c>
      <c r="AG24" s="235">
        <v>18.544400000000003</v>
      </c>
      <c r="AH24" s="235">
        <v>6.5901300000000003</v>
      </c>
      <c r="AI24" s="252">
        <v>14.91146</v>
      </c>
      <c r="AJ24" s="252">
        <v>14.38373</v>
      </c>
      <c r="AK24" s="252">
        <v>27.614090000000001</v>
      </c>
      <c r="AL24" s="252">
        <v>1.747992</v>
      </c>
      <c r="AM24" s="252">
        <v>12.233666000000001</v>
      </c>
      <c r="AN24" s="211"/>
      <c r="AO24" s="211"/>
      <c r="AP24" s="211"/>
      <c r="AQ24" s="211"/>
      <c r="AR24" s="211"/>
      <c r="AS24" s="211"/>
      <c r="AT24" s="211"/>
      <c r="AU24" s="211"/>
      <c r="AV24" s="211"/>
      <c r="AW24" s="211"/>
      <c r="AX24" s="211"/>
      <c r="AY24" s="211"/>
    </row>
    <row r="25" spans="1:51" ht="15" x14ac:dyDescent="0.25">
      <c r="A25" s="191">
        <f>YampaRiverInflow.TotalOutflow!A25</f>
        <v>44774</v>
      </c>
      <c r="B25" s="165"/>
      <c r="C25" s="165"/>
      <c r="D25" s="165">
        <v>20.309999999999999</v>
      </c>
      <c r="E25" s="235">
        <v>33.662408000000006</v>
      </c>
      <c r="F25" s="235">
        <v>46.49971</v>
      </c>
      <c r="G25" s="235">
        <v>0.7424400000000001</v>
      </c>
      <c r="H25" s="235">
        <v>14.672851999999999</v>
      </c>
      <c r="I25" s="235">
        <v>32.564776000000002</v>
      </c>
      <c r="J25" s="235">
        <v>18.685385999999998</v>
      </c>
      <c r="K25" s="235">
        <v>18.337461999999999</v>
      </c>
      <c r="L25" s="235">
        <v>16.435265999999999</v>
      </c>
      <c r="M25" s="235">
        <v>21.988620000000001</v>
      </c>
      <c r="N25" s="235">
        <v>28.766426000000003</v>
      </c>
      <c r="O25" s="235">
        <v>19.739957999999998</v>
      </c>
      <c r="P25" s="235">
        <v>11.451958000000001</v>
      </c>
      <c r="Q25" s="235">
        <v>20.660824000000002</v>
      </c>
      <c r="R25" s="235">
        <v>13.796706</v>
      </c>
      <c r="S25" s="235">
        <v>9.7706299999999988</v>
      </c>
      <c r="T25" s="235">
        <v>7.4435000000000002</v>
      </c>
      <c r="U25" s="235">
        <v>20.504860000000001</v>
      </c>
      <c r="V25" s="235">
        <v>22.135639999999999</v>
      </c>
      <c r="W25" s="235">
        <v>5.2130799999999997</v>
      </c>
      <c r="X25" s="235">
        <v>14.802440000000001</v>
      </c>
      <c r="Y25" s="235">
        <v>21.94164</v>
      </c>
      <c r="Z25" s="235">
        <v>8.4181799999999996</v>
      </c>
      <c r="AA25" s="235">
        <v>21.659500000000001</v>
      </c>
      <c r="AB25" s="235">
        <v>35.8294</v>
      </c>
      <c r="AC25" s="235">
        <v>14.210139999999999</v>
      </c>
      <c r="AD25" s="235">
        <v>24.195160000000001</v>
      </c>
      <c r="AE25" s="235">
        <v>26.496269999999999</v>
      </c>
      <c r="AF25" s="235">
        <v>24.024999999999999</v>
      </c>
      <c r="AG25" s="235">
        <v>22.344560000000001</v>
      </c>
      <c r="AH25" s="235">
        <v>9.8739599999999985</v>
      </c>
      <c r="AI25" s="252">
        <v>13.84548</v>
      </c>
      <c r="AJ25" s="252">
        <v>16.93469</v>
      </c>
      <c r="AK25" s="252">
        <v>14.48996</v>
      </c>
      <c r="AL25" s="252">
        <v>23.217804000000005</v>
      </c>
      <c r="AM25" s="252">
        <v>21.390052000000001</v>
      </c>
      <c r="AN25" s="211"/>
      <c r="AO25" s="211"/>
      <c r="AP25" s="211"/>
      <c r="AQ25" s="211"/>
      <c r="AR25" s="211"/>
      <c r="AS25" s="211"/>
      <c r="AT25" s="211"/>
      <c r="AU25" s="211"/>
      <c r="AV25" s="211"/>
      <c r="AW25" s="211"/>
      <c r="AX25" s="211"/>
      <c r="AY25" s="211"/>
    </row>
    <row r="26" spans="1:51" ht="15" x14ac:dyDescent="0.25">
      <c r="A26" s="191">
        <f>YampaRiverInflow.TotalOutflow!A26</f>
        <v>44805</v>
      </c>
      <c r="B26" s="165"/>
      <c r="C26" s="165"/>
      <c r="D26" s="165">
        <v>13.837</v>
      </c>
      <c r="E26" s="235">
        <v>9.1880220000000001</v>
      </c>
      <c r="F26" s="235">
        <v>20.53886</v>
      </c>
      <c r="G26" s="235">
        <v>12.485670000000001</v>
      </c>
      <c r="H26" s="235">
        <v>12.587112000000001</v>
      </c>
      <c r="I26" s="235">
        <v>13.715842000000002</v>
      </c>
      <c r="J26" s="235">
        <v>14.078788000000001</v>
      </c>
      <c r="K26" s="235">
        <v>17.133922000000002</v>
      </c>
      <c r="L26" s="235">
        <v>36.728893999999997</v>
      </c>
      <c r="M26" s="235">
        <v>21.500264000000001</v>
      </c>
      <c r="N26" s="235">
        <v>26.366382000000002</v>
      </c>
      <c r="O26" s="235">
        <v>15.737406</v>
      </c>
      <c r="P26" s="235">
        <v>14.914582000000003</v>
      </c>
      <c r="Q26" s="235">
        <v>14.839589999999999</v>
      </c>
      <c r="R26" s="235">
        <v>10.647540000000001</v>
      </c>
      <c r="S26" s="235">
        <v>-6.0112700000000006</v>
      </c>
      <c r="T26" s="235">
        <v>19.914009999999998</v>
      </c>
      <c r="U26" s="235">
        <v>13.555149999999999</v>
      </c>
      <c r="V26" s="235">
        <v>15.397549999999999</v>
      </c>
      <c r="W26" s="235">
        <v>7.1036899999999994</v>
      </c>
      <c r="X26" s="235">
        <v>8.6973899999999986</v>
      </c>
      <c r="Y26" s="235">
        <v>11.841569999999999</v>
      </c>
      <c r="Z26" s="235">
        <v>3.6388400000000001</v>
      </c>
      <c r="AA26" s="235">
        <v>18.084299999999999</v>
      </c>
      <c r="AB26" s="235">
        <v>24.926950000000001</v>
      </c>
      <c r="AC26" s="235">
        <v>13.032249999999999</v>
      </c>
      <c r="AD26" s="235">
        <v>14.707469999999999</v>
      </c>
      <c r="AE26" s="235">
        <v>15.101129999999999</v>
      </c>
      <c r="AF26" s="235">
        <v>9.3519199999999998</v>
      </c>
      <c r="AG26" s="235">
        <v>35.037589999999994</v>
      </c>
      <c r="AH26" s="235">
        <v>-2.8639899999999998</v>
      </c>
      <c r="AI26" s="252">
        <v>6.7481800000000005</v>
      </c>
      <c r="AJ26" s="252">
        <v>15.02529</v>
      </c>
      <c r="AK26" s="252">
        <v>11.451879999999999</v>
      </c>
      <c r="AL26" s="252">
        <v>15.371198000000001</v>
      </c>
      <c r="AM26" s="252">
        <v>22.553249999999998</v>
      </c>
      <c r="AN26" s="211"/>
      <c r="AO26" s="211"/>
      <c r="AP26" s="211"/>
      <c r="AQ26" s="211"/>
      <c r="AR26" s="211"/>
      <c r="AS26" s="211"/>
      <c r="AT26" s="211"/>
      <c r="AU26" s="211"/>
      <c r="AV26" s="211"/>
      <c r="AW26" s="211"/>
      <c r="AX26" s="211"/>
      <c r="AY26" s="211"/>
    </row>
    <row r="27" spans="1:51" ht="15" x14ac:dyDescent="0.25">
      <c r="A27" s="191">
        <f>YampaRiverInflow.TotalOutflow!A27</f>
        <v>44835</v>
      </c>
      <c r="B27" s="165"/>
      <c r="C27" s="165"/>
      <c r="D27" s="165">
        <v>8.81</v>
      </c>
      <c r="E27" s="235">
        <v>27.212436</v>
      </c>
      <c r="F27" s="235">
        <v>21.019506</v>
      </c>
      <c r="G27" s="235">
        <v>15.296984</v>
      </c>
      <c r="H27" s="235">
        <v>17.363528000000002</v>
      </c>
      <c r="I27" s="235">
        <v>15.145718</v>
      </c>
      <c r="J27" s="235">
        <v>19.380140000000001</v>
      </c>
      <c r="K27" s="235">
        <v>13.376776000000001</v>
      </c>
      <c r="L27" s="235">
        <v>4.7494760000000005</v>
      </c>
      <c r="M27" s="235">
        <v>8.6108960000000003</v>
      </c>
      <c r="N27" s="235">
        <v>17.934583999999997</v>
      </c>
      <c r="O27" s="235">
        <v>11.836898000000001</v>
      </c>
      <c r="P27" s="235">
        <v>11.503132000000001</v>
      </c>
      <c r="Q27" s="235">
        <v>12.135444000000001</v>
      </c>
      <c r="R27" s="235">
        <v>6.3876860000000004</v>
      </c>
      <c r="S27" s="235">
        <v>-7.82599</v>
      </c>
      <c r="T27" s="235">
        <v>24.362849999999998</v>
      </c>
      <c r="U27" s="235">
        <v>10.95425</v>
      </c>
      <c r="V27" s="235">
        <v>11.723360000000001</v>
      </c>
      <c r="W27" s="235">
        <v>4.6145899999999997</v>
      </c>
      <c r="X27" s="235">
        <v>6.6953500000000004</v>
      </c>
      <c r="Y27" s="235">
        <v>9.5123700000000007</v>
      </c>
      <c r="Z27" s="235">
        <v>-0.49925999999999998</v>
      </c>
      <c r="AA27" s="235">
        <v>18.132660000000001</v>
      </c>
      <c r="AB27" s="235">
        <v>19.22006</v>
      </c>
      <c r="AC27" s="235">
        <v>10.97871</v>
      </c>
      <c r="AD27" s="235">
        <v>13.21185</v>
      </c>
      <c r="AE27" s="235">
        <v>14.04824</v>
      </c>
      <c r="AF27" s="235">
        <v>6.9533999999999994</v>
      </c>
      <c r="AG27" s="235">
        <v>23.35398</v>
      </c>
      <c r="AH27" s="235">
        <v>-2.8656299999999999</v>
      </c>
      <c r="AI27" s="252">
        <v>2.3012199999999998</v>
      </c>
      <c r="AJ27" s="252">
        <v>14.73507</v>
      </c>
      <c r="AK27" s="252">
        <v>8.505370000000001</v>
      </c>
      <c r="AL27" s="252">
        <v>11.385834000000001</v>
      </c>
      <c r="AM27" s="252">
        <v>-0.71860800000000002</v>
      </c>
      <c r="AN27" s="211"/>
      <c r="AO27" s="211"/>
      <c r="AP27" s="211"/>
      <c r="AQ27" s="211"/>
      <c r="AR27" s="211"/>
      <c r="AS27" s="211"/>
      <c r="AT27" s="211"/>
      <c r="AU27" s="211"/>
      <c r="AV27" s="211"/>
      <c r="AW27" s="211"/>
      <c r="AX27" s="211"/>
      <c r="AY27" s="211"/>
    </row>
    <row r="28" spans="1:51" ht="15" x14ac:dyDescent="0.25">
      <c r="A28" s="191">
        <f>YampaRiverInflow.TotalOutflow!A28</f>
        <v>44866</v>
      </c>
      <c r="B28" s="165"/>
      <c r="C28" s="165"/>
      <c r="D28" s="165">
        <v>1.72</v>
      </c>
      <c r="E28" s="235">
        <v>20.419766000000003</v>
      </c>
      <c r="F28" s="235">
        <v>19.335204000000001</v>
      </c>
      <c r="G28" s="235">
        <v>16.094632000000001</v>
      </c>
      <c r="H28" s="235">
        <v>11.450326</v>
      </c>
      <c r="I28" s="235">
        <v>26.131626000000004</v>
      </c>
      <c r="J28" s="235">
        <v>8.3835399999999982</v>
      </c>
      <c r="K28" s="235">
        <v>1.6175140000000001</v>
      </c>
      <c r="L28" s="235">
        <v>4.4911860000000008</v>
      </c>
      <c r="M28" s="235">
        <v>8.991363999999999</v>
      </c>
      <c r="N28" s="235">
        <v>10.960080000000001</v>
      </c>
      <c r="O28" s="235">
        <v>12.147136</v>
      </c>
      <c r="P28" s="235">
        <v>3.6625680000000003</v>
      </c>
      <c r="Q28" s="235">
        <v>15.820898000000001</v>
      </c>
      <c r="R28" s="235">
        <v>14.533392000000001</v>
      </c>
      <c r="S28" s="235">
        <v>-12.37326</v>
      </c>
      <c r="T28" s="235">
        <v>14.93168</v>
      </c>
      <c r="U28" s="235">
        <v>-5.1652700000000005</v>
      </c>
      <c r="V28" s="235">
        <v>10.395850000000001</v>
      </c>
      <c r="W28" s="235">
        <v>4.0648400000000002</v>
      </c>
      <c r="X28" s="235">
        <v>3.5380700000000003</v>
      </c>
      <c r="Y28" s="235">
        <v>7.5272700000000006</v>
      </c>
      <c r="Z28" s="235">
        <v>13.11669</v>
      </c>
      <c r="AA28" s="235">
        <v>15.47784</v>
      </c>
      <c r="AB28" s="235">
        <v>21.893450000000001</v>
      </c>
      <c r="AC28" s="235">
        <v>12.1463</v>
      </c>
      <c r="AD28" s="235">
        <v>8.651209999999999</v>
      </c>
      <c r="AE28" s="235">
        <v>9.7618099999999988</v>
      </c>
      <c r="AF28" s="235">
        <v>16.488720000000001</v>
      </c>
      <c r="AG28" s="235">
        <v>4.6226700000000003</v>
      </c>
      <c r="AH28" s="235">
        <v>5.9689499999999995</v>
      </c>
      <c r="AI28" s="252">
        <v>-1.0023</v>
      </c>
      <c r="AJ28" s="252">
        <v>2.8529</v>
      </c>
      <c r="AK28" s="252">
        <v>5.8924399999999997</v>
      </c>
      <c r="AL28" s="252">
        <v>14.328964000000001</v>
      </c>
      <c r="AM28" s="252">
        <v>10.843160000000001</v>
      </c>
      <c r="AN28" s="211"/>
      <c r="AO28" s="211"/>
      <c r="AP28" s="211"/>
      <c r="AQ28" s="211"/>
      <c r="AR28" s="211"/>
      <c r="AS28" s="211"/>
      <c r="AT28" s="211"/>
      <c r="AU28" s="211"/>
      <c r="AV28" s="211"/>
      <c r="AW28" s="211"/>
      <c r="AX28" s="211"/>
      <c r="AY28" s="211"/>
    </row>
    <row r="29" spans="1:51" ht="15" x14ac:dyDescent="0.25">
      <c r="A29" s="191">
        <f>YampaRiverInflow.TotalOutflow!A29</f>
        <v>44896</v>
      </c>
      <c r="B29" s="165"/>
      <c r="C29" s="165"/>
      <c r="D29" s="165">
        <v>4.9169999999999998</v>
      </c>
      <c r="E29" s="235">
        <v>30.541180000000001</v>
      </c>
      <c r="F29" s="235">
        <v>25.264988000000002</v>
      </c>
      <c r="G29" s="235">
        <v>17.192216000000002</v>
      </c>
      <c r="H29" s="235">
        <v>14.472434000000002</v>
      </c>
      <c r="I29" s="235">
        <v>14.617889999999999</v>
      </c>
      <c r="J29" s="235">
        <v>12.40625</v>
      </c>
      <c r="K29" s="235">
        <v>14.303154000000003</v>
      </c>
      <c r="L29" s="235">
        <v>8.5718779999999999</v>
      </c>
      <c r="M29" s="235">
        <v>16.566911999999999</v>
      </c>
      <c r="N29" s="235">
        <v>23.606604000000004</v>
      </c>
      <c r="O29" s="235">
        <v>11.927992</v>
      </c>
      <c r="P29" s="235">
        <v>18.697578</v>
      </c>
      <c r="Q29" s="235">
        <v>16.272072000000001</v>
      </c>
      <c r="R29" s="235">
        <v>6.2282960000000003</v>
      </c>
      <c r="S29" s="235">
        <v>-16.238409999999998</v>
      </c>
      <c r="T29" s="235">
        <v>12.00187</v>
      </c>
      <c r="U29" s="235">
        <v>6.5915499999999998</v>
      </c>
      <c r="V29" s="235">
        <v>12.228569999999999</v>
      </c>
      <c r="W29" s="235">
        <v>1.01868</v>
      </c>
      <c r="X29" s="235">
        <v>6.6875100000000005</v>
      </c>
      <c r="Y29" s="235">
        <v>11.483219999999999</v>
      </c>
      <c r="Z29" s="235">
        <v>-2.7016499999999999</v>
      </c>
      <c r="AA29" s="235">
        <v>25.948370000000001</v>
      </c>
      <c r="AB29" s="235">
        <v>22.778939999999999</v>
      </c>
      <c r="AC29" s="235">
        <v>11.792920000000001</v>
      </c>
      <c r="AD29" s="235">
        <v>17.610810000000001</v>
      </c>
      <c r="AE29" s="235">
        <v>24.307770000000001</v>
      </c>
      <c r="AF29" s="235">
        <v>18.407709999999998</v>
      </c>
      <c r="AG29" s="235">
        <v>2.61571</v>
      </c>
      <c r="AH29" s="235">
        <v>-1.4079200000000001</v>
      </c>
      <c r="AI29" s="252">
        <v>-6.0315000000000003</v>
      </c>
      <c r="AJ29" s="252">
        <v>15.691600000000001</v>
      </c>
      <c r="AK29" s="252">
        <v>6.0872700000000002</v>
      </c>
      <c r="AL29" s="252">
        <v>11.088239999999999</v>
      </c>
      <c r="AM29" s="252">
        <v>24.479745999999999</v>
      </c>
      <c r="AN29" s="211"/>
      <c r="AO29" s="211"/>
      <c r="AP29" s="211"/>
      <c r="AQ29" s="211"/>
      <c r="AR29" s="211"/>
      <c r="AS29" s="211"/>
      <c r="AT29" s="211"/>
      <c r="AU29" s="211"/>
      <c r="AV29" s="211"/>
      <c r="AW29" s="211"/>
      <c r="AX29" s="211"/>
      <c r="AY29" s="211"/>
    </row>
    <row r="30" spans="1:51" ht="15" x14ac:dyDescent="0.25">
      <c r="A30" s="191">
        <f>YampaRiverInflow.TotalOutflow!A30</f>
        <v>44927</v>
      </c>
      <c r="B30" s="165"/>
      <c r="C30" s="165"/>
      <c r="D30" s="165">
        <v>10.901999999999999</v>
      </c>
      <c r="E30" s="235">
        <v>20.046610000000001</v>
      </c>
      <c r="F30" s="235">
        <v>26.309258000000003</v>
      </c>
      <c r="G30" s="235">
        <v>13.399138000000001</v>
      </c>
      <c r="H30" s="235">
        <v>7.5585960000000014</v>
      </c>
      <c r="I30" s="235">
        <v>17.579034</v>
      </c>
      <c r="J30" s="235">
        <v>17.167010000000001</v>
      </c>
      <c r="K30" s="235">
        <v>17.192004000000001</v>
      </c>
      <c r="L30" s="235">
        <v>16.305914000000001</v>
      </c>
      <c r="M30" s="235">
        <v>18.317238</v>
      </c>
      <c r="N30" s="235">
        <v>101.21908400000001</v>
      </c>
      <c r="O30" s="235">
        <v>14.084605999999999</v>
      </c>
      <c r="P30" s="235">
        <v>35.531559999999999</v>
      </c>
      <c r="Q30" s="235">
        <v>11.366462</v>
      </c>
      <c r="R30" s="235">
        <v>12.906422000000001</v>
      </c>
      <c r="S30" s="235">
        <v>-12.26146</v>
      </c>
      <c r="T30" s="235">
        <v>9.9685600000000001</v>
      </c>
      <c r="U30" s="235">
        <v>3.9182399999999999</v>
      </c>
      <c r="V30" s="235">
        <v>5.2524799999999994</v>
      </c>
      <c r="W30" s="235">
        <v>0.65434000000000003</v>
      </c>
      <c r="X30" s="235">
        <v>10.38495</v>
      </c>
      <c r="Y30" s="235">
        <v>14.23559</v>
      </c>
      <c r="Z30" s="235">
        <v>9.8203300000000002</v>
      </c>
      <c r="AA30" s="235">
        <v>24.700430000000001</v>
      </c>
      <c r="AB30" s="235">
        <v>22.069479999999999</v>
      </c>
      <c r="AC30" s="235">
        <v>12.57952</v>
      </c>
      <c r="AD30" s="235">
        <v>19.210369999999998</v>
      </c>
      <c r="AE30" s="235">
        <v>24.414390000000001</v>
      </c>
      <c r="AF30" s="235">
        <v>14.356399999999999</v>
      </c>
      <c r="AG30" s="235">
        <v>-5.5168900000000001</v>
      </c>
      <c r="AH30" s="235">
        <v>8.7599999999999997E-2</v>
      </c>
      <c r="AI30" s="252">
        <v>10.52117</v>
      </c>
      <c r="AJ30" s="252">
        <v>15.80128</v>
      </c>
      <c r="AK30" s="252">
        <v>6.6924780000000004</v>
      </c>
      <c r="AL30" s="252">
        <v>12.522880000000001</v>
      </c>
      <c r="AM30" s="252">
        <v>13.408282000000002</v>
      </c>
      <c r="AN30" s="211"/>
      <c r="AO30" s="211"/>
      <c r="AP30" s="211"/>
      <c r="AQ30" s="211"/>
      <c r="AR30" s="211"/>
      <c r="AS30" s="211"/>
      <c r="AT30" s="211"/>
      <c r="AU30" s="211"/>
      <c r="AV30" s="211"/>
      <c r="AW30" s="211"/>
      <c r="AX30" s="211"/>
      <c r="AY30" s="211"/>
    </row>
    <row r="31" spans="1:51" ht="15" x14ac:dyDescent="0.25">
      <c r="A31" s="191">
        <f>YampaRiverInflow.TotalOutflow!A31</f>
        <v>44958</v>
      </c>
      <c r="B31" s="165"/>
      <c r="C31" s="165"/>
      <c r="D31" s="165">
        <v>10.103999999999999</v>
      </c>
      <c r="E31" s="235">
        <v>17.773367999999998</v>
      </c>
      <c r="F31" s="235">
        <v>21.627798000000002</v>
      </c>
      <c r="G31" s="235">
        <v>24.398584000000003</v>
      </c>
      <c r="H31" s="235">
        <v>22.760021999999999</v>
      </c>
      <c r="I31" s="235">
        <v>20.288758000000001</v>
      </c>
      <c r="J31" s="235">
        <v>20.558418000000003</v>
      </c>
      <c r="K31" s="235">
        <v>7.514894</v>
      </c>
      <c r="L31" s="235">
        <v>19.425978000000001</v>
      </c>
      <c r="M31" s="235">
        <v>27.521836</v>
      </c>
      <c r="N31" s="235">
        <v>75.754664000000005</v>
      </c>
      <c r="O31" s="235">
        <v>14.718234000000001</v>
      </c>
      <c r="P31" s="235">
        <v>33.481140000000003</v>
      </c>
      <c r="Q31" s="235">
        <v>10.668854</v>
      </c>
      <c r="R31" s="235">
        <v>-2.5262600000000002</v>
      </c>
      <c r="S31" s="235">
        <v>-10.192350000000001</v>
      </c>
      <c r="T31" s="235">
        <v>6.2821099999999994</v>
      </c>
      <c r="U31" s="235">
        <v>3.13246</v>
      </c>
      <c r="V31" s="235">
        <v>4.1601400000000002</v>
      </c>
      <c r="W31" s="235">
        <v>2.8380700000000001</v>
      </c>
      <c r="X31" s="235">
        <v>9.7490100000000002</v>
      </c>
      <c r="Y31" s="235">
        <v>16.001570000000001</v>
      </c>
      <c r="Z31" s="235">
        <v>9.5720700000000001</v>
      </c>
      <c r="AA31" s="235">
        <v>21.740169999999999</v>
      </c>
      <c r="AB31" s="235">
        <v>14.98456</v>
      </c>
      <c r="AC31" s="235">
        <v>10.01197</v>
      </c>
      <c r="AD31" s="235">
        <v>10.48507</v>
      </c>
      <c r="AE31" s="235">
        <v>13.671299999999999</v>
      </c>
      <c r="AF31" s="235">
        <v>11.7835</v>
      </c>
      <c r="AG31" s="235">
        <v>1.5763499999999999</v>
      </c>
      <c r="AH31" s="235">
        <v>-4.5615100000000002</v>
      </c>
      <c r="AI31" s="252">
        <v>4.3772399999999996</v>
      </c>
      <c r="AJ31" s="252">
        <v>6.30464</v>
      </c>
      <c r="AK31" s="252">
        <v>11.420924000000001</v>
      </c>
      <c r="AL31" s="252">
        <v>22.01473</v>
      </c>
      <c r="AM31" s="252">
        <v>19.386094</v>
      </c>
      <c r="AN31" s="211"/>
      <c r="AO31" s="211"/>
      <c r="AP31" s="211"/>
      <c r="AQ31" s="211"/>
      <c r="AR31" s="211"/>
      <c r="AS31" s="211"/>
      <c r="AT31" s="211"/>
      <c r="AU31" s="211"/>
      <c r="AV31" s="211"/>
      <c r="AW31" s="211"/>
      <c r="AX31" s="211"/>
      <c r="AY31" s="211"/>
    </row>
    <row r="32" spans="1:51" ht="15" x14ac:dyDescent="0.25">
      <c r="A32" s="191">
        <f>YampaRiverInflow.TotalOutflow!A32</f>
        <v>44986</v>
      </c>
      <c r="B32" s="165"/>
      <c r="C32" s="165"/>
      <c r="D32" s="165">
        <v>13.616</v>
      </c>
      <c r="E32" s="235">
        <v>19.559304000000001</v>
      </c>
      <c r="F32" s="235">
        <v>35.780078000000003</v>
      </c>
      <c r="G32" s="235">
        <v>21.771910000000002</v>
      </c>
      <c r="H32" s="235">
        <v>6.9283080000000012</v>
      </c>
      <c r="I32" s="235">
        <v>9.9853559999999995</v>
      </c>
      <c r="J32" s="235">
        <v>4.6072879999999996</v>
      </c>
      <c r="K32" s="235">
        <v>9.3644660000000002</v>
      </c>
      <c r="L32" s="235">
        <v>26.794340000000005</v>
      </c>
      <c r="M32" s="235">
        <v>39.915998000000002</v>
      </c>
      <c r="N32" s="235">
        <v>66.375816</v>
      </c>
      <c r="O32" s="235">
        <v>17.63081</v>
      </c>
      <c r="P32" s="235">
        <v>62.605969999999999</v>
      </c>
      <c r="Q32" s="235">
        <v>-10.494788</v>
      </c>
      <c r="R32" s="235">
        <v>-5.3588699999999996</v>
      </c>
      <c r="S32" s="235">
        <v>-15.49112</v>
      </c>
      <c r="T32" s="235">
        <v>36.322969999999998</v>
      </c>
      <c r="U32" s="235">
        <v>9.210090000000001</v>
      </c>
      <c r="V32" s="235">
        <v>5.7764899999999999</v>
      </c>
      <c r="W32" s="235">
        <v>9.2872199999999996</v>
      </c>
      <c r="X32" s="235">
        <v>8.1139899999999994</v>
      </c>
      <c r="Y32" s="235">
        <v>9.8301200000000009</v>
      </c>
      <c r="Z32" s="235">
        <v>14.49926</v>
      </c>
      <c r="AA32" s="235">
        <v>12.03308</v>
      </c>
      <c r="AB32" s="235">
        <v>4.5342399999999996</v>
      </c>
      <c r="AC32" s="235">
        <v>19.332849999999997</v>
      </c>
      <c r="AD32" s="235">
        <v>6.37479</v>
      </c>
      <c r="AE32" s="235">
        <v>9.2942099999999996</v>
      </c>
      <c r="AF32" s="235">
        <v>12.6425</v>
      </c>
      <c r="AG32" s="235">
        <v>6.9273500000000006</v>
      </c>
      <c r="AH32" s="235">
        <v>-7.20953</v>
      </c>
      <c r="AI32" s="252">
        <v>6.0791599999999999</v>
      </c>
      <c r="AJ32" s="252">
        <v>6.5443199999999999</v>
      </c>
      <c r="AK32" s="252">
        <v>13.23695</v>
      </c>
      <c r="AL32" s="252">
        <v>24.268612000000001</v>
      </c>
      <c r="AM32" s="252">
        <v>48.256724000000006</v>
      </c>
      <c r="AN32" s="211"/>
      <c r="AO32" s="211"/>
      <c r="AP32" s="211"/>
      <c r="AQ32" s="211"/>
      <c r="AR32" s="211"/>
      <c r="AS32" s="211"/>
      <c r="AT32" s="211"/>
      <c r="AU32" s="211"/>
      <c r="AV32" s="211"/>
      <c r="AW32" s="211"/>
      <c r="AX32" s="211"/>
      <c r="AY32" s="211"/>
    </row>
    <row r="33" spans="1:51" ht="15" x14ac:dyDescent="0.25">
      <c r="A33" s="191">
        <f>YampaRiverInflow.TotalOutflow!A33</f>
        <v>45017</v>
      </c>
      <c r="B33" s="165"/>
      <c r="C33" s="165"/>
      <c r="D33" s="165">
        <v>15.79</v>
      </c>
      <c r="E33" s="235">
        <v>24.889088000000005</v>
      </c>
      <c r="F33" s="235">
        <v>28.007258</v>
      </c>
      <c r="G33" s="235">
        <v>23.441744000000003</v>
      </c>
      <c r="H33" s="235">
        <v>20.577144000000001</v>
      </c>
      <c r="I33" s="235">
        <v>25.502514000000001</v>
      </c>
      <c r="J33" s="235">
        <v>13.009960000000001</v>
      </c>
      <c r="K33" s="235">
        <v>4.4516200000000001</v>
      </c>
      <c r="L33" s="235">
        <v>18.399011999999999</v>
      </c>
      <c r="M33" s="235">
        <v>29.763325999999999</v>
      </c>
      <c r="N33" s="235">
        <v>41.261670000000002</v>
      </c>
      <c r="O33" s="235">
        <v>7.7661820000000006</v>
      </c>
      <c r="P33" s="235">
        <v>14.708754000000001</v>
      </c>
      <c r="Q33" s="235">
        <v>23.635946000000001</v>
      </c>
      <c r="R33" s="235">
        <v>6.8406400000000005</v>
      </c>
      <c r="S33" s="235">
        <v>-2.2138499999999999</v>
      </c>
      <c r="T33" s="235">
        <v>19.547470000000001</v>
      </c>
      <c r="U33" s="235">
        <v>11.52768</v>
      </c>
      <c r="V33" s="235">
        <v>17.343669999999999</v>
      </c>
      <c r="W33" s="235">
        <v>13.49269</v>
      </c>
      <c r="X33" s="235">
        <v>4.6643299999999996</v>
      </c>
      <c r="Y33" s="235">
        <v>2.3306399999999998</v>
      </c>
      <c r="Z33" s="235">
        <v>9.179590000000001</v>
      </c>
      <c r="AA33" s="235">
        <v>14.534559999999999</v>
      </c>
      <c r="AB33" s="235">
        <v>4.0880400000000003</v>
      </c>
      <c r="AC33" s="235">
        <v>12.77216</v>
      </c>
      <c r="AD33" s="235">
        <v>7.4774700000000003</v>
      </c>
      <c r="AE33" s="235">
        <v>12.525</v>
      </c>
      <c r="AF33" s="235">
        <v>22.5366</v>
      </c>
      <c r="AG33" s="235">
        <v>5.4246600000000003</v>
      </c>
      <c r="AH33" s="235">
        <v>-1.42597</v>
      </c>
      <c r="AI33" s="252">
        <v>9.8915199999999999</v>
      </c>
      <c r="AJ33" s="252">
        <v>9.72743</v>
      </c>
      <c r="AK33" s="252">
        <v>7.0186580000000003</v>
      </c>
      <c r="AL33" s="252">
        <v>14.715734000000001</v>
      </c>
      <c r="AM33" s="252">
        <v>24.234504000000001</v>
      </c>
      <c r="AN33" s="211"/>
      <c r="AO33" s="211"/>
      <c r="AP33" s="211"/>
      <c r="AQ33" s="211"/>
      <c r="AR33" s="211"/>
      <c r="AS33" s="211"/>
      <c r="AT33" s="211"/>
      <c r="AU33" s="211"/>
      <c r="AV33" s="211"/>
      <c r="AW33" s="211"/>
      <c r="AX33" s="211"/>
      <c r="AY33" s="211"/>
    </row>
    <row r="34" spans="1:51" ht="15" x14ac:dyDescent="0.25">
      <c r="A34" s="191">
        <f>YampaRiverInflow.TotalOutflow!A34</f>
        <v>45047</v>
      </c>
      <c r="B34" s="165"/>
      <c r="C34" s="165"/>
      <c r="D34" s="165">
        <v>16.297999999999998</v>
      </c>
      <c r="E34" s="235">
        <v>8.9217919999999999</v>
      </c>
      <c r="F34" s="235">
        <v>-0.27216800000000002</v>
      </c>
      <c r="G34" s="235">
        <v>-15.576908</v>
      </c>
      <c r="H34" s="235">
        <v>10.261580000000002</v>
      </c>
      <c r="I34" s="235">
        <v>14.939944000000001</v>
      </c>
      <c r="J34" s="235">
        <v>-6.4280240000000006</v>
      </c>
      <c r="K34" s="235">
        <v>-2.930132</v>
      </c>
      <c r="L34" s="235">
        <v>9.3170699999999993</v>
      </c>
      <c r="M34" s="235">
        <v>17.687328000000001</v>
      </c>
      <c r="N34" s="235">
        <v>30.256135999999998</v>
      </c>
      <c r="O34" s="235">
        <v>9.5716059999999992</v>
      </c>
      <c r="P34" s="235">
        <v>29.325434000000005</v>
      </c>
      <c r="Q34" s="235">
        <v>5.5503300000000007</v>
      </c>
      <c r="R34" s="235">
        <v>8.0619300000000003</v>
      </c>
      <c r="S34" s="235">
        <v>-4.66012</v>
      </c>
      <c r="T34" s="235">
        <v>9.683209999999999</v>
      </c>
      <c r="U34" s="235">
        <v>23.337949999999999</v>
      </c>
      <c r="V34" s="235">
        <v>11.09249</v>
      </c>
      <c r="W34" s="235">
        <v>14.89179</v>
      </c>
      <c r="X34" s="235">
        <v>9.6852700000000009</v>
      </c>
      <c r="Y34" s="235">
        <v>5.5847100000000003</v>
      </c>
      <c r="Z34" s="235">
        <v>4.1686000000000005</v>
      </c>
      <c r="AA34" s="235">
        <v>14.016170000000001</v>
      </c>
      <c r="AB34" s="235">
        <v>5.02379</v>
      </c>
      <c r="AC34" s="235">
        <v>16.882990000000003</v>
      </c>
      <c r="AD34" s="235">
        <v>3.9549799999999999</v>
      </c>
      <c r="AE34" s="235">
        <v>10.53945</v>
      </c>
      <c r="AF34" s="235">
        <v>19.5229</v>
      </c>
      <c r="AG34" s="235">
        <v>4.9721899999999994</v>
      </c>
      <c r="AH34" s="235">
        <v>1.2309300000000001</v>
      </c>
      <c r="AI34" s="252">
        <v>4.9847600000000005</v>
      </c>
      <c r="AJ34" s="252">
        <v>9.3964200000000009</v>
      </c>
      <c r="AK34" s="252">
        <v>8.1567039999999995</v>
      </c>
      <c r="AL34" s="252">
        <v>18.447317999999999</v>
      </c>
      <c r="AM34" s="252">
        <v>41.574200000000005</v>
      </c>
      <c r="AN34" s="211"/>
      <c r="AO34" s="211"/>
      <c r="AP34" s="211"/>
      <c r="AQ34" s="211"/>
      <c r="AR34" s="211"/>
      <c r="AS34" s="211"/>
      <c r="AT34" s="211"/>
      <c r="AU34" s="211"/>
      <c r="AV34" s="211"/>
      <c r="AW34" s="211"/>
      <c r="AX34" s="211"/>
      <c r="AY34" s="211"/>
    </row>
    <row r="35" spans="1:51" ht="15" x14ac:dyDescent="0.25">
      <c r="A35" s="191">
        <f>YampaRiverInflow.TotalOutflow!A35</f>
        <v>45078</v>
      </c>
      <c r="B35" s="165"/>
      <c r="C35" s="165"/>
      <c r="D35" s="165">
        <v>17.035</v>
      </c>
      <c r="E35" s="235">
        <v>8.1491520000000008</v>
      </c>
      <c r="F35" s="235">
        <v>20.665317999999999</v>
      </c>
      <c r="G35" s="235">
        <v>14.274572000000001</v>
      </c>
      <c r="H35" s="235">
        <v>14.059692000000002</v>
      </c>
      <c r="I35" s="235">
        <v>2.4844780000000002</v>
      </c>
      <c r="J35" s="235">
        <v>1.888352</v>
      </c>
      <c r="K35" s="235">
        <v>10.006266000000002</v>
      </c>
      <c r="L35" s="235">
        <v>19.542680000000001</v>
      </c>
      <c r="M35" s="235">
        <v>1.2684000000000002</v>
      </c>
      <c r="N35" s="235">
        <v>4.9412060000000002</v>
      </c>
      <c r="O35" s="235">
        <v>-1.180104</v>
      </c>
      <c r="P35" s="235">
        <v>16.706314000000003</v>
      </c>
      <c r="Q35" s="235">
        <v>1.3633040000000001</v>
      </c>
      <c r="R35" s="235">
        <v>-0.79383999999999999</v>
      </c>
      <c r="S35" s="235">
        <v>-23.251810000000003</v>
      </c>
      <c r="T35" s="235">
        <v>12.69872</v>
      </c>
      <c r="U35" s="235">
        <v>19.039000000000001</v>
      </c>
      <c r="V35" s="235">
        <v>6.8687700000000005</v>
      </c>
      <c r="W35" s="235">
        <v>14.246139999999999</v>
      </c>
      <c r="X35" s="235">
        <v>18.845080000000003</v>
      </c>
      <c r="Y35" s="235">
        <v>7.4909099999999995</v>
      </c>
      <c r="Z35" s="235">
        <v>13.8124</v>
      </c>
      <c r="AA35" s="235">
        <v>24.775919999999999</v>
      </c>
      <c r="AB35" s="235">
        <v>9.7531100000000013</v>
      </c>
      <c r="AC35" s="235">
        <v>18.740459999999999</v>
      </c>
      <c r="AD35" s="235">
        <v>5.9942099999999998</v>
      </c>
      <c r="AE35" s="235">
        <v>10.93661</v>
      </c>
      <c r="AF35" s="235">
        <v>14.07673</v>
      </c>
      <c r="AG35" s="235">
        <v>3.54962</v>
      </c>
      <c r="AH35" s="235">
        <v>6.4226899999999993</v>
      </c>
      <c r="AI35" s="252">
        <v>10.59356</v>
      </c>
      <c r="AJ35" s="252">
        <v>1.32226</v>
      </c>
      <c r="AK35" s="252">
        <v>3.633238</v>
      </c>
      <c r="AL35" s="252">
        <v>2.8407460000000002</v>
      </c>
      <c r="AM35" s="252">
        <v>-4.0965480000000003</v>
      </c>
      <c r="AN35" s="211"/>
      <c r="AO35" s="211"/>
      <c r="AP35" s="211"/>
      <c r="AQ35" s="211"/>
      <c r="AR35" s="211"/>
      <c r="AS35" s="211"/>
      <c r="AT35" s="211"/>
      <c r="AU35" s="211"/>
      <c r="AV35" s="211"/>
      <c r="AW35" s="211"/>
      <c r="AX35" s="211"/>
      <c r="AY35" s="211"/>
    </row>
    <row r="36" spans="1:51" ht="15" x14ac:dyDescent="0.25">
      <c r="A36" s="191">
        <f>YampaRiverInflow.TotalOutflow!A36</f>
        <v>45108</v>
      </c>
      <c r="B36" s="165"/>
      <c r="C36" s="165"/>
      <c r="D36" s="165">
        <v>24.206</v>
      </c>
      <c r="E36" s="235">
        <v>46.755935999999998</v>
      </c>
      <c r="F36" s="235">
        <v>13.937982000000002</v>
      </c>
      <c r="G36" s="235">
        <v>-9.5202080000000002</v>
      </c>
      <c r="H36" s="235">
        <v>16.145548000000002</v>
      </c>
      <c r="I36" s="235">
        <v>8.3940580000000011</v>
      </c>
      <c r="J36" s="235">
        <v>24.153351999999998</v>
      </c>
      <c r="K36" s="235">
        <v>8.4327039999999993</v>
      </c>
      <c r="L36" s="235">
        <v>3.5028120000000005</v>
      </c>
      <c r="M36" s="235">
        <v>15.702810000000001</v>
      </c>
      <c r="N36" s="235">
        <v>2.0310160000000002</v>
      </c>
      <c r="O36" s="235">
        <v>8.0089059999999996</v>
      </c>
      <c r="P36" s="235">
        <v>20.697440000000004</v>
      </c>
      <c r="Q36" s="235">
        <v>17.755964000000002</v>
      </c>
      <c r="R36" s="235">
        <v>11.63293</v>
      </c>
      <c r="S36" s="235">
        <v>-12.476629999999998</v>
      </c>
      <c r="T36" s="235">
        <v>23.625509999999998</v>
      </c>
      <c r="U36" s="235">
        <v>20.54889</v>
      </c>
      <c r="V36" s="235">
        <v>8.319090000000001</v>
      </c>
      <c r="W36" s="235">
        <v>20.105460000000001</v>
      </c>
      <c r="X36" s="235">
        <v>19.50067</v>
      </c>
      <c r="Y36" s="235">
        <v>8.3446700000000007</v>
      </c>
      <c r="Z36" s="235">
        <v>18.455950000000001</v>
      </c>
      <c r="AA36" s="235">
        <v>31.79073</v>
      </c>
      <c r="AB36" s="235">
        <v>14.55987</v>
      </c>
      <c r="AC36" s="235">
        <v>21.886839999999999</v>
      </c>
      <c r="AD36" s="235">
        <v>25.583909999999999</v>
      </c>
      <c r="AE36" s="235">
        <v>21.074020000000001</v>
      </c>
      <c r="AF36" s="235">
        <v>18.544400000000003</v>
      </c>
      <c r="AG36" s="235">
        <v>6.5901300000000003</v>
      </c>
      <c r="AH36" s="235">
        <v>14.91146</v>
      </c>
      <c r="AI36" s="252">
        <v>14.38373</v>
      </c>
      <c r="AJ36" s="252">
        <v>27.614090000000001</v>
      </c>
      <c r="AK36" s="252">
        <v>1.747992</v>
      </c>
      <c r="AL36" s="252">
        <v>12.233666000000001</v>
      </c>
      <c r="AM36" s="252">
        <v>40.837490000000003</v>
      </c>
      <c r="AN36" s="211"/>
      <c r="AO36" s="211"/>
      <c r="AP36" s="211"/>
      <c r="AQ36" s="211"/>
      <c r="AR36" s="211"/>
      <c r="AS36" s="211"/>
      <c r="AT36" s="211"/>
      <c r="AU36" s="211"/>
      <c r="AV36" s="211"/>
      <c r="AW36" s="211"/>
      <c r="AX36" s="211"/>
      <c r="AY36" s="211"/>
    </row>
    <row r="37" spans="1:51" ht="15" x14ac:dyDescent="0.25">
      <c r="A37" s="191">
        <f>YampaRiverInflow.TotalOutflow!A37</f>
        <v>45139</v>
      </c>
      <c r="B37" s="165"/>
      <c r="C37" s="165"/>
      <c r="D37" s="165">
        <v>20.309999999999999</v>
      </c>
      <c r="E37" s="235">
        <v>46.49971</v>
      </c>
      <c r="F37" s="235">
        <v>0.7424400000000001</v>
      </c>
      <c r="G37" s="235">
        <v>14.672851999999999</v>
      </c>
      <c r="H37" s="235">
        <v>32.564776000000002</v>
      </c>
      <c r="I37" s="235">
        <v>18.685385999999998</v>
      </c>
      <c r="J37" s="235">
        <v>18.337461999999999</v>
      </c>
      <c r="K37" s="235">
        <v>16.435265999999999</v>
      </c>
      <c r="L37" s="235">
        <v>21.988620000000001</v>
      </c>
      <c r="M37" s="235">
        <v>28.766426000000003</v>
      </c>
      <c r="N37" s="235">
        <v>19.739957999999998</v>
      </c>
      <c r="O37" s="235">
        <v>11.451958000000001</v>
      </c>
      <c r="P37" s="235">
        <v>20.660824000000002</v>
      </c>
      <c r="Q37" s="235">
        <v>13.796706</v>
      </c>
      <c r="R37" s="235">
        <v>9.7706299999999988</v>
      </c>
      <c r="S37" s="235">
        <v>7.4435000000000002</v>
      </c>
      <c r="T37" s="235">
        <v>20.504860000000001</v>
      </c>
      <c r="U37" s="235">
        <v>22.135639999999999</v>
      </c>
      <c r="V37" s="235">
        <v>5.2130799999999997</v>
      </c>
      <c r="W37" s="235">
        <v>14.802440000000001</v>
      </c>
      <c r="X37" s="235">
        <v>21.94164</v>
      </c>
      <c r="Y37" s="235">
        <v>8.4181799999999996</v>
      </c>
      <c r="Z37" s="235">
        <v>21.659500000000001</v>
      </c>
      <c r="AA37" s="235">
        <v>35.8294</v>
      </c>
      <c r="AB37" s="235">
        <v>14.210139999999999</v>
      </c>
      <c r="AC37" s="235">
        <v>24.195160000000001</v>
      </c>
      <c r="AD37" s="235">
        <v>26.496269999999999</v>
      </c>
      <c r="AE37" s="235">
        <v>24.024999999999999</v>
      </c>
      <c r="AF37" s="235">
        <v>22.344560000000001</v>
      </c>
      <c r="AG37" s="235">
        <v>9.8739599999999985</v>
      </c>
      <c r="AH37" s="235">
        <v>13.84548</v>
      </c>
      <c r="AI37" s="252">
        <v>16.93469</v>
      </c>
      <c r="AJ37" s="252">
        <v>14.48996</v>
      </c>
      <c r="AK37" s="252">
        <v>23.217804000000005</v>
      </c>
      <c r="AL37" s="252">
        <v>21.390052000000001</v>
      </c>
      <c r="AM37" s="252">
        <v>33.227021999999998</v>
      </c>
      <c r="AN37" s="211"/>
      <c r="AO37" s="211"/>
      <c r="AP37" s="211"/>
      <c r="AQ37" s="211"/>
      <c r="AR37" s="211"/>
      <c r="AS37" s="211"/>
      <c r="AT37" s="211"/>
      <c r="AU37" s="211"/>
      <c r="AV37" s="211"/>
      <c r="AW37" s="211"/>
      <c r="AX37" s="211"/>
      <c r="AY37" s="211"/>
    </row>
    <row r="38" spans="1:51" ht="15" x14ac:dyDescent="0.25">
      <c r="A38" s="191">
        <f>YampaRiverInflow.TotalOutflow!A38</f>
        <v>45170</v>
      </c>
      <c r="B38" s="165"/>
      <c r="C38" s="165"/>
      <c r="D38" s="165">
        <v>13.837</v>
      </c>
      <c r="E38" s="235">
        <v>20.53886</v>
      </c>
      <c r="F38" s="235">
        <v>12.485670000000001</v>
      </c>
      <c r="G38" s="235">
        <v>12.587112000000001</v>
      </c>
      <c r="H38" s="235">
        <v>13.715842000000002</v>
      </c>
      <c r="I38" s="235">
        <v>14.078788000000001</v>
      </c>
      <c r="J38" s="235">
        <v>17.133922000000002</v>
      </c>
      <c r="K38" s="235">
        <v>36.728893999999997</v>
      </c>
      <c r="L38" s="235">
        <v>21.500264000000001</v>
      </c>
      <c r="M38" s="235">
        <v>26.366382000000002</v>
      </c>
      <c r="N38" s="235">
        <v>15.737406</v>
      </c>
      <c r="O38" s="235">
        <v>14.914582000000003</v>
      </c>
      <c r="P38" s="235">
        <v>14.839589999999999</v>
      </c>
      <c r="Q38" s="235">
        <v>10.647540000000001</v>
      </c>
      <c r="R38" s="235">
        <v>-6.0112700000000006</v>
      </c>
      <c r="S38" s="235">
        <v>19.914009999999998</v>
      </c>
      <c r="T38" s="235">
        <v>13.555149999999999</v>
      </c>
      <c r="U38" s="235">
        <v>15.397549999999999</v>
      </c>
      <c r="V38" s="235">
        <v>7.1036899999999994</v>
      </c>
      <c r="W38" s="235">
        <v>8.6973899999999986</v>
      </c>
      <c r="X38" s="235">
        <v>11.841569999999999</v>
      </c>
      <c r="Y38" s="235">
        <v>3.6388400000000001</v>
      </c>
      <c r="Z38" s="235">
        <v>18.084299999999999</v>
      </c>
      <c r="AA38" s="235">
        <v>24.926950000000001</v>
      </c>
      <c r="AB38" s="235">
        <v>13.032249999999999</v>
      </c>
      <c r="AC38" s="235">
        <v>14.707469999999999</v>
      </c>
      <c r="AD38" s="235">
        <v>15.101129999999999</v>
      </c>
      <c r="AE38" s="235">
        <v>9.3519199999999998</v>
      </c>
      <c r="AF38" s="235">
        <v>35.037589999999994</v>
      </c>
      <c r="AG38" s="235">
        <v>-2.8639899999999998</v>
      </c>
      <c r="AH38" s="235">
        <v>6.7481800000000005</v>
      </c>
      <c r="AI38" s="252">
        <v>15.02529</v>
      </c>
      <c r="AJ38" s="252">
        <v>11.451879999999999</v>
      </c>
      <c r="AK38" s="252">
        <v>15.371198000000001</v>
      </c>
      <c r="AL38" s="252">
        <v>22.553249999999998</v>
      </c>
      <c r="AM38" s="252">
        <v>8.4984000000000002</v>
      </c>
      <c r="AN38" s="211"/>
      <c r="AO38" s="211"/>
      <c r="AP38" s="211"/>
      <c r="AQ38" s="211"/>
      <c r="AR38" s="211"/>
      <c r="AS38" s="211"/>
      <c r="AT38" s="211"/>
      <c r="AU38" s="211"/>
      <c r="AV38" s="211"/>
      <c r="AW38" s="211"/>
      <c r="AX38" s="211"/>
      <c r="AY38" s="211"/>
    </row>
    <row r="39" spans="1:51" ht="15" x14ac:dyDescent="0.25">
      <c r="A39" s="191">
        <f>YampaRiverInflow.TotalOutflow!A39</f>
        <v>45200</v>
      </c>
      <c r="B39" s="165"/>
      <c r="C39" s="165"/>
      <c r="D39" s="165">
        <v>8.81</v>
      </c>
      <c r="E39" s="235">
        <v>21.019506</v>
      </c>
      <c r="F39" s="235">
        <v>15.296984</v>
      </c>
      <c r="G39" s="235">
        <v>17.363528000000002</v>
      </c>
      <c r="H39" s="235">
        <v>15.145718</v>
      </c>
      <c r="I39" s="235">
        <v>19.380140000000001</v>
      </c>
      <c r="J39" s="235">
        <v>13.376776000000001</v>
      </c>
      <c r="K39" s="235">
        <v>4.7494760000000005</v>
      </c>
      <c r="L39" s="235">
        <v>8.6108960000000003</v>
      </c>
      <c r="M39" s="235">
        <v>17.934583999999997</v>
      </c>
      <c r="N39" s="235">
        <v>11.836898000000001</v>
      </c>
      <c r="O39" s="235">
        <v>11.503132000000001</v>
      </c>
      <c r="P39" s="235">
        <v>12.135444000000001</v>
      </c>
      <c r="Q39" s="235">
        <v>6.3876860000000004</v>
      </c>
      <c r="R39" s="235">
        <v>-7.82599</v>
      </c>
      <c r="S39" s="235">
        <v>24.362849999999998</v>
      </c>
      <c r="T39" s="235">
        <v>10.95425</v>
      </c>
      <c r="U39" s="235">
        <v>11.723360000000001</v>
      </c>
      <c r="V39" s="235">
        <v>4.6145899999999997</v>
      </c>
      <c r="W39" s="235">
        <v>6.6953500000000004</v>
      </c>
      <c r="X39" s="235">
        <v>9.5123700000000007</v>
      </c>
      <c r="Y39" s="235">
        <v>-0.49925999999999998</v>
      </c>
      <c r="Z39" s="235">
        <v>18.132660000000001</v>
      </c>
      <c r="AA39" s="235">
        <v>19.22006</v>
      </c>
      <c r="AB39" s="235">
        <v>10.97871</v>
      </c>
      <c r="AC39" s="235">
        <v>13.21185</v>
      </c>
      <c r="AD39" s="235">
        <v>14.04824</v>
      </c>
      <c r="AE39" s="235">
        <v>6.9533999999999994</v>
      </c>
      <c r="AF39" s="235">
        <v>23.35398</v>
      </c>
      <c r="AG39" s="235">
        <v>-2.8656299999999999</v>
      </c>
      <c r="AH39" s="235">
        <v>2.3012199999999998</v>
      </c>
      <c r="AI39" s="252">
        <v>14.73507</v>
      </c>
      <c r="AJ39" s="252">
        <v>8.505370000000001</v>
      </c>
      <c r="AK39" s="252">
        <v>11.385834000000001</v>
      </c>
      <c r="AL39" s="252">
        <v>-0.71860800000000002</v>
      </c>
      <c r="AM39" s="252">
        <v>25.419446000000001</v>
      </c>
      <c r="AN39" s="211"/>
      <c r="AO39" s="211"/>
      <c r="AP39" s="211"/>
      <c r="AQ39" s="211"/>
      <c r="AR39" s="211"/>
      <c r="AS39" s="211"/>
      <c r="AT39" s="211"/>
      <c r="AU39" s="211"/>
      <c r="AV39" s="211"/>
      <c r="AW39" s="211"/>
      <c r="AX39" s="211"/>
      <c r="AY39" s="211"/>
    </row>
    <row r="40" spans="1:51" ht="15" x14ac:dyDescent="0.25">
      <c r="A40" s="191">
        <f>YampaRiverInflow.TotalOutflow!A40</f>
        <v>45231</v>
      </c>
      <c r="B40" s="165"/>
      <c r="C40" s="165"/>
      <c r="D40" s="165">
        <v>1.72</v>
      </c>
      <c r="E40" s="235">
        <v>19.335204000000001</v>
      </c>
      <c r="F40" s="235">
        <v>16.094632000000001</v>
      </c>
      <c r="G40" s="235">
        <v>11.450326</v>
      </c>
      <c r="H40" s="235">
        <v>26.131626000000004</v>
      </c>
      <c r="I40" s="235">
        <v>8.3835399999999982</v>
      </c>
      <c r="J40" s="235">
        <v>1.6175140000000001</v>
      </c>
      <c r="K40" s="235">
        <v>4.4911860000000008</v>
      </c>
      <c r="L40" s="235">
        <v>8.991363999999999</v>
      </c>
      <c r="M40" s="235">
        <v>10.960080000000001</v>
      </c>
      <c r="N40" s="235">
        <v>12.147136</v>
      </c>
      <c r="O40" s="235">
        <v>3.6625680000000003</v>
      </c>
      <c r="P40" s="235">
        <v>15.820898000000001</v>
      </c>
      <c r="Q40" s="235">
        <v>14.533392000000001</v>
      </c>
      <c r="R40" s="235">
        <v>-12.37326</v>
      </c>
      <c r="S40" s="235">
        <v>14.93168</v>
      </c>
      <c r="T40" s="235">
        <v>-5.1652700000000005</v>
      </c>
      <c r="U40" s="235">
        <v>10.395850000000001</v>
      </c>
      <c r="V40" s="235">
        <v>4.0648400000000002</v>
      </c>
      <c r="W40" s="235">
        <v>3.5380700000000003</v>
      </c>
      <c r="X40" s="235">
        <v>7.5272700000000006</v>
      </c>
      <c r="Y40" s="235">
        <v>13.11669</v>
      </c>
      <c r="Z40" s="235">
        <v>15.47784</v>
      </c>
      <c r="AA40" s="235">
        <v>21.893450000000001</v>
      </c>
      <c r="AB40" s="235">
        <v>12.1463</v>
      </c>
      <c r="AC40" s="235">
        <v>8.651209999999999</v>
      </c>
      <c r="AD40" s="235">
        <v>9.7618099999999988</v>
      </c>
      <c r="AE40" s="235">
        <v>16.488720000000001</v>
      </c>
      <c r="AF40" s="235">
        <v>4.6226700000000003</v>
      </c>
      <c r="AG40" s="235">
        <v>5.9689499999999995</v>
      </c>
      <c r="AH40" s="235">
        <v>-1.0023</v>
      </c>
      <c r="AI40" s="252">
        <v>2.8529</v>
      </c>
      <c r="AJ40" s="252">
        <v>5.8924399999999997</v>
      </c>
      <c r="AK40" s="252">
        <v>14.328964000000001</v>
      </c>
      <c r="AL40" s="252">
        <v>10.843160000000001</v>
      </c>
      <c r="AM40" s="252">
        <v>18.386371999999998</v>
      </c>
      <c r="AN40" s="211"/>
      <c r="AO40" s="211"/>
      <c r="AP40" s="211"/>
      <c r="AQ40" s="211"/>
      <c r="AR40" s="211"/>
      <c r="AS40" s="211"/>
      <c r="AT40" s="211"/>
      <c r="AU40" s="211"/>
      <c r="AV40" s="211"/>
      <c r="AW40" s="211"/>
      <c r="AX40" s="211"/>
      <c r="AY40" s="211"/>
    </row>
    <row r="41" spans="1:51" ht="15" x14ac:dyDescent="0.25">
      <c r="A41" s="191">
        <f>YampaRiverInflow.TotalOutflow!A41</f>
        <v>45261</v>
      </c>
      <c r="B41" s="165"/>
      <c r="C41" s="165"/>
      <c r="D41" s="165">
        <v>4.9169999999999998</v>
      </c>
      <c r="E41" s="235">
        <v>25.264988000000002</v>
      </c>
      <c r="F41" s="235">
        <v>17.192216000000002</v>
      </c>
      <c r="G41" s="235">
        <v>14.472434000000002</v>
      </c>
      <c r="H41" s="235">
        <v>14.617889999999999</v>
      </c>
      <c r="I41" s="235">
        <v>12.40625</v>
      </c>
      <c r="J41" s="235">
        <v>14.303154000000003</v>
      </c>
      <c r="K41" s="235">
        <v>8.5718779999999999</v>
      </c>
      <c r="L41" s="235">
        <v>16.566911999999999</v>
      </c>
      <c r="M41" s="235">
        <v>23.606604000000004</v>
      </c>
      <c r="N41" s="235">
        <v>11.927992</v>
      </c>
      <c r="O41" s="235">
        <v>18.697578</v>
      </c>
      <c r="P41" s="235">
        <v>16.272072000000001</v>
      </c>
      <c r="Q41" s="235">
        <v>6.2282960000000003</v>
      </c>
      <c r="R41" s="235">
        <v>-16.238409999999998</v>
      </c>
      <c r="S41" s="235">
        <v>12.00187</v>
      </c>
      <c r="T41" s="235">
        <v>6.5915499999999998</v>
      </c>
      <c r="U41" s="235">
        <v>12.228569999999999</v>
      </c>
      <c r="V41" s="235">
        <v>1.01868</v>
      </c>
      <c r="W41" s="235">
        <v>6.6875100000000005</v>
      </c>
      <c r="X41" s="235">
        <v>11.483219999999999</v>
      </c>
      <c r="Y41" s="235">
        <v>-2.7016499999999999</v>
      </c>
      <c r="Z41" s="235">
        <v>25.948370000000001</v>
      </c>
      <c r="AA41" s="235">
        <v>22.778939999999999</v>
      </c>
      <c r="AB41" s="235">
        <v>11.792920000000001</v>
      </c>
      <c r="AC41" s="235">
        <v>17.610810000000001</v>
      </c>
      <c r="AD41" s="235">
        <v>24.307770000000001</v>
      </c>
      <c r="AE41" s="235">
        <v>18.407709999999998</v>
      </c>
      <c r="AF41" s="235">
        <v>2.61571</v>
      </c>
      <c r="AG41" s="235">
        <v>-1.4079200000000001</v>
      </c>
      <c r="AH41" s="235">
        <v>-6.0315000000000003</v>
      </c>
      <c r="AI41" s="252">
        <v>15.691600000000001</v>
      </c>
      <c r="AJ41" s="252">
        <v>6.0872700000000002</v>
      </c>
      <c r="AK41" s="252">
        <v>11.088239999999999</v>
      </c>
      <c r="AL41" s="252">
        <v>24.479745999999999</v>
      </c>
      <c r="AM41" s="252">
        <v>28.815221999999999</v>
      </c>
      <c r="AN41" s="211"/>
      <c r="AO41" s="211"/>
      <c r="AP41" s="211"/>
      <c r="AQ41" s="211"/>
      <c r="AR41" s="211"/>
      <c r="AS41" s="211"/>
      <c r="AT41" s="211"/>
      <c r="AU41" s="211"/>
      <c r="AV41" s="211"/>
      <c r="AW41" s="211"/>
      <c r="AX41" s="211"/>
      <c r="AY41" s="211"/>
    </row>
    <row r="42" spans="1:51" ht="15" x14ac:dyDescent="0.25">
      <c r="A42" s="191">
        <f>YampaRiverInflow.TotalOutflow!A42</f>
        <v>45292</v>
      </c>
      <c r="B42" s="165"/>
      <c r="C42" s="165"/>
      <c r="D42" s="165">
        <v>10.901999999999999</v>
      </c>
      <c r="E42" s="235">
        <v>26.309258000000003</v>
      </c>
      <c r="F42" s="235">
        <v>13.399138000000001</v>
      </c>
      <c r="G42" s="235">
        <v>7.5585960000000014</v>
      </c>
      <c r="H42" s="235">
        <v>17.579034</v>
      </c>
      <c r="I42" s="235">
        <v>17.167010000000001</v>
      </c>
      <c r="J42" s="235">
        <v>17.192004000000001</v>
      </c>
      <c r="K42" s="235">
        <v>16.305914000000001</v>
      </c>
      <c r="L42" s="235">
        <v>18.317238</v>
      </c>
      <c r="M42" s="235">
        <v>101.21908400000001</v>
      </c>
      <c r="N42" s="235">
        <v>14.084605999999999</v>
      </c>
      <c r="O42" s="235">
        <v>35.531559999999999</v>
      </c>
      <c r="P42" s="235">
        <v>11.366462</v>
      </c>
      <c r="Q42" s="235">
        <v>12.906422000000001</v>
      </c>
      <c r="R42" s="235">
        <v>-12.26146</v>
      </c>
      <c r="S42" s="235">
        <v>9.9685600000000001</v>
      </c>
      <c r="T42" s="235">
        <v>3.9182399999999999</v>
      </c>
      <c r="U42" s="235">
        <v>5.2524799999999994</v>
      </c>
      <c r="V42" s="235">
        <v>0.65434000000000003</v>
      </c>
      <c r="W42" s="235">
        <v>10.38495</v>
      </c>
      <c r="X42" s="235">
        <v>14.23559</v>
      </c>
      <c r="Y42" s="235">
        <v>9.8203300000000002</v>
      </c>
      <c r="Z42" s="235">
        <v>24.700430000000001</v>
      </c>
      <c r="AA42" s="235">
        <v>22.069479999999999</v>
      </c>
      <c r="AB42" s="235">
        <v>12.57952</v>
      </c>
      <c r="AC42" s="235">
        <v>19.210369999999998</v>
      </c>
      <c r="AD42" s="235">
        <v>24.414390000000001</v>
      </c>
      <c r="AE42" s="235">
        <v>14.356399999999999</v>
      </c>
      <c r="AF42" s="235">
        <v>-5.5168900000000001</v>
      </c>
      <c r="AG42" s="235">
        <v>8.7599999999999997E-2</v>
      </c>
      <c r="AH42" s="235">
        <v>10.52117</v>
      </c>
      <c r="AI42" s="252">
        <v>15.80128</v>
      </c>
      <c r="AJ42" s="252">
        <v>6.6924780000000004</v>
      </c>
      <c r="AK42" s="252">
        <v>12.522880000000001</v>
      </c>
      <c r="AL42" s="252">
        <v>13.408282000000002</v>
      </c>
      <c r="AM42" s="252">
        <v>20.393000000000001</v>
      </c>
      <c r="AN42" s="211"/>
      <c r="AO42" s="211"/>
      <c r="AP42" s="211"/>
      <c r="AQ42" s="211"/>
      <c r="AR42" s="211"/>
      <c r="AS42" s="211"/>
      <c r="AT42" s="211"/>
      <c r="AU42" s="211"/>
      <c r="AV42" s="211"/>
      <c r="AW42" s="211"/>
      <c r="AX42" s="211"/>
      <c r="AY42" s="211"/>
    </row>
    <row r="43" spans="1:51" ht="15" x14ac:dyDescent="0.25">
      <c r="A43" s="191">
        <f>YampaRiverInflow.TotalOutflow!A43</f>
        <v>45323</v>
      </c>
      <c r="B43" s="165"/>
      <c r="C43" s="165"/>
      <c r="D43" s="165">
        <v>10.103999999999999</v>
      </c>
      <c r="E43" s="235">
        <v>21.627798000000002</v>
      </c>
      <c r="F43" s="235">
        <v>24.398584000000003</v>
      </c>
      <c r="G43" s="235">
        <v>22.760021999999999</v>
      </c>
      <c r="H43" s="235">
        <v>20.288758000000001</v>
      </c>
      <c r="I43" s="235">
        <v>20.558418000000003</v>
      </c>
      <c r="J43" s="235">
        <v>7.514894</v>
      </c>
      <c r="K43" s="235">
        <v>19.425978000000001</v>
      </c>
      <c r="L43" s="235">
        <v>27.521836</v>
      </c>
      <c r="M43" s="235">
        <v>75.754664000000005</v>
      </c>
      <c r="N43" s="235">
        <v>14.718234000000001</v>
      </c>
      <c r="O43" s="235">
        <v>33.481140000000003</v>
      </c>
      <c r="P43" s="235">
        <v>10.668854</v>
      </c>
      <c r="Q43" s="235">
        <v>-2.5262600000000002</v>
      </c>
      <c r="R43" s="235">
        <v>-10.192350000000001</v>
      </c>
      <c r="S43" s="235">
        <v>6.2821099999999994</v>
      </c>
      <c r="T43" s="235">
        <v>3.13246</v>
      </c>
      <c r="U43" s="235">
        <v>4.1601400000000002</v>
      </c>
      <c r="V43" s="235">
        <v>2.8380700000000001</v>
      </c>
      <c r="W43" s="235">
        <v>9.7490100000000002</v>
      </c>
      <c r="X43" s="235">
        <v>16.001570000000001</v>
      </c>
      <c r="Y43" s="235">
        <v>9.5720700000000001</v>
      </c>
      <c r="Z43" s="235">
        <v>21.740169999999999</v>
      </c>
      <c r="AA43" s="235">
        <v>14.98456</v>
      </c>
      <c r="AB43" s="235">
        <v>10.01197</v>
      </c>
      <c r="AC43" s="235">
        <v>10.48507</v>
      </c>
      <c r="AD43" s="235">
        <v>13.671299999999999</v>
      </c>
      <c r="AE43" s="235">
        <v>11.7835</v>
      </c>
      <c r="AF43" s="235">
        <v>1.5763499999999999</v>
      </c>
      <c r="AG43" s="235">
        <v>-4.5615100000000002</v>
      </c>
      <c r="AH43" s="235">
        <v>4.3772399999999996</v>
      </c>
      <c r="AI43" s="252">
        <v>6.30464</v>
      </c>
      <c r="AJ43" s="252">
        <v>11.420924000000001</v>
      </c>
      <c r="AK43" s="252">
        <v>22.01473</v>
      </c>
      <c r="AL43" s="252">
        <v>19.386094</v>
      </c>
      <c r="AM43" s="252">
        <v>18.080170000000003</v>
      </c>
      <c r="AN43" s="211"/>
      <c r="AO43" s="211"/>
      <c r="AP43" s="211"/>
      <c r="AQ43" s="211"/>
      <c r="AR43" s="211"/>
      <c r="AS43" s="211"/>
      <c r="AT43" s="211"/>
      <c r="AU43" s="211"/>
      <c r="AV43" s="211"/>
      <c r="AW43" s="211"/>
      <c r="AX43" s="211"/>
      <c r="AY43" s="211"/>
    </row>
    <row r="44" spans="1:51" ht="15" x14ac:dyDescent="0.25">
      <c r="A44" s="191">
        <f>YampaRiverInflow.TotalOutflow!A44</f>
        <v>45352</v>
      </c>
      <c r="B44" s="165"/>
      <c r="C44" s="165"/>
      <c r="D44" s="165">
        <v>13.616</v>
      </c>
      <c r="E44" s="235">
        <v>35.780078000000003</v>
      </c>
      <c r="F44" s="235">
        <v>21.771910000000002</v>
      </c>
      <c r="G44" s="235">
        <v>6.9283080000000012</v>
      </c>
      <c r="H44" s="235">
        <v>9.9853559999999995</v>
      </c>
      <c r="I44" s="235">
        <v>4.6072879999999996</v>
      </c>
      <c r="J44" s="235">
        <v>9.3644660000000002</v>
      </c>
      <c r="K44" s="235">
        <v>26.794340000000005</v>
      </c>
      <c r="L44" s="235">
        <v>39.915998000000002</v>
      </c>
      <c r="M44" s="235">
        <v>66.375816</v>
      </c>
      <c r="N44" s="235">
        <v>17.63081</v>
      </c>
      <c r="O44" s="235">
        <v>62.605969999999999</v>
      </c>
      <c r="P44" s="235">
        <v>-10.494788</v>
      </c>
      <c r="Q44" s="235">
        <v>-5.3588699999999996</v>
      </c>
      <c r="R44" s="235">
        <v>-15.49112</v>
      </c>
      <c r="S44" s="235">
        <v>36.322969999999998</v>
      </c>
      <c r="T44" s="235">
        <v>9.210090000000001</v>
      </c>
      <c r="U44" s="235">
        <v>5.7764899999999999</v>
      </c>
      <c r="V44" s="235">
        <v>9.2872199999999996</v>
      </c>
      <c r="W44" s="235">
        <v>8.1139899999999994</v>
      </c>
      <c r="X44" s="235">
        <v>9.8301200000000009</v>
      </c>
      <c r="Y44" s="235">
        <v>14.49926</v>
      </c>
      <c r="Z44" s="235">
        <v>12.03308</v>
      </c>
      <c r="AA44" s="235">
        <v>4.5342399999999996</v>
      </c>
      <c r="AB44" s="235">
        <v>19.332849999999997</v>
      </c>
      <c r="AC44" s="235">
        <v>6.37479</v>
      </c>
      <c r="AD44" s="235">
        <v>9.2942099999999996</v>
      </c>
      <c r="AE44" s="235">
        <v>12.6425</v>
      </c>
      <c r="AF44" s="235">
        <v>6.9273500000000006</v>
      </c>
      <c r="AG44" s="235">
        <v>-7.20953</v>
      </c>
      <c r="AH44" s="235">
        <v>6.0791599999999999</v>
      </c>
      <c r="AI44" s="252">
        <v>6.5443199999999999</v>
      </c>
      <c r="AJ44" s="252">
        <v>13.23695</v>
      </c>
      <c r="AK44" s="252">
        <v>24.268612000000001</v>
      </c>
      <c r="AL44" s="252">
        <v>48.256724000000006</v>
      </c>
      <c r="AM44" s="252">
        <v>19.746093999999999</v>
      </c>
      <c r="AN44" s="211"/>
      <c r="AO44" s="211"/>
      <c r="AP44" s="211"/>
      <c r="AQ44" s="211"/>
      <c r="AR44" s="211"/>
      <c r="AS44" s="211"/>
      <c r="AT44" s="211"/>
      <c r="AU44" s="211"/>
      <c r="AV44" s="211"/>
      <c r="AW44" s="211"/>
      <c r="AX44" s="211"/>
      <c r="AY44" s="211"/>
    </row>
    <row r="45" spans="1:51" ht="15" x14ac:dyDescent="0.25">
      <c r="A45" s="191">
        <f>YampaRiverInflow.TotalOutflow!A45</f>
        <v>45383</v>
      </c>
      <c r="B45" s="165"/>
      <c r="C45" s="165"/>
      <c r="D45" s="165">
        <v>15.79</v>
      </c>
      <c r="E45" s="235">
        <v>28.007258</v>
      </c>
      <c r="F45" s="235">
        <v>23.441744000000003</v>
      </c>
      <c r="G45" s="235">
        <v>20.577144000000001</v>
      </c>
      <c r="H45" s="235">
        <v>25.502514000000001</v>
      </c>
      <c r="I45" s="235">
        <v>13.009960000000001</v>
      </c>
      <c r="J45" s="235">
        <v>4.4516200000000001</v>
      </c>
      <c r="K45" s="235">
        <v>18.399011999999999</v>
      </c>
      <c r="L45" s="235">
        <v>29.763325999999999</v>
      </c>
      <c r="M45" s="235">
        <v>41.261670000000002</v>
      </c>
      <c r="N45" s="235">
        <v>7.7661820000000006</v>
      </c>
      <c r="O45" s="235">
        <v>14.708754000000001</v>
      </c>
      <c r="P45" s="235">
        <v>23.635946000000001</v>
      </c>
      <c r="Q45" s="235">
        <v>6.8406400000000005</v>
      </c>
      <c r="R45" s="235">
        <v>-2.2138499999999999</v>
      </c>
      <c r="S45" s="235">
        <v>19.547470000000001</v>
      </c>
      <c r="T45" s="235">
        <v>11.52768</v>
      </c>
      <c r="U45" s="235">
        <v>17.343669999999999</v>
      </c>
      <c r="V45" s="235">
        <v>13.49269</v>
      </c>
      <c r="W45" s="235">
        <v>4.6643299999999996</v>
      </c>
      <c r="X45" s="235">
        <v>2.3306399999999998</v>
      </c>
      <c r="Y45" s="235">
        <v>9.179590000000001</v>
      </c>
      <c r="Z45" s="235">
        <v>14.534559999999999</v>
      </c>
      <c r="AA45" s="235">
        <v>4.0880400000000003</v>
      </c>
      <c r="AB45" s="235">
        <v>12.77216</v>
      </c>
      <c r="AC45" s="235">
        <v>7.4774700000000003</v>
      </c>
      <c r="AD45" s="235">
        <v>12.525</v>
      </c>
      <c r="AE45" s="235">
        <v>22.5366</v>
      </c>
      <c r="AF45" s="235">
        <v>5.4246600000000003</v>
      </c>
      <c r="AG45" s="235">
        <v>-1.42597</v>
      </c>
      <c r="AH45" s="235">
        <v>9.8915199999999999</v>
      </c>
      <c r="AI45" s="252">
        <v>9.72743</v>
      </c>
      <c r="AJ45" s="252">
        <v>7.0186580000000003</v>
      </c>
      <c r="AK45" s="252">
        <v>14.715734000000001</v>
      </c>
      <c r="AL45" s="252">
        <v>24.234504000000001</v>
      </c>
      <c r="AM45" s="252">
        <v>24.849282000000002</v>
      </c>
      <c r="AN45" s="211"/>
      <c r="AO45" s="211"/>
      <c r="AP45" s="211"/>
      <c r="AQ45" s="211"/>
      <c r="AR45" s="211"/>
      <c r="AS45" s="211"/>
      <c r="AT45" s="211"/>
      <c r="AU45" s="211"/>
      <c r="AV45" s="211"/>
      <c r="AW45" s="211"/>
      <c r="AX45" s="211"/>
      <c r="AY45" s="211"/>
    </row>
    <row r="46" spans="1:51" ht="15" x14ac:dyDescent="0.25">
      <c r="A46" s="191">
        <f>YampaRiverInflow.TotalOutflow!A46</f>
        <v>45413</v>
      </c>
      <c r="B46" s="165"/>
      <c r="C46" s="165"/>
      <c r="D46" s="165">
        <v>16.297999999999998</v>
      </c>
      <c r="E46" s="235">
        <v>-0.27216800000000002</v>
      </c>
      <c r="F46" s="235">
        <v>-15.576908</v>
      </c>
      <c r="G46" s="235">
        <v>10.261580000000002</v>
      </c>
      <c r="H46" s="235">
        <v>14.939944000000001</v>
      </c>
      <c r="I46" s="235">
        <v>-6.4280240000000006</v>
      </c>
      <c r="J46" s="235">
        <v>-2.930132</v>
      </c>
      <c r="K46" s="235">
        <v>9.3170699999999993</v>
      </c>
      <c r="L46" s="235">
        <v>17.687328000000001</v>
      </c>
      <c r="M46" s="235">
        <v>30.256135999999998</v>
      </c>
      <c r="N46" s="235">
        <v>9.5716059999999992</v>
      </c>
      <c r="O46" s="235">
        <v>29.325434000000005</v>
      </c>
      <c r="P46" s="235">
        <v>5.5503300000000007</v>
      </c>
      <c r="Q46" s="235">
        <v>8.0619300000000003</v>
      </c>
      <c r="R46" s="235">
        <v>-4.66012</v>
      </c>
      <c r="S46" s="235">
        <v>9.683209999999999</v>
      </c>
      <c r="T46" s="235">
        <v>23.337949999999999</v>
      </c>
      <c r="U46" s="235">
        <v>11.09249</v>
      </c>
      <c r="V46" s="235">
        <v>14.89179</v>
      </c>
      <c r="W46" s="235">
        <v>9.6852700000000009</v>
      </c>
      <c r="X46" s="235">
        <v>5.5847100000000003</v>
      </c>
      <c r="Y46" s="235">
        <v>4.1686000000000005</v>
      </c>
      <c r="Z46" s="235">
        <v>14.016170000000001</v>
      </c>
      <c r="AA46" s="235">
        <v>5.02379</v>
      </c>
      <c r="AB46" s="235">
        <v>16.882990000000003</v>
      </c>
      <c r="AC46" s="235">
        <v>3.9549799999999999</v>
      </c>
      <c r="AD46" s="235">
        <v>10.53945</v>
      </c>
      <c r="AE46" s="235">
        <v>19.5229</v>
      </c>
      <c r="AF46" s="235">
        <v>4.9721899999999994</v>
      </c>
      <c r="AG46" s="235">
        <v>1.2309300000000001</v>
      </c>
      <c r="AH46" s="235">
        <v>4.9847600000000005</v>
      </c>
      <c r="AI46" s="252">
        <v>9.3964200000000009</v>
      </c>
      <c r="AJ46" s="252">
        <v>8.1567039999999995</v>
      </c>
      <c r="AK46" s="252">
        <v>18.447317999999999</v>
      </c>
      <c r="AL46" s="252">
        <v>41.574200000000005</v>
      </c>
      <c r="AM46" s="252">
        <v>8.2423100000000016</v>
      </c>
      <c r="AN46" s="211"/>
      <c r="AO46" s="211"/>
      <c r="AP46" s="211"/>
      <c r="AQ46" s="211"/>
      <c r="AR46" s="211"/>
      <c r="AS46" s="211"/>
      <c r="AT46" s="211"/>
      <c r="AU46" s="211"/>
      <c r="AV46" s="211"/>
      <c r="AW46" s="211"/>
      <c r="AX46" s="211"/>
      <c r="AY46" s="211"/>
    </row>
    <row r="47" spans="1:51" ht="15" x14ac:dyDescent="0.25">
      <c r="A47" s="191">
        <f>YampaRiverInflow.TotalOutflow!A47</f>
        <v>45444</v>
      </c>
      <c r="B47" s="165"/>
      <c r="C47" s="165"/>
      <c r="D47" s="165">
        <v>17.035</v>
      </c>
      <c r="E47" s="235">
        <v>20.665317999999999</v>
      </c>
      <c r="F47" s="235">
        <v>14.274572000000001</v>
      </c>
      <c r="G47" s="235">
        <v>14.059692000000002</v>
      </c>
      <c r="H47" s="235">
        <v>2.4844780000000002</v>
      </c>
      <c r="I47" s="235">
        <v>1.888352</v>
      </c>
      <c r="J47" s="235">
        <v>10.006266000000002</v>
      </c>
      <c r="K47" s="235">
        <v>19.542680000000001</v>
      </c>
      <c r="L47" s="235">
        <v>1.2684000000000002</v>
      </c>
      <c r="M47" s="235">
        <v>4.9412060000000002</v>
      </c>
      <c r="N47" s="235">
        <v>-1.180104</v>
      </c>
      <c r="O47" s="235">
        <v>16.706314000000003</v>
      </c>
      <c r="P47" s="235">
        <v>1.3633040000000001</v>
      </c>
      <c r="Q47" s="235">
        <v>-0.79383999999999999</v>
      </c>
      <c r="R47" s="235">
        <v>-23.251810000000003</v>
      </c>
      <c r="S47" s="235">
        <v>12.69872</v>
      </c>
      <c r="T47" s="235">
        <v>19.039000000000001</v>
      </c>
      <c r="U47" s="235">
        <v>6.8687700000000005</v>
      </c>
      <c r="V47" s="235">
        <v>14.246139999999999</v>
      </c>
      <c r="W47" s="235">
        <v>18.845080000000003</v>
      </c>
      <c r="X47" s="235">
        <v>7.4909099999999995</v>
      </c>
      <c r="Y47" s="235">
        <v>13.8124</v>
      </c>
      <c r="Z47" s="235">
        <v>24.775919999999999</v>
      </c>
      <c r="AA47" s="235">
        <v>9.7531100000000013</v>
      </c>
      <c r="AB47" s="235">
        <v>18.740459999999999</v>
      </c>
      <c r="AC47" s="235">
        <v>5.9942099999999998</v>
      </c>
      <c r="AD47" s="235">
        <v>10.93661</v>
      </c>
      <c r="AE47" s="235">
        <v>14.07673</v>
      </c>
      <c r="AF47" s="235">
        <v>3.54962</v>
      </c>
      <c r="AG47" s="235">
        <v>6.4226899999999993</v>
      </c>
      <c r="AH47" s="235">
        <v>10.59356</v>
      </c>
      <c r="AI47" s="252">
        <v>1.32226</v>
      </c>
      <c r="AJ47" s="252">
        <v>3.633238</v>
      </c>
      <c r="AK47" s="252">
        <v>2.8407460000000002</v>
      </c>
      <c r="AL47" s="252">
        <v>-4.0965480000000003</v>
      </c>
      <c r="AM47" s="252">
        <v>7.6460300000000005</v>
      </c>
      <c r="AN47" s="211"/>
      <c r="AO47" s="211"/>
      <c r="AP47" s="211"/>
      <c r="AQ47" s="211"/>
      <c r="AR47" s="211"/>
      <c r="AS47" s="211"/>
      <c r="AT47" s="211"/>
      <c r="AU47" s="211"/>
      <c r="AV47" s="211"/>
      <c r="AW47" s="211"/>
      <c r="AX47" s="211"/>
      <c r="AY47" s="211"/>
    </row>
    <row r="48" spans="1:51" ht="15" x14ac:dyDescent="0.25">
      <c r="A48" s="191">
        <f>YampaRiverInflow.TotalOutflow!A48</f>
        <v>45474</v>
      </c>
      <c r="B48" s="165"/>
      <c r="C48" s="165"/>
      <c r="D48" s="165">
        <v>24.206</v>
      </c>
      <c r="E48" s="235">
        <v>13.937982000000002</v>
      </c>
      <c r="F48" s="235">
        <v>-9.5202080000000002</v>
      </c>
      <c r="G48" s="235">
        <v>16.145548000000002</v>
      </c>
      <c r="H48" s="235">
        <v>8.3940580000000011</v>
      </c>
      <c r="I48" s="235">
        <v>24.153351999999998</v>
      </c>
      <c r="J48" s="235">
        <v>8.4327039999999993</v>
      </c>
      <c r="K48" s="235">
        <v>3.5028120000000005</v>
      </c>
      <c r="L48" s="235">
        <v>15.702810000000001</v>
      </c>
      <c r="M48" s="235">
        <v>2.0310160000000002</v>
      </c>
      <c r="N48" s="235">
        <v>8.0089059999999996</v>
      </c>
      <c r="O48" s="235">
        <v>20.697440000000004</v>
      </c>
      <c r="P48" s="235">
        <v>17.755964000000002</v>
      </c>
      <c r="Q48" s="235">
        <v>11.63293</v>
      </c>
      <c r="R48" s="235">
        <v>-12.476629999999998</v>
      </c>
      <c r="S48" s="235">
        <v>23.625509999999998</v>
      </c>
      <c r="T48" s="235">
        <v>20.54889</v>
      </c>
      <c r="U48" s="235">
        <v>8.319090000000001</v>
      </c>
      <c r="V48" s="235">
        <v>20.105460000000001</v>
      </c>
      <c r="W48" s="235">
        <v>19.50067</v>
      </c>
      <c r="X48" s="235">
        <v>8.3446700000000007</v>
      </c>
      <c r="Y48" s="235">
        <v>18.455950000000001</v>
      </c>
      <c r="Z48" s="235">
        <v>31.79073</v>
      </c>
      <c r="AA48" s="235">
        <v>14.55987</v>
      </c>
      <c r="AB48" s="235">
        <v>21.886839999999999</v>
      </c>
      <c r="AC48" s="235">
        <v>25.583909999999999</v>
      </c>
      <c r="AD48" s="235">
        <v>21.074020000000001</v>
      </c>
      <c r="AE48" s="235">
        <v>18.544400000000003</v>
      </c>
      <c r="AF48" s="235">
        <v>6.5901300000000003</v>
      </c>
      <c r="AG48" s="235">
        <v>14.91146</v>
      </c>
      <c r="AH48" s="235">
        <v>14.38373</v>
      </c>
      <c r="AI48" s="252">
        <v>27.614090000000001</v>
      </c>
      <c r="AJ48" s="252">
        <v>1.747992</v>
      </c>
      <c r="AK48" s="252">
        <v>12.233666000000001</v>
      </c>
      <c r="AL48" s="252">
        <v>40.837490000000003</v>
      </c>
      <c r="AM48" s="252">
        <v>46.478228000000001</v>
      </c>
      <c r="AN48" s="211"/>
      <c r="AO48" s="211"/>
      <c r="AP48" s="211"/>
      <c r="AQ48" s="211"/>
      <c r="AR48" s="211"/>
      <c r="AS48" s="211"/>
      <c r="AT48" s="211"/>
      <c r="AU48" s="211"/>
      <c r="AV48" s="211"/>
      <c r="AW48" s="211"/>
      <c r="AX48" s="211"/>
      <c r="AY48" s="211"/>
    </row>
    <row r="49" spans="1:1005" ht="15" x14ac:dyDescent="0.25">
      <c r="A49" s="191">
        <f>YampaRiverInflow.TotalOutflow!A49</f>
        <v>45505</v>
      </c>
      <c r="B49" s="165"/>
      <c r="C49" s="165"/>
      <c r="D49" s="165">
        <v>20.309999999999999</v>
      </c>
      <c r="E49" s="235">
        <v>0.7424400000000001</v>
      </c>
      <c r="F49" s="235">
        <v>14.672851999999999</v>
      </c>
      <c r="G49" s="235">
        <v>32.564776000000002</v>
      </c>
      <c r="H49" s="235">
        <v>18.685385999999998</v>
      </c>
      <c r="I49" s="235">
        <v>18.337461999999999</v>
      </c>
      <c r="J49" s="235">
        <v>16.435265999999999</v>
      </c>
      <c r="K49" s="235">
        <v>21.988620000000001</v>
      </c>
      <c r="L49" s="235">
        <v>28.766426000000003</v>
      </c>
      <c r="M49" s="235">
        <v>19.739957999999998</v>
      </c>
      <c r="N49" s="235">
        <v>11.451958000000001</v>
      </c>
      <c r="O49" s="235">
        <v>20.660824000000002</v>
      </c>
      <c r="P49" s="235">
        <v>13.796706</v>
      </c>
      <c r="Q49" s="235">
        <v>9.7706299999999988</v>
      </c>
      <c r="R49" s="235">
        <v>7.4435000000000002</v>
      </c>
      <c r="S49" s="235">
        <v>20.504860000000001</v>
      </c>
      <c r="T49" s="235">
        <v>22.135639999999999</v>
      </c>
      <c r="U49" s="235">
        <v>5.2130799999999997</v>
      </c>
      <c r="V49" s="235">
        <v>14.802440000000001</v>
      </c>
      <c r="W49" s="235">
        <v>21.94164</v>
      </c>
      <c r="X49" s="235">
        <v>8.4181799999999996</v>
      </c>
      <c r="Y49" s="235">
        <v>21.659500000000001</v>
      </c>
      <c r="Z49" s="235">
        <v>35.8294</v>
      </c>
      <c r="AA49" s="235">
        <v>14.210139999999999</v>
      </c>
      <c r="AB49" s="235">
        <v>24.195160000000001</v>
      </c>
      <c r="AC49" s="235">
        <v>26.496269999999999</v>
      </c>
      <c r="AD49" s="235">
        <v>24.024999999999999</v>
      </c>
      <c r="AE49" s="235">
        <v>22.344560000000001</v>
      </c>
      <c r="AF49" s="235">
        <v>9.8739599999999985</v>
      </c>
      <c r="AG49" s="235">
        <v>13.84548</v>
      </c>
      <c r="AH49" s="235">
        <v>16.93469</v>
      </c>
      <c r="AI49" s="252">
        <v>14.48996</v>
      </c>
      <c r="AJ49" s="252">
        <v>23.217804000000005</v>
      </c>
      <c r="AK49" s="252">
        <v>21.390052000000001</v>
      </c>
      <c r="AL49" s="252">
        <v>33.227021999999998</v>
      </c>
      <c r="AM49" s="252">
        <v>46.634092000000003</v>
      </c>
      <c r="AN49" s="211"/>
      <c r="AO49" s="211"/>
      <c r="AP49" s="211"/>
      <c r="AQ49" s="211"/>
      <c r="AR49" s="211"/>
      <c r="AS49" s="211"/>
      <c r="AT49" s="211"/>
      <c r="AU49" s="211"/>
      <c r="AV49" s="211"/>
      <c r="AW49" s="211"/>
      <c r="AX49" s="211"/>
      <c r="AY49" s="211"/>
    </row>
    <row r="50" spans="1:1005" ht="15" x14ac:dyDescent="0.25">
      <c r="A50" s="191">
        <f>YampaRiverInflow.TotalOutflow!A50</f>
        <v>45536</v>
      </c>
      <c r="B50" s="165"/>
      <c r="C50" s="165"/>
      <c r="D50" s="165">
        <v>13.837</v>
      </c>
      <c r="E50" s="235">
        <v>12.485670000000001</v>
      </c>
      <c r="F50" s="235">
        <v>12.587112000000001</v>
      </c>
      <c r="G50" s="235">
        <v>13.715842000000002</v>
      </c>
      <c r="H50" s="235">
        <v>14.078788000000001</v>
      </c>
      <c r="I50" s="235">
        <v>17.133922000000002</v>
      </c>
      <c r="J50" s="235">
        <v>36.728893999999997</v>
      </c>
      <c r="K50" s="235">
        <v>21.500264000000001</v>
      </c>
      <c r="L50" s="235">
        <v>26.366382000000002</v>
      </c>
      <c r="M50" s="235">
        <v>15.737406</v>
      </c>
      <c r="N50" s="235">
        <v>14.914582000000003</v>
      </c>
      <c r="O50" s="235">
        <v>14.839589999999999</v>
      </c>
      <c r="P50" s="235">
        <v>10.647540000000001</v>
      </c>
      <c r="Q50" s="235">
        <v>-6.0112700000000006</v>
      </c>
      <c r="R50" s="235">
        <v>19.914009999999998</v>
      </c>
      <c r="S50" s="235">
        <v>13.555149999999999</v>
      </c>
      <c r="T50" s="235">
        <v>15.397549999999999</v>
      </c>
      <c r="U50" s="235">
        <v>7.1036899999999994</v>
      </c>
      <c r="V50" s="235">
        <v>8.6973899999999986</v>
      </c>
      <c r="W50" s="235">
        <v>11.841569999999999</v>
      </c>
      <c r="X50" s="235">
        <v>3.6388400000000001</v>
      </c>
      <c r="Y50" s="235">
        <v>18.084299999999999</v>
      </c>
      <c r="Z50" s="235">
        <v>24.926950000000001</v>
      </c>
      <c r="AA50" s="235">
        <v>13.032249999999999</v>
      </c>
      <c r="AB50" s="235">
        <v>14.707469999999999</v>
      </c>
      <c r="AC50" s="235">
        <v>15.101129999999999</v>
      </c>
      <c r="AD50" s="235">
        <v>9.3519199999999998</v>
      </c>
      <c r="AE50" s="235">
        <v>35.037589999999994</v>
      </c>
      <c r="AF50" s="235">
        <v>-2.8639899999999998</v>
      </c>
      <c r="AG50" s="235">
        <v>6.7481800000000005</v>
      </c>
      <c r="AH50" s="235">
        <v>15.02529</v>
      </c>
      <c r="AI50" s="252">
        <v>11.451879999999999</v>
      </c>
      <c r="AJ50" s="252">
        <v>15.371198000000001</v>
      </c>
      <c r="AK50" s="252">
        <v>22.553249999999998</v>
      </c>
      <c r="AL50" s="252">
        <v>8.4984000000000002</v>
      </c>
      <c r="AM50" s="252">
        <v>20.619562000000002</v>
      </c>
      <c r="AN50" s="211"/>
      <c r="AO50" s="211"/>
      <c r="AP50" s="211"/>
      <c r="AQ50" s="211"/>
      <c r="AR50" s="211"/>
      <c r="AS50" s="211"/>
      <c r="AT50" s="211"/>
      <c r="AU50" s="211"/>
      <c r="AV50" s="211"/>
      <c r="AW50" s="211"/>
      <c r="AX50" s="211"/>
      <c r="AY50" s="211"/>
    </row>
    <row r="51" spans="1:1005" ht="15" x14ac:dyDescent="0.25">
      <c r="A51" s="191">
        <f>YampaRiverInflow.TotalOutflow!A51</f>
        <v>45566</v>
      </c>
      <c r="B51" s="165"/>
      <c r="C51" s="165"/>
      <c r="D51" s="165">
        <v>8.81</v>
      </c>
      <c r="E51" s="235">
        <v>15.296984</v>
      </c>
      <c r="F51" s="235">
        <v>17.363528000000002</v>
      </c>
      <c r="G51" s="235">
        <v>15.145718</v>
      </c>
      <c r="H51" s="235">
        <v>19.380140000000001</v>
      </c>
      <c r="I51" s="235">
        <v>13.376776000000001</v>
      </c>
      <c r="J51" s="235">
        <v>4.7494760000000005</v>
      </c>
      <c r="K51" s="235">
        <v>8.6108960000000003</v>
      </c>
      <c r="L51" s="235">
        <v>17.934583999999997</v>
      </c>
      <c r="M51" s="235">
        <v>11.836898000000001</v>
      </c>
      <c r="N51" s="235">
        <v>11.503132000000001</v>
      </c>
      <c r="O51" s="235">
        <v>12.135444000000001</v>
      </c>
      <c r="P51" s="235">
        <v>6.3876860000000004</v>
      </c>
      <c r="Q51" s="235">
        <v>-7.82599</v>
      </c>
      <c r="R51" s="235">
        <v>24.362849999999998</v>
      </c>
      <c r="S51" s="235">
        <v>10.95425</v>
      </c>
      <c r="T51" s="235">
        <v>11.723360000000001</v>
      </c>
      <c r="U51" s="235">
        <v>4.6145899999999997</v>
      </c>
      <c r="V51" s="235">
        <v>6.6953500000000004</v>
      </c>
      <c r="W51" s="235">
        <v>9.5123700000000007</v>
      </c>
      <c r="X51" s="235">
        <v>-0.49925999999999998</v>
      </c>
      <c r="Y51" s="235">
        <v>18.132660000000001</v>
      </c>
      <c r="Z51" s="235">
        <v>19.22006</v>
      </c>
      <c r="AA51" s="235">
        <v>10.97871</v>
      </c>
      <c r="AB51" s="235">
        <v>13.21185</v>
      </c>
      <c r="AC51" s="235">
        <v>14.04824</v>
      </c>
      <c r="AD51" s="235">
        <v>6.9533999999999994</v>
      </c>
      <c r="AE51" s="235">
        <v>23.35398</v>
      </c>
      <c r="AF51" s="235">
        <v>-2.8656299999999999</v>
      </c>
      <c r="AG51" s="235">
        <v>2.3012199999999998</v>
      </c>
      <c r="AH51" s="235">
        <v>14.73507</v>
      </c>
      <c r="AI51" s="252">
        <v>8.505370000000001</v>
      </c>
      <c r="AJ51" s="252">
        <v>11.385834000000001</v>
      </c>
      <c r="AK51" s="252">
        <v>-0.71860800000000002</v>
      </c>
      <c r="AL51" s="252">
        <v>25.419446000000001</v>
      </c>
      <c r="AM51" s="252">
        <v>21.178598000000001</v>
      </c>
      <c r="AN51" s="211"/>
      <c r="AO51" s="211"/>
      <c r="AP51" s="211"/>
      <c r="AQ51" s="211"/>
      <c r="AR51" s="211"/>
      <c r="AS51" s="211"/>
      <c r="AT51" s="211"/>
      <c r="AU51" s="211"/>
      <c r="AV51" s="211"/>
      <c r="AW51" s="211"/>
      <c r="AX51" s="211"/>
      <c r="AY51" s="211"/>
    </row>
    <row r="52" spans="1:1005" ht="15" x14ac:dyDescent="0.25">
      <c r="A52" s="191">
        <f>YampaRiverInflow.TotalOutflow!A52</f>
        <v>45597</v>
      </c>
      <c r="B52" s="165"/>
      <c r="C52" s="165"/>
      <c r="D52" s="165">
        <v>1.72</v>
      </c>
      <c r="E52" s="235">
        <v>16.094632000000001</v>
      </c>
      <c r="F52" s="235">
        <v>11.450326</v>
      </c>
      <c r="G52" s="235">
        <v>26.131626000000004</v>
      </c>
      <c r="H52" s="235">
        <v>8.3835399999999982</v>
      </c>
      <c r="I52" s="235">
        <v>1.6175140000000001</v>
      </c>
      <c r="J52" s="235">
        <v>4.4911860000000008</v>
      </c>
      <c r="K52" s="235">
        <v>8.991363999999999</v>
      </c>
      <c r="L52" s="235">
        <v>10.960080000000001</v>
      </c>
      <c r="M52" s="235">
        <v>12.147136</v>
      </c>
      <c r="N52" s="235">
        <v>3.6625680000000003</v>
      </c>
      <c r="O52" s="235">
        <v>15.820898000000001</v>
      </c>
      <c r="P52" s="235">
        <v>14.533392000000001</v>
      </c>
      <c r="Q52" s="235">
        <v>-12.37326</v>
      </c>
      <c r="R52" s="235">
        <v>14.93168</v>
      </c>
      <c r="S52" s="235">
        <v>-5.1652700000000005</v>
      </c>
      <c r="T52" s="235">
        <v>10.395850000000001</v>
      </c>
      <c r="U52" s="235">
        <v>4.0648400000000002</v>
      </c>
      <c r="V52" s="235">
        <v>3.5380700000000003</v>
      </c>
      <c r="W52" s="235">
        <v>7.5272700000000006</v>
      </c>
      <c r="X52" s="235">
        <v>13.11669</v>
      </c>
      <c r="Y52" s="235">
        <v>15.47784</v>
      </c>
      <c r="Z52" s="235">
        <v>21.893450000000001</v>
      </c>
      <c r="AA52" s="235">
        <v>12.1463</v>
      </c>
      <c r="AB52" s="235">
        <v>8.651209999999999</v>
      </c>
      <c r="AC52" s="235">
        <v>9.7618099999999988</v>
      </c>
      <c r="AD52" s="235">
        <v>16.488720000000001</v>
      </c>
      <c r="AE52" s="235">
        <v>4.6226700000000003</v>
      </c>
      <c r="AF52" s="235">
        <v>5.9689499999999995</v>
      </c>
      <c r="AG52" s="235">
        <v>-1.0023</v>
      </c>
      <c r="AH52" s="235">
        <v>2.8529</v>
      </c>
      <c r="AI52" s="252">
        <v>5.8924399999999997</v>
      </c>
      <c r="AJ52" s="252">
        <v>14.328964000000001</v>
      </c>
      <c r="AK52" s="252">
        <v>10.843160000000001</v>
      </c>
      <c r="AL52" s="252">
        <v>18.386371999999998</v>
      </c>
      <c r="AM52" s="252">
        <v>19.311062000000003</v>
      </c>
      <c r="AN52" s="211"/>
      <c r="AO52" s="211"/>
      <c r="AP52" s="211"/>
      <c r="AQ52" s="211"/>
      <c r="AR52" s="211"/>
      <c r="AS52" s="211"/>
      <c r="AT52" s="211"/>
      <c r="AU52" s="211"/>
      <c r="AV52" s="211"/>
      <c r="AW52" s="211"/>
      <c r="AX52" s="211"/>
      <c r="AY52" s="211"/>
    </row>
    <row r="53" spans="1:1005" ht="15" x14ac:dyDescent="0.25">
      <c r="A53" s="191">
        <f>YampaRiverInflow.TotalOutflow!A53</f>
        <v>45627</v>
      </c>
      <c r="B53" s="165"/>
      <c r="C53" s="165"/>
      <c r="D53" s="165">
        <v>4.9169999999999998</v>
      </c>
      <c r="E53" s="235">
        <v>17.192216000000002</v>
      </c>
      <c r="F53" s="235">
        <v>14.472434000000002</v>
      </c>
      <c r="G53" s="235">
        <v>14.617889999999999</v>
      </c>
      <c r="H53" s="235">
        <v>12.40625</v>
      </c>
      <c r="I53" s="235">
        <v>14.303154000000003</v>
      </c>
      <c r="J53" s="235">
        <v>8.5718779999999999</v>
      </c>
      <c r="K53" s="235">
        <v>16.566911999999999</v>
      </c>
      <c r="L53" s="235">
        <v>23.606604000000004</v>
      </c>
      <c r="M53" s="235">
        <v>11.927992</v>
      </c>
      <c r="N53" s="235">
        <v>18.697578</v>
      </c>
      <c r="O53" s="235">
        <v>16.272072000000001</v>
      </c>
      <c r="P53" s="235">
        <v>6.2282960000000003</v>
      </c>
      <c r="Q53" s="235">
        <v>-16.238409999999998</v>
      </c>
      <c r="R53" s="235">
        <v>12.00187</v>
      </c>
      <c r="S53" s="235">
        <v>6.5915499999999998</v>
      </c>
      <c r="T53" s="235">
        <v>12.228569999999999</v>
      </c>
      <c r="U53" s="235">
        <v>1.01868</v>
      </c>
      <c r="V53" s="235">
        <v>6.6875100000000005</v>
      </c>
      <c r="W53" s="235">
        <v>11.483219999999999</v>
      </c>
      <c r="X53" s="235">
        <v>-2.7016499999999999</v>
      </c>
      <c r="Y53" s="235">
        <v>25.948370000000001</v>
      </c>
      <c r="Z53" s="235">
        <v>22.778939999999999</v>
      </c>
      <c r="AA53" s="235">
        <v>11.792920000000001</v>
      </c>
      <c r="AB53" s="235">
        <v>17.610810000000001</v>
      </c>
      <c r="AC53" s="235">
        <v>24.307770000000001</v>
      </c>
      <c r="AD53" s="235">
        <v>18.407709999999998</v>
      </c>
      <c r="AE53" s="235">
        <v>2.61571</v>
      </c>
      <c r="AF53" s="235">
        <v>-1.4079200000000001</v>
      </c>
      <c r="AG53" s="235">
        <v>-6.0315000000000003</v>
      </c>
      <c r="AH53" s="235">
        <v>15.691600000000001</v>
      </c>
      <c r="AI53" s="252">
        <v>6.0872700000000002</v>
      </c>
      <c r="AJ53" s="252">
        <v>11.088239999999999</v>
      </c>
      <c r="AK53" s="252">
        <v>24.479745999999999</v>
      </c>
      <c r="AL53" s="252">
        <v>28.815221999999999</v>
      </c>
      <c r="AM53" s="252">
        <v>25.261752000000001</v>
      </c>
      <c r="AN53" s="211"/>
      <c r="AO53" s="211"/>
      <c r="AP53" s="211"/>
      <c r="AQ53" s="211"/>
      <c r="AR53" s="211"/>
      <c r="AS53" s="211"/>
      <c r="AT53" s="211"/>
      <c r="AU53" s="211"/>
      <c r="AV53" s="211"/>
      <c r="AW53" s="211"/>
      <c r="AX53" s="211"/>
      <c r="AY53" s="211"/>
    </row>
    <row r="54" spans="1:1005" ht="15" x14ac:dyDescent="0.25">
      <c r="A54" s="191">
        <f>YampaRiverInflow.TotalOutflow!A54</f>
        <v>45658</v>
      </c>
      <c r="B54" s="165"/>
      <c r="C54" s="165"/>
      <c r="D54" s="165">
        <v>10.901999999999999</v>
      </c>
      <c r="E54" s="235">
        <v>13.399138000000001</v>
      </c>
      <c r="F54" s="235">
        <v>7.5585960000000014</v>
      </c>
      <c r="G54" s="235">
        <v>17.579034</v>
      </c>
      <c r="H54" s="235">
        <v>17.167010000000001</v>
      </c>
      <c r="I54" s="235">
        <v>17.192004000000001</v>
      </c>
      <c r="J54" s="235">
        <v>16.305914000000001</v>
      </c>
      <c r="K54" s="235">
        <v>18.317238</v>
      </c>
      <c r="L54" s="235">
        <v>101.21908400000001</v>
      </c>
      <c r="M54" s="235">
        <v>14.084605999999999</v>
      </c>
      <c r="N54" s="235">
        <v>35.531559999999999</v>
      </c>
      <c r="O54" s="235">
        <v>11.366462</v>
      </c>
      <c r="P54" s="235">
        <v>12.906422000000001</v>
      </c>
      <c r="Q54" s="235">
        <v>-12.26146</v>
      </c>
      <c r="R54" s="235">
        <v>9.9685600000000001</v>
      </c>
      <c r="S54" s="235">
        <v>3.9182399999999999</v>
      </c>
      <c r="T54" s="235">
        <v>5.2524799999999994</v>
      </c>
      <c r="U54" s="235">
        <v>0.65434000000000003</v>
      </c>
      <c r="V54" s="235">
        <v>10.38495</v>
      </c>
      <c r="W54" s="235">
        <v>14.23559</v>
      </c>
      <c r="X54" s="235">
        <v>9.8203300000000002</v>
      </c>
      <c r="Y54" s="235">
        <v>24.700430000000001</v>
      </c>
      <c r="Z54" s="235">
        <v>22.069479999999999</v>
      </c>
      <c r="AA54" s="235">
        <v>12.57952</v>
      </c>
      <c r="AB54" s="235">
        <v>19.210369999999998</v>
      </c>
      <c r="AC54" s="235">
        <v>24.414390000000001</v>
      </c>
      <c r="AD54" s="235">
        <v>14.356399999999999</v>
      </c>
      <c r="AE54" s="235">
        <v>-5.5168900000000001</v>
      </c>
      <c r="AF54" s="235">
        <v>8.7599999999999997E-2</v>
      </c>
      <c r="AG54" s="235">
        <v>10.52117</v>
      </c>
      <c r="AH54" s="235">
        <v>15.80128</v>
      </c>
      <c r="AI54" s="252">
        <v>6.6924780000000004</v>
      </c>
      <c r="AJ54" s="252">
        <v>12.522880000000001</v>
      </c>
      <c r="AK54" s="252">
        <v>13.408282000000002</v>
      </c>
      <c r="AL54" s="252">
        <v>20.393000000000001</v>
      </c>
      <c r="AM54" s="252">
        <v>26.830200000000001</v>
      </c>
      <c r="AN54" s="211"/>
      <c r="AO54" s="211"/>
      <c r="AP54" s="211"/>
      <c r="AQ54" s="211"/>
      <c r="AR54" s="211"/>
      <c r="AS54" s="211"/>
      <c r="AT54" s="211"/>
      <c r="AU54" s="211"/>
      <c r="AV54" s="211"/>
      <c r="AW54" s="211"/>
      <c r="AX54" s="211"/>
      <c r="AY54" s="211"/>
    </row>
    <row r="55" spans="1:1005" ht="15" x14ac:dyDescent="0.25">
      <c r="A55" s="191">
        <f>YampaRiverInflow.TotalOutflow!A55</f>
        <v>45689</v>
      </c>
      <c r="B55" s="165"/>
      <c r="C55" s="165"/>
      <c r="D55" s="165">
        <v>10.103999999999999</v>
      </c>
      <c r="E55" s="235">
        <v>24.398584000000003</v>
      </c>
      <c r="F55" s="235">
        <v>22.760021999999999</v>
      </c>
      <c r="G55" s="235">
        <v>20.288758000000001</v>
      </c>
      <c r="H55" s="235">
        <v>20.558418000000003</v>
      </c>
      <c r="I55" s="235">
        <v>7.514894</v>
      </c>
      <c r="J55" s="235">
        <v>19.425978000000001</v>
      </c>
      <c r="K55" s="235">
        <v>27.521836</v>
      </c>
      <c r="L55" s="235">
        <v>75.754664000000005</v>
      </c>
      <c r="M55" s="235">
        <v>14.718234000000001</v>
      </c>
      <c r="N55" s="235">
        <v>33.481140000000003</v>
      </c>
      <c r="O55" s="235">
        <v>10.668854</v>
      </c>
      <c r="P55" s="235">
        <v>-2.5262600000000002</v>
      </c>
      <c r="Q55" s="235">
        <v>-10.192350000000001</v>
      </c>
      <c r="R55" s="235">
        <v>6.2821099999999994</v>
      </c>
      <c r="S55" s="235">
        <v>3.13246</v>
      </c>
      <c r="T55" s="235">
        <v>4.1601400000000002</v>
      </c>
      <c r="U55" s="235">
        <v>2.8380700000000001</v>
      </c>
      <c r="V55" s="235">
        <v>9.7490100000000002</v>
      </c>
      <c r="W55" s="235">
        <v>16.001570000000001</v>
      </c>
      <c r="X55" s="235">
        <v>9.5720700000000001</v>
      </c>
      <c r="Y55" s="235">
        <v>21.740169999999999</v>
      </c>
      <c r="Z55" s="235">
        <v>14.98456</v>
      </c>
      <c r="AA55" s="235">
        <v>10.01197</v>
      </c>
      <c r="AB55" s="235">
        <v>10.48507</v>
      </c>
      <c r="AC55" s="235">
        <v>13.671299999999999</v>
      </c>
      <c r="AD55" s="235">
        <v>11.7835</v>
      </c>
      <c r="AE55" s="235">
        <v>1.5763499999999999</v>
      </c>
      <c r="AF55" s="235">
        <v>-4.5615100000000002</v>
      </c>
      <c r="AG55" s="235">
        <v>4.3772399999999996</v>
      </c>
      <c r="AH55" s="235">
        <v>6.30464</v>
      </c>
      <c r="AI55" s="252">
        <v>11.420924000000001</v>
      </c>
      <c r="AJ55" s="252">
        <v>22.01473</v>
      </c>
      <c r="AK55" s="252">
        <v>19.386094</v>
      </c>
      <c r="AL55" s="252">
        <v>18.080170000000003</v>
      </c>
      <c r="AM55" s="252">
        <v>21.570738000000002</v>
      </c>
      <c r="AN55" s="211"/>
      <c r="AO55" s="211"/>
      <c r="AP55" s="211"/>
      <c r="AQ55" s="211"/>
      <c r="AR55" s="211"/>
      <c r="AS55" s="211"/>
      <c r="AT55" s="211"/>
      <c r="AU55" s="211"/>
      <c r="AV55" s="211"/>
      <c r="AW55" s="211"/>
      <c r="AX55" s="211"/>
      <c r="AY55" s="211"/>
    </row>
    <row r="56" spans="1:1005" ht="15" x14ac:dyDescent="0.25">
      <c r="A56" s="191">
        <f>YampaRiverInflow.TotalOutflow!A56</f>
        <v>45717</v>
      </c>
      <c r="B56" s="165"/>
      <c r="C56" s="165"/>
      <c r="D56" s="165">
        <v>13.616</v>
      </c>
      <c r="E56" s="235">
        <v>21.771910000000002</v>
      </c>
      <c r="F56" s="235">
        <v>6.9283080000000012</v>
      </c>
      <c r="G56" s="235">
        <v>9.9853559999999995</v>
      </c>
      <c r="H56" s="235">
        <v>4.6072879999999996</v>
      </c>
      <c r="I56" s="235">
        <v>9.3644660000000002</v>
      </c>
      <c r="J56" s="235">
        <v>26.794340000000005</v>
      </c>
      <c r="K56" s="235">
        <v>39.915998000000002</v>
      </c>
      <c r="L56" s="235">
        <v>66.375816</v>
      </c>
      <c r="M56" s="235">
        <v>17.63081</v>
      </c>
      <c r="N56" s="235">
        <v>62.605969999999999</v>
      </c>
      <c r="O56" s="235">
        <v>-10.494788</v>
      </c>
      <c r="P56" s="235">
        <v>-5.3588699999999996</v>
      </c>
      <c r="Q56" s="235">
        <v>-15.49112</v>
      </c>
      <c r="R56" s="235">
        <v>36.322969999999998</v>
      </c>
      <c r="S56" s="235">
        <v>9.210090000000001</v>
      </c>
      <c r="T56" s="235">
        <v>5.7764899999999999</v>
      </c>
      <c r="U56" s="235">
        <v>9.2872199999999996</v>
      </c>
      <c r="V56" s="235">
        <v>8.1139899999999994</v>
      </c>
      <c r="W56" s="235">
        <v>9.8301200000000009</v>
      </c>
      <c r="X56" s="235">
        <v>14.49926</v>
      </c>
      <c r="Y56" s="235">
        <v>12.03308</v>
      </c>
      <c r="Z56" s="235">
        <v>4.5342399999999996</v>
      </c>
      <c r="AA56" s="235">
        <v>19.332849999999997</v>
      </c>
      <c r="AB56" s="235">
        <v>6.37479</v>
      </c>
      <c r="AC56" s="235">
        <v>9.2942099999999996</v>
      </c>
      <c r="AD56" s="235">
        <v>12.6425</v>
      </c>
      <c r="AE56" s="235">
        <v>6.9273500000000006</v>
      </c>
      <c r="AF56" s="235">
        <v>-7.20953</v>
      </c>
      <c r="AG56" s="235">
        <v>6.0791599999999999</v>
      </c>
      <c r="AH56" s="235">
        <v>6.5443199999999999</v>
      </c>
      <c r="AI56" s="252">
        <v>13.23695</v>
      </c>
      <c r="AJ56" s="252">
        <v>24.268612000000001</v>
      </c>
      <c r="AK56" s="252">
        <v>48.256724000000006</v>
      </c>
      <c r="AL56" s="252">
        <v>19.746093999999999</v>
      </c>
      <c r="AM56" s="252">
        <v>35.103420000000007</v>
      </c>
      <c r="AN56" s="211"/>
      <c r="AO56" s="211"/>
      <c r="AP56" s="211"/>
      <c r="AQ56" s="211"/>
      <c r="AR56" s="211"/>
      <c r="AS56" s="211"/>
      <c r="AT56" s="211"/>
      <c r="AU56" s="211"/>
      <c r="AV56" s="211"/>
      <c r="AW56" s="211"/>
      <c r="AX56" s="211"/>
      <c r="AY56" s="211"/>
    </row>
    <row r="57" spans="1:1005" ht="15" x14ac:dyDescent="0.25">
      <c r="A57" s="191">
        <f>YampaRiverInflow.TotalOutflow!A57</f>
        <v>45748</v>
      </c>
      <c r="B57" s="165"/>
      <c r="C57" s="165"/>
      <c r="D57" s="165">
        <v>15.79</v>
      </c>
      <c r="E57" s="235">
        <v>23.441744000000003</v>
      </c>
      <c r="F57" s="235">
        <v>20.577144000000001</v>
      </c>
      <c r="G57" s="235">
        <v>25.502514000000001</v>
      </c>
      <c r="H57" s="235">
        <v>13.009960000000001</v>
      </c>
      <c r="I57" s="235">
        <v>4.4516200000000001</v>
      </c>
      <c r="J57" s="235">
        <v>18.399011999999999</v>
      </c>
      <c r="K57" s="235">
        <v>29.763325999999999</v>
      </c>
      <c r="L57" s="235">
        <v>41.261670000000002</v>
      </c>
      <c r="M57" s="235">
        <v>7.7661820000000006</v>
      </c>
      <c r="N57" s="235">
        <v>14.708754000000001</v>
      </c>
      <c r="O57" s="235">
        <v>23.635946000000001</v>
      </c>
      <c r="P57" s="235">
        <v>6.8406400000000005</v>
      </c>
      <c r="Q57" s="235">
        <v>-2.2138499999999999</v>
      </c>
      <c r="R57" s="235">
        <v>19.547470000000001</v>
      </c>
      <c r="S57" s="235">
        <v>11.52768</v>
      </c>
      <c r="T57" s="235">
        <v>17.343669999999999</v>
      </c>
      <c r="U57" s="235">
        <v>13.49269</v>
      </c>
      <c r="V57" s="235">
        <v>4.6643299999999996</v>
      </c>
      <c r="W57" s="235">
        <v>2.3306399999999998</v>
      </c>
      <c r="X57" s="235">
        <v>9.179590000000001</v>
      </c>
      <c r="Y57" s="235">
        <v>14.534559999999999</v>
      </c>
      <c r="Z57" s="235">
        <v>4.0880400000000003</v>
      </c>
      <c r="AA57" s="235">
        <v>12.77216</v>
      </c>
      <c r="AB57" s="235">
        <v>7.4774700000000003</v>
      </c>
      <c r="AC57" s="235">
        <v>12.525</v>
      </c>
      <c r="AD57" s="235">
        <v>22.5366</v>
      </c>
      <c r="AE57" s="235">
        <v>5.4246600000000003</v>
      </c>
      <c r="AF57" s="235">
        <v>-1.42597</v>
      </c>
      <c r="AG57" s="235">
        <v>9.8915199999999999</v>
      </c>
      <c r="AH57" s="235">
        <v>9.72743</v>
      </c>
      <c r="AI57" s="252">
        <v>7.0186580000000003</v>
      </c>
      <c r="AJ57" s="252">
        <v>14.715734000000001</v>
      </c>
      <c r="AK57" s="252">
        <v>24.234504000000001</v>
      </c>
      <c r="AL57" s="252">
        <v>24.849282000000002</v>
      </c>
      <c r="AM57" s="252">
        <v>28.551597999999998</v>
      </c>
      <c r="AN57" s="211"/>
      <c r="AO57" s="211"/>
      <c r="AP57" s="211"/>
      <c r="AQ57" s="211"/>
      <c r="AR57" s="211"/>
      <c r="AS57" s="211"/>
      <c r="AT57" s="211"/>
      <c r="AU57" s="211"/>
      <c r="AV57" s="211"/>
      <c r="AW57" s="211"/>
      <c r="AX57" s="211"/>
      <c r="AY57" s="211"/>
    </row>
    <row r="58" spans="1:1005" ht="15" x14ac:dyDescent="0.25">
      <c r="A58" s="191">
        <f>YampaRiverInflow.TotalOutflow!A58</f>
        <v>45778</v>
      </c>
      <c r="B58" s="165"/>
      <c r="C58" s="165"/>
      <c r="D58" s="165">
        <v>16.297999999999998</v>
      </c>
      <c r="E58" s="235">
        <v>-15.576908</v>
      </c>
      <c r="F58" s="235">
        <v>10.261580000000002</v>
      </c>
      <c r="G58" s="235">
        <v>14.939944000000001</v>
      </c>
      <c r="H58" s="235">
        <v>-6.4280240000000006</v>
      </c>
      <c r="I58" s="235">
        <v>-2.930132</v>
      </c>
      <c r="J58" s="235">
        <v>9.3170699999999993</v>
      </c>
      <c r="K58" s="235">
        <v>17.687328000000001</v>
      </c>
      <c r="L58" s="235">
        <v>30.256135999999998</v>
      </c>
      <c r="M58" s="235">
        <v>9.5716059999999992</v>
      </c>
      <c r="N58" s="235">
        <v>29.325434000000005</v>
      </c>
      <c r="O58" s="235">
        <v>5.5503300000000007</v>
      </c>
      <c r="P58" s="235">
        <v>8.0619300000000003</v>
      </c>
      <c r="Q58" s="235">
        <v>-4.66012</v>
      </c>
      <c r="R58" s="235">
        <v>9.683209999999999</v>
      </c>
      <c r="S58" s="235">
        <v>23.337949999999999</v>
      </c>
      <c r="T58" s="235">
        <v>11.09249</v>
      </c>
      <c r="U58" s="235">
        <v>14.89179</v>
      </c>
      <c r="V58" s="235">
        <v>9.6852700000000009</v>
      </c>
      <c r="W58" s="235">
        <v>5.5847100000000003</v>
      </c>
      <c r="X58" s="235">
        <v>4.1686000000000005</v>
      </c>
      <c r="Y58" s="235">
        <v>14.016170000000001</v>
      </c>
      <c r="Z58" s="235">
        <v>5.02379</v>
      </c>
      <c r="AA58" s="235">
        <v>16.882990000000003</v>
      </c>
      <c r="AB58" s="235">
        <v>3.9549799999999999</v>
      </c>
      <c r="AC58" s="235">
        <v>10.53945</v>
      </c>
      <c r="AD58" s="235">
        <v>19.5229</v>
      </c>
      <c r="AE58" s="235">
        <v>4.9721899999999994</v>
      </c>
      <c r="AF58" s="235">
        <v>1.2309300000000001</v>
      </c>
      <c r="AG58" s="235">
        <v>4.9847600000000005</v>
      </c>
      <c r="AH58" s="235">
        <v>9.3964200000000009</v>
      </c>
      <c r="AI58" s="252">
        <v>8.1567039999999995</v>
      </c>
      <c r="AJ58" s="252">
        <v>18.447317999999999</v>
      </c>
      <c r="AK58" s="252">
        <v>41.574200000000005</v>
      </c>
      <c r="AL58" s="252">
        <v>8.2423100000000016</v>
      </c>
      <c r="AM58" s="252">
        <v>-0.94377600000000006</v>
      </c>
      <c r="AN58" s="211"/>
      <c r="AO58" s="211"/>
      <c r="AP58" s="211"/>
      <c r="AQ58" s="211"/>
      <c r="AR58" s="211"/>
      <c r="AS58" s="211"/>
      <c r="AT58" s="211"/>
      <c r="AU58" s="211"/>
      <c r="AV58" s="211"/>
      <c r="AW58" s="211"/>
      <c r="AX58" s="211"/>
      <c r="AY58" s="211"/>
    </row>
    <row r="59" spans="1:1005" ht="15" x14ac:dyDescent="0.25">
      <c r="A59" s="191">
        <f>YampaRiverInflow.TotalOutflow!A59</f>
        <v>45809</v>
      </c>
      <c r="B59" s="165"/>
      <c r="C59" s="165"/>
      <c r="D59" s="165">
        <v>17.035</v>
      </c>
      <c r="E59" s="235">
        <v>14.274572000000001</v>
      </c>
      <c r="F59" s="235">
        <v>14.059692000000002</v>
      </c>
      <c r="G59" s="235">
        <v>2.4844780000000002</v>
      </c>
      <c r="H59" s="235">
        <v>1.888352</v>
      </c>
      <c r="I59" s="235">
        <v>10.006266000000002</v>
      </c>
      <c r="J59" s="235">
        <v>19.542680000000001</v>
      </c>
      <c r="K59" s="235">
        <v>1.2684000000000002</v>
      </c>
      <c r="L59" s="235">
        <v>4.9412060000000002</v>
      </c>
      <c r="M59" s="235">
        <v>-1.180104</v>
      </c>
      <c r="N59" s="235">
        <v>16.706314000000003</v>
      </c>
      <c r="O59" s="235">
        <v>1.3633040000000001</v>
      </c>
      <c r="P59" s="235">
        <v>-0.79383999999999999</v>
      </c>
      <c r="Q59" s="235">
        <v>-23.251810000000003</v>
      </c>
      <c r="R59" s="235">
        <v>12.69872</v>
      </c>
      <c r="S59" s="235">
        <v>19.039000000000001</v>
      </c>
      <c r="T59" s="235">
        <v>6.8687700000000005</v>
      </c>
      <c r="U59" s="235">
        <v>14.246139999999999</v>
      </c>
      <c r="V59" s="235">
        <v>18.845080000000003</v>
      </c>
      <c r="W59" s="235">
        <v>7.4909099999999995</v>
      </c>
      <c r="X59" s="235">
        <v>13.8124</v>
      </c>
      <c r="Y59" s="235">
        <v>24.775919999999999</v>
      </c>
      <c r="Z59" s="235">
        <v>9.7531100000000013</v>
      </c>
      <c r="AA59" s="235">
        <v>18.740459999999999</v>
      </c>
      <c r="AB59" s="235">
        <v>5.9942099999999998</v>
      </c>
      <c r="AC59" s="235">
        <v>10.93661</v>
      </c>
      <c r="AD59" s="235">
        <v>14.07673</v>
      </c>
      <c r="AE59" s="235">
        <v>3.54962</v>
      </c>
      <c r="AF59" s="235">
        <v>6.4226899999999993</v>
      </c>
      <c r="AG59" s="235">
        <v>10.59356</v>
      </c>
      <c r="AH59" s="235">
        <v>1.32226</v>
      </c>
      <c r="AI59" s="252">
        <v>3.633238</v>
      </c>
      <c r="AJ59" s="252">
        <v>2.8407460000000002</v>
      </c>
      <c r="AK59" s="252">
        <v>-4.0965480000000003</v>
      </c>
      <c r="AL59" s="252">
        <v>7.6460300000000005</v>
      </c>
      <c r="AM59" s="252">
        <v>19.771796000000002</v>
      </c>
      <c r="AN59" s="211"/>
      <c r="AO59" s="211"/>
      <c r="AP59" s="211"/>
      <c r="AQ59" s="211"/>
      <c r="AR59" s="211"/>
      <c r="AS59" s="211"/>
      <c r="AT59" s="211"/>
      <c r="AU59" s="211"/>
      <c r="AV59" s="211"/>
      <c r="AW59" s="211"/>
      <c r="AX59" s="211"/>
      <c r="AY59" s="211"/>
    </row>
    <row r="60" spans="1:1005" ht="15" x14ac:dyDescent="0.25">
      <c r="A60" s="191">
        <f>YampaRiverInflow.TotalOutflow!A60</f>
        <v>45839</v>
      </c>
      <c r="B60" s="165"/>
      <c r="C60" s="165"/>
      <c r="D60" s="165">
        <v>24.206</v>
      </c>
      <c r="E60" s="235">
        <v>-9.5202080000000002</v>
      </c>
      <c r="F60" s="235">
        <v>16.145548000000002</v>
      </c>
      <c r="G60" s="235">
        <v>8.3940580000000011</v>
      </c>
      <c r="H60" s="235">
        <v>24.153351999999998</v>
      </c>
      <c r="I60" s="235">
        <v>8.4327039999999993</v>
      </c>
      <c r="J60" s="235">
        <v>3.5028120000000005</v>
      </c>
      <c r="K60" s="235">
        <v>15.702810000000001</v>
      </c>
      <c r="L60" s="235">
        <v>2.0310160000000002</v>
      </c>
      <c r="M60" s="235">
        <v>8.0089059999999996</v>
      </c>
      <c r="N60" s="235">
        <v>20.697440000000004</v>
      </c>
      <c r="O60" s="235">
        <v>17.755964000000002</v>
      </c>
      <c r="P60" s="235">
        <v>11.63293</v>
      </c>
      <c r="Q60" s="235">
        <v>-12.476629999999998</v>
      </c>
      <c r="R60" s="235">
        <v>23.625509999999998</v>
      </c>
      <c r="S60" s="235">
        <v>20.54889</v>
      </c>
      <c r="T60" s="235">
        <v>8.319090000000001</v>
      </c>
      <c r="U60" s="235">
        <v>20.105460000000001</v>
      </c>
      <c r="V60" s="235">
        <v>19.50067</v>
      </c>
      <c r="W60" s="235">
        <v>8.3446700000000007</v>
      </c>
      <c r="X60" s="235">
        <v>18.455950000000001</v>
      </c>
      <c r="Y60" s="235">
        <v>31.79073</v>
      </c>
      <c r="Z60" s="235">
        <v>14.55987</v>
      </c>
      <c r="AA60" s="235">
        <v>21.886839999999999</v>
      </c>
      <c r="AB60" s="235">
        <v>25.583909999999999</v>
      </c>
      <c r="AC60" s="235">
        <v>21.074020000000001</v>
      </c>
      <c r="AD60" s="235">
        <v>18.544400000000003</v>
      </c>
      <c r="AE60" s="235">
        <v>6.5901300000000003</v>
      </c>
      <c r="AF60" s="235">
        <v>14.91146</v>
      </c>
      <c r="AG60" s="235">
        <v>14.38373</v>
      </c>
      <c r="AH60" s="235">
        <v>27.614090000000001</v>
      </c>
      <c r="AI60" s="252">
        <v>1.747992</v>
      </c>
      <c r="AJ60" s="252">
        <v>12.233666000000001</v>
      </c>
      <c r="AK60" s="252">
        <v>40.837490000000003</v>
      </c>
      <c r="AL60" s="252">
        <v>46.478228000000001</v>
      </c>
      <c r="AM60" s="252">
        <v>13.864426000000002</v>
      </c>
      <c r="AN60" s="211"/>
      <c r="AO60" s="211"/>
      <c r="AP60" s="211"/>
      <c r="AQ60" s="211"/>
      <c r="AR60" s="211"/>
      <c r="AS60" s="211"/>
      <c r="AT60" s="211"/>
      <c r="AU60" s="211"/>
      <c r="AV60" s="211"/>
      <c r="AW60" s="211"/>
      <c r="AX60" s="211"/>
      <c r="AY60" s="211"/>
    </row>
    <row r="61" spans="1:1005" ht="15" x14ac:dyDescent="0.25">
      <c r="A61" s="191">
        <f>YampaRiverInflow.TotalOutflow!A61</f>
        <v>45870</v>
      </c>
      <c r="B61" s="165"/>
      <c r="C61" s="165"/>
      <c r="D61" s="165">
        <v>20.309999999999999</v>
      </c>
      <c r="E61" s="235">
        <v>14.672851999999999</v>
      </c>
      <c r="F61" s="235">
        <v>32.564776000000002</v>
      </c>
      <c r="G61" s="235">
        <v>18.685385999999998</v>
      </c>
      <c r="H61" s="235">
        <v>18.337461999999999</v>
      </c>
      <c r="I61" s="235">
        <v>16.435265999999999</v>
      </c>
      <c r="J61" s="235">
        <v>21.988620000000001</v>
      </c>
      <c r="K61" s="235">
        <v>28.766426000000003</v>
      </c>
      <c r="L61" s="235">
        <v>19.739957999999998</v>
      </c>
      <c r="M61" s="235">
        <v>11.451958000000001</v>
      </c>
      <c r="N61" s="235">
        <v>20.660824000000002</v>
      </c>
      <c r="O61" s="235">
        <v>13.796706</v>
      </c>
      <c r="P61" s="235">
        <v>9.7706299999999988</v>
      </c>
      <c r="Q61" s="235">
        <v>7.4435000000000002</v>
      </c>
      <c r="R61" s="235">
        <v>20.504860000000001</v>
      </c>
      <c r="S61" s="235">
        <v>22.135639999999999</v>
      </c>
      <c r="T61" s="235">
        <v>5.2130799999999997</v>
      </c>
      <c r="U61" s="235">
        <v>14.802440000000001</v>
      </c>
      <c r="V61" s="235">
        <v>21.94164</v>
      </c>
      <c r="W61" s="235">
        <v>8.4181799999999996</v>
      </c>
      <c r="X61" s="235">
        <v>21.659500000000001</v>
      </c>
      <c r="Y61" s="235">
        <v>35.8294</v>
      </c>
      <c r="Z61" s="235">
        <v>14.210139999999999</v>
      </c>
      <c r="AA61" s="235">
        <v>24.195160000000001</v>
      </c>
      <c r="AB61" s="235">
        <v>26.496269999999999</v>
      </c>
      <c r="AC61" s="235">
        <v>24.024999999999999</v>
      </c>
      <c r="AD61" s="235">
        <v>22.344560000000001</v>
      </c>
      <c r="AE61" s="235">
        <v>9.8739599999999985</v>
      </c>
      <c r="AF61" s="235">
        <v>13.84548</v>
      </c>
      <c r="AG61" s="235">
        <v>16.93469</v>
      </c>
      <c r="AH61" s="235">
        <v>14.48996</v>
      </c>
      <c r="AI61" s="252">
        <v>23.217804000000005</v>
      </c>
      <c r="AJ61" s="252">
        <v>21.390052000000001</v>
      </c>
      <c r="AK61" s="252">
        <v>33.227021999999998</v>
      </c>
      <c r="AL61" s="252">
        <v>46.634092000000003</v>
      </c>
      <c r="AM61" s="252">
        <v>0.76430000000000009</v>
      </c>
      <c r="AN61" s="211"/>
      <c r="AO61" s="211"/>
      <c r="AP61" s="211"/>
      <c r="AQ61" s="211"/>
      <c r="AR61" s="211"/>
      <c r="AS61" s="211"/>
      <c r="AT61" s="211"/>
      <c r="AU61" s="211"/>
      <c r="AV61" s="211"/>
      <c r="AW61" s="211"/>
      <c r="AX61" s="211"/>
      <c r="AY61" s="211"/>
    </row>
    <row r="62" spans="1:1005" ht="15" x14ac:dyDescent="0.25">
      <c r="A62" s="191">
        <f>YampaRiverInflow.TotalOutflow!A62</f>
        <v>45901</v>
      </c>
      <c r="B62" s="165"/>
      <c r="C62" s="165"/>
      <c r="D62" s="165">
        <v>13.837</v>
      </c>
      <c r="E62" s="235">
        <v>12.587112000000001</v>
      </c>
      <c r="F62" s="235">
        <v>13.715842000000002</v>
      </c>
      <c r="G62" s="235">
        <v>14.078788000000001</v>
      </c>
      <c r="H62" s="235">
        <v>17.133922000000002</v>
      </c>
      <c r="I62" s="235">
        <v>36.728893999999997</v>
      </c>
      <c r="J62" s="235">
        <v>21.500264000000001</v>
      </c>
      <c r="K62" s="235">
        <v>26.366382000000002</v>
      </c>
      <c r="L62" s="235">
        <v>15.737406</v>
      </c>
      <c r="M62" s="235">
        <v>14.914582000000003</v>
      </c>
      <c r="N62" s="235">
        <v>14.839589999999999</v>
      </c>
      <c r="O62" s="235">
        <v>10.647540000000001</v>
      </c>
      <c r="P62" s="235">
        <v>-6.0112700000000006</v>
      </c>
      <c r="Q62" s="235">
        <v>19.914009999999998</v>
      </c>
      <c r="R62" s="235">
        <v>13.555149999999999</v>
      </c>
      <c r="S62" s="235">
        <v>15.397549999999999</v>
      </c>
      <c r="T62" s="235">
        <v>7.1036899999999994</v>
      </c>
      <c r="U62" s="235">
        <v>8.6973899999999986</v>
      </c>
      <c r="V62" s="235">
        <v>11.841569999999999</v>
      </c>
      <c r="W62" s="235">
        <v>3.6388400000000001</v>
      </c>
      <c r="X62" s="235">
        <v>18.084299999999999</v>
      </c>
      <c r="Y62" s="235">
        <v>24.926950000000001</v>
      </c>
      <c r="Z62" s="235">
        <v>13.032249999999999</v>
      </c>
      <c r="AA62" s="235">
        <v>14.707469999999999</v>
      </c>
      <c r="AB62" s="235">
        <v>15.101129999999999</v>
      </c>
      <c r="AC62" s="235">
        <v>9.3519199999999998</v>
      </c>
      <c r="AD62" s="235">
        <v>35.037589999999994</v>
      </c>
      <c r="AE62" s="235">
        <v>-2.8639899999999998</v>
      </c>
      <c r="AF62" s="235">
        <v>6.7481800000000005</v>
      </c>
      <c r="AG62" s="235">
        <v>15.02529</v>
      </c>
      <c r="AH62" s="235">
        <v>11.451879999999999</v>
      </c>
      <c r="AI62" s="252">
        <v>15.371198000000001</v>
      </c>
      <c r="AJ62" s="252">
        <v>22.553249999999998</v>
      </c>
      <c r="AK62" s="252">
        <v>8.4984000000000002</v>
      </c>
      <c r="AL62" s="252">
        <v>20.619562000000002</v>
      </c>
      <c r="AM62" s="252">
        <v>12.313067999999999</v>
      </c>
      <c r="AN62" s="211"/>
      <c r="AO62" s="211"/>
      <c r="AP62" s="211"/>
      <c r="AQ62" s="211"/>
      <c r="AR62" s="211"/>
      <c r="AS62" s="211"/>
      <c r="AT62" s="211"/>
      <c r="AU62" s="211"/>
      <c r="AV62" s="211"/>
      <c r="AW62" s="211"/>
      <c r="AX62" s="211"/>
      <c r="AY62" s="211"/>
    </row>
    <row r="63" spans="1:1005" ht="15" x14ac:dyDescent="0.25">
      <c r="A63" s="191">
        <f>YampaRiverInflow.TotalOutflow!A63</f>
        <v>45931</v>
      </c>
      <c r="B63" s="165"/>
      <c r="C63" s="165"/>
      <c r="D63" s="165">
        <v>8.81</v>
      </c>
      <c r="E63" s="235">
        <v>17.363528000000002</v>
      </c>
      <c r="F63" s="235">
        <v>15.145718</v>
      </c>
      <c r="G63" s="235">
        <v>19.380140000000001</v>
      </c>
      <c r="H63" s="235">
        <v>13.376776000000001</v>
      </c>
      <c r="I63" s="235">
        <v>4.7494760000000005</v>
      </c>
      <c r="J63" s="235">
        <v>8.6108960000000003</v>
      </c>
      <c r="K63" s="235">
        <v>17.934583999999997</v>
      </c>
      <c r="L63" s="235">
        <v>11.836898000000001</v>
      </c>
      <c r="M63" s="235">
        <v>11.503132000000001</v>
      </c>
      <c r="N63" s="235">
        <v>12.135444000000001</v>
      </c>
      <c r="O63" s="235">
        <v>6.3876860000000004</v>
      </c>
      <c r="P63" s="235">
        <v>-7.82599</v>
      </c>
      <c r="Q63" s="235">
        <v>24.362849999999998</v>
      </c>
      <c r="R63" s="235">
        <v>10.95425</v>
      </c>
      <c r="S63" s="235">
        <v>11.723360000000001</v>
      </c>
      <c r="T63" s="235">
        <v>4.6145899999999997</v>
      </c>
      <c r="U63" s="235">
        <v>6.6953500000000004</v>
      </c>
      <c r="V63" s="235">
        <v>9.5123700000000007</v>
      </c>
      <c r="W63" s="235">
        <v>-0.49925999999999998</v>
      </c>
      <c r="X63" s="235">
        <v>18.132660000000001</v>
      </c>
      <c r="Y63" s="235">
        <v>19.22006</v>
      </c>
      <c r="Z63" s="235">
        <v>10.97871</v>
      </c>
      <c r="AA63" s="235">
        <v>13.21185</v>
      </c>
      <c r="AB63" s="235">
        <v>14.04824</v>
      </c>
      <c r="AC63" s="235">
        <v>6.9533999999999994</v>
      </c>
      <c r="AD63" s="235">
        <v>23.35398</v>
      </c>
      <c r="AE63" s="235">
        <v>-2.8656299999999999</v>
      </c>
      <c r="AF63" s="235">
        <v>2.3012199999999998</v>
      </c>
      <c r="AG63" s="235">
        <v>14.73507</v>
      </c>
      <c r="AH63" s="235">
        <v>8.505370000000001</v>
      </c>
      <c r="AI63" s="252">
        <v>11.385834000000001</v>
      </c>
      <c r="AJ63" s="252">
        <v>-0.71860800000000002</v>
      </c>
      <c r="AK63" s="252">
        <v>25.419446000000001</v>
      </c>
      <c r="AL63" s="252">
        <v>21.178598000000001</v>
      </c>
      <c r="AM63" s="252">
        <v>15.493984000000001</v>
      </c>
      <c r="AN63" s="211"/>
      <c r="AO63" s="211"/>
      <c r="AP63" s="211"/>
      <c r="AQ63" s="211"/>
      <c r="AR63" s="211"/>
      <c r="AS63" s="211"/>
      <c r="AT63" s="211"/>
      <c r="AU63" s="211"/>
      <c r="AV63" s="211"/>
      <c r="AW63" s="211"/>
      <c r="AX63" s="211"/>
      <c r="AY63" s="211"/>
    </row>
    <row r="64" spans="1:1005" ht="15" x14ac:dyDescent="0.25">
      <c r="A64" s="191"/>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x14ac:dyDescent="0.25">
      <c r="A65" s="191"/>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1"/>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1"/>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1"/>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76"/>
  <sheetViews>
    <sheetView topLeftCell="AC1" workbookViewId="0">
      <pane ySplit="3" topLeftCell="A4" activePane="bottomLeft" state="frozen"/>
      <selection pane="bottomLeft" activeCell="B4" sqref="B4"/>
    </sheetView>
  </sheetViews>
  <sheetFormatPr defaultColWidth="18.7109375" defaultRowHeight="12.75" customHeight="1" x14ac:dyDescent="0.25"/>
  <cols>
    <col min="1" max="1" width="14.28515625" style="216" customWidth="1"/>
    <col min="2"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222</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ImpToMex_In_Time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44136</v>
      </c>
      <c r="B4" s="165"/>
      <c r="C4" s="165"/>
      <c r="D4" s="165">
        <v>-7.2012796999999997</v>
      </c>
      <c r="E4" s="235">
        <f ca="1">INDEX(INDIRECT("ImpToMex_"&amp;E$2+YEAR($A4)-YEAR($A$4)),MONTH($A4))/1000</f>
        <v>10.364000000000001</v>
      </c>
      <c r="F4" s="235">
        <f t="shared" ref="F4:AI12" ca="1" si="0">INDEX(INDIRECT("ImpToMex_"&amp;F$2+YEAR($A4)-YEAR($A$4)),MONTH($A4))/1000</f>
        <v>11.958</v>
      </c>
      <c r="G4" s="235">
        <f t="shared" ca="1" si="0"/>
        <v>26.683</v>
      </c>
      <c r="H4" s="235">
        <f t="shared" ca="1" si="0"/>
        <v>-13.926</v>
      </c>
      <c r="I4" s="235">
        <f t="shared" ca="1" si="0"/>
        <v>-7.468</v>
      </c>
      <c r="J4" s="235">
        <f t="shared" ca="1" si="0"/>
        <v>-28.899000000000001</v>
      </c>
      <c r="K4" s="235">
        <f t="shared" ca="1" si="0"/>
        <v>2.085</v>
      </c>
      <c r="L4" s="235">
        <f t="shared" ca="1" si="0"/>
        <v>8.407</v>
      </c>
      <c r="M4" s="235">
        <f t="shared" ca="1" si="0"/>
        <v>-0.58899999999999997</v>
      </c>
      <c r="N4" s="235">
        <f t="shared" ca="1" si="0"/>
        <v>22.443999999999999</v>
      </c>
      <c r="O4" s="235">
        <f t="shared" ca="1" si="0"/>
        <v>6.7830000000000004</v>
      </c>
      <c r="P4" s="235">
        <f t="shared" ca="1" si="0"/>
        <v>12.221</v>
      </c>
      <c r="Q4" s="235">
        <f t="shared" ca="1" si="0"/>
        <v>-13.337999999999999</v>
      </c>
      <c r="R4" s="235">
        <f t="shared" ca="1" si="0"/>
        <v>4.8029999999999999</v>
      </c>
      <c r="S4" s="235">
        <f t="shared" ca="1" si="0"/>
        <v>7.5140000000000002</v>
      </c>
      <c r="T4" s="235">
        <f t="shared" ca="1" si="0"/>
        <v>2.7349999999999999</v>
      </c>
      <c r="U4" s="235">
        <f t="shared" ca="1" si="0"/>
        <v>6.601</v>
      </c>
      <c r="V4" s="235">
        <f t="shared" ca="1" si="0"/>
        <v>0.97699999999999998</v>
      </c>
      <c r="W4" s="235">
        <f t="shared" ca="1" si="0"/>
        <v>8.3629999999999995</v>
      </c>
      <c r="X4" s="235">
        <f t="shared" ca="1" si="0"/>
        <v>1.911</v>
      </c>
      <c r="Y4" s="235">
        <f t="shared" ca="1" si="0"/>
        <v>-3.2410000000000001</v>
      </c>
      <c r="Z4" s="235">
        <f t="shared" ca="1" si="0"/>
        <v>2.9350000000000001</v>
      </c>
      <c r="AA4" s="235">
        <f t="shared" ca="1" si="0"/>
        <v>-7.6369999999999996</v>
      </c>
      <c r="AB4" s="235">
        <f t="shared" ca="1" si="0"/>
        <v>3.4329999999999998</v>
      </c>
      <c r="AC4" s="235">
        <f t="shared" ca="1" si="0"/>
        <v>5.0679999999999996</v>
      </c>
      <c r="AD4" s="235">
        <f t="shared" ca="1" si="0"/>
        <v>-2.4470000000000001</v>
      </c>
      <c r="AE4" s="235">
        <f t="shared" ca="1" si="0"/>
        <v>9.4309999999999992</v>
      </c>
      <c r="AF4" s="235">
        <f t="shared" ca="1" si="0"/>
        <v>-7.2889999999999997</v>
      </c>
      <c r="AG4" s="235">
        <f t="shared" ca="1" si="0"/>
        <v>-3.6389999999999998</v>
      </c>
      <c r="AH4" s="235">
        <f t="shared" ca="1" si="0"/>
        <v>0.89403999999999995</v>
      </c>
      <c r="AI4" s="235">
        <f t="shared" ca="1" si="0"/>
        <v>10.06827</v>
      </c>
      <c r="AJ4" s="235">
        <f t="shared" ref="AJ4:AM19" ca="1" si="1">INDEX(INDIRECT("ImpToMex_"&amp;AJ$2+YEAR($A4)-YEAR($A$4)),MONTH($A4))/1000</f>
        <v>6.3182299999999998</v>
      </c>
      <c r="AK4" s="235">
        <f t="shared" ca="1" si="1"/>
        <v>14.429110000000001</v>
      </c>
      <c r="AL4" s="235">
        <f t="shared" ca="1" si="1"/>
        <v>13.142818181799999</v>
      </c>
      <c r="AM4" s="235">
        <f t="shared" ca="1" si="1"/>
        <v>-3.7337908998399998</v>
      </c>
      <c r="AN4" s="211"/>
      <c r="AO4" s="211"/>
      <c r="AP4" s="211"/>
      <c r="AQ4" s="211"/>
      <c r="AR4" s="211"/>
      <c r="AS4" s="211"/>
      <c r="AT4" s="211"/>
      <c r="AU4" s="211"/>
      <c r="AV4" s="211"/>
      <c r="AW4" s="211"/>
      <c r="AX4" s="211"/>
      <c r="AY4" s="211"/>
    </row>
    <row r="5" spans="1:54" ht="15" x14ac:dyDescent="0.25">
      <c r="A5" s="193">
        <f>YampaRiverInflow.TotalOutflow!A5</f>
        <v>44166</v>
      </c>
      <c r="B5" s="165"/>
      <c r="C5" s="165"/>
      <c r="D5" s="165">
        <v>11.791</v>
      </c>
      <c r="E5" s="235">
        <v>17.004000000000001</v>
      </c>
      <c r="F5" s="235">
        <v>9.5869999999999997</v>
      </c>
      <c r="G5" s="235">
        <v>0.30399999999999999</v>
      </c>
      <c r="H5" s="235">
        <v>-3.339</v>
      </c>
      <c r="I5" s="235">
        <v>-11.507999999999999</v>
      </c>
      <c r="J5" s="235">
        <v>-10.381</v>
      </c>
      <c r="K5" s="235">
        <v>5.13</v>
      </c>
      <c r="L5" s="235">
        <v>6.2859999999999996</v>
      </c>
      <c r="M5" s="235">
        <v>3.5110000000000001</v>
      </c>
      <c r="N5" s="235">
        <v>17.72</v>
      </c>
      <c r="O5" s="235">
        <v>8.3699999999999992</v>
      </c>
      <c r="P5" s="235">
        <v>26.24</v>
      </c>
      <c r="Q5" s="235">
        <v>9.7059999999999995</v>
      </c>
      <c r="R5" s="235">
        <v>15.848000000000001</v>
      </c>
      <c r="S5" s="235">
        <v>94.941000000000003</v>
      </c>
      <c r="T5" s="235">
        <v>-1.6679999999999999</v>
      </c>
      <c r="U5" s="235">
        <v>27.11</v>
      </c>
      <c r="V5" s="235">
        <v>15.473000000000001</v>
      </c>
      <c r="W5" s="235">
        <v>23.396999999999998</v>
      </c>
      <c r="X5" s="235">
        <v>-21.466999999999999</v>
      </c>
      <c r="Y5" s="235">
        <v>-1.9690000000000001</v>
      </c>
      <c r="Z5" s="235">
        <v>6.1689999999999996</v>
      </c>
      <c r="AA5" s="235">
        <v>-8.734</v>
      </c>
      <c r="AB5" s="235">
        <v>2.1890000000000001</v>
      </c>
      <c r="AC5" s="235">
        <v>6.22</v>
      </c>
      <c r="AD5" s="235">
        <v>-1.919</v>
      </c>
      <c r="AE5" s="235">
        <v>-0.40100000000000002</v>
      </c>
      <c r="AF5" s="235">
        <v>-10.759</v>
      </c>
      <c r="AG5" s="235">
        <v>-7.3310000000000004</v>
      </c>
      <c r="AH5" s="235">
        <v>7.5781999999999998</v>
      </c>
      <c r="AI5" s="252">
        <v>10.29767</v>
      </c>
      <c r="AJ5" s="252">
        <v>-5.8699700000000004</v>
      </c>
      <c r="AK5" s="252">
        <v>24.633080000000003</v>
      </c>
      <c r="AL5" s="252">
        <v>23.363190082799999</v>
      </c>
      <c r="AM5" s="252">
        <v>-4.4305979113900005</v>
      </c>
      <c r="AN5" s="211"/>
      <c r="AO5" s="211"/>
      <c r="AP5" s="211"/>
      <c r="AQ5" s="211"/>
      <c r="AR5" s="211"/>
      <c r="AS5" s="211"/>
      <c r="AT5" s="211"/>
      <c r="AU5" s="211"/>
      <c r="AV5" s="211"/>
      <c r="AW5" s="211"/>
      <c r="AX5" s="211"/>
      <c r="AY5" s="211"/>
    </row>
    <row r="6" spans="1:54" ht="15" x14ac:dyDescent="0.25">
      <c r="A6" s="193">
        <f>YampaRiverInflow.TotalOutflow!A6</f>
        <v>44197</v>
      </c>
      <c r="B6" s="165"/>
      <c r="C6" s="165"/>
      <c r="D6" s="165">
        <v>10.228</v>
      </c>
      <c r="E6" s="235">
        <v>20.103999999999999</v>
      </c>
      <c r="F6" s="235">
        <v>1.06</v>
      </c>
      <c r="G6" s="235">
        <v>-6.7050000000000001</v>
      </c>
      <c r="H6" s="235">
        <v>5.38</v>
      </c>
      <c r="I6" s="235">
        <v>6.5129999999999999</v>
      </c>
      <c r="J6" s="235">
        <v>-4.4320000000000004</v>
      </c>
      <c r="K6" s="235">
        <v>5.085</v>
      </c>
      <c r="L6" s="235">
        <v>4.3979999999999997</v>
      </c>
      <c r="M6" s="235">
        <v>1.542</v>
      </c>
      <c r="N6" s="235">
        <v>7.4649999999999999</v>
      </c>
      <c r="O6" s="235">
        <v>6.9909999999999997</v>
      </c>
      <c r="P6" s="235">
        <v>-30.036999999999999</v>
      </c>
      <c r="Q6" s="235">
        <v>0.34799999999999998</v>
      </c>
      <c r="R6" s="235">
        <v>8.1069999999999993</v>
      </c>
      <c r="S6" s="235">
        <v>-4.0170000000000003</v>
      </c>
      <c r="T6" s="235">
        <v>-0.42499999999999999</v>
      </c>
      <c r="U6" s="235">
        <v>-9.2249999999999996</v>
      </c>
      <c r="V6" s="235">
        <v>16.908000000000001</v>
      </c>
      <c r="W6" s="235">
        <v>1.482</v>
      </c>
      <c r="X6" s="235">
        <v>-11.156000000000001</v>
      </c>
      <c r="Y6" s="235">
        <v>-10.212999999999999</v>
      </c>
      <c r="Z6" s="235">
        <v>-20.742999999999999</v>
      </c>
      <c r="AA6" s="235">
        <v>-9.2750000000000004</v>
      </c>
      <c r="AB6" s="235">
        <v>-13.997999999999999</v>
      </c>
      <c r="AC6" s="235">
        <v>-0.47799999999999998</v>
      </c>
      <c r="AD6" s="235">
        <v>-2.403</v>
      </c>
      <c r="AE6" s="235">
        <v>3.4119999999999999</v>
      </c>
      <c r="AF6" s="235">
        <v>-10.265000000000001</v>
      </c>
      <c r="AG6" s="235">
        <v>17.93282</v>
      </c>
      <c r="AH6" s="235">
        <v>-2.55436</v>
      </c>
      <c r="AI6" s="252">
        <v>-2.7433800000000002</v>
      </c>
      <c r="AJ6" s="252">
        <v>-21.323439999999998</v>
      </c>
      <c r="AK6" s="252">
        <v>2.6227190070699997</v>
      </c>
      <c r="AL6" s="252">
        <v>1.4601900836399999</v>
      </c>
      <c r="AM6" s="252">
        <v>18.143000000000001</v>
      </c>
      <c r="AN6" s="211"/>
      <c r="AO6" s="211"/>
      <c r="AP6" s="211"/>
      <c r="AQ6" s="211"/>
      <c r="AR6" s="211"/>
      <c r="AS6" s="211"/>
      <c r="AT6" s="211"/>
      <c r="AU6" s="211"/>
      <c r="AV6" s="211"/>
      <c r="AW6" s="211"/>
      <c r="AX6" s="211"/>
      <c r="AY6" s="211"/>
    </row>
    <row r="7" spans="1:54" ht="15" x14ac:dyDescent="0.25">
      <c r="A7" s="193">
        <f>YampaRiverInflow.TotalOutflow!A7</f>
        <v>44228</v>
      </c>
      <c r="B7" s="165"/>
      <c r="C7" s="165"/>
      <c r="D7" s="165">
        <v>-1.032</v>
      </c>
      <c r="E7" s="235">
        <v>17.045999999999999</v>
      </c>
      <c r="F7" s="235">
        <v>28.591000000000001</v>
      </c>
      <c r="G7" s="235">
        <v>33.414000000000001</v>
      </c>
      <c r="H7" s="235">
        <v>22.41</v>
      </c>
      <c r="I7" s="235">
        <v>32.200000000000003</v>
      </c>
      <c r="J7" s="235">
        <v>-3.0870000000000002</v>
      </c>
      <c r="K7" s="235">
        <v>5.883</v>
      </c>
      <c r="L7" s="235">
        <v>-0.33700000000000002</v>
      </c>
      <c r="M7" s="235">
        <v>5.5730000000000004</v>
      </c>
      <c r="N7" s="235">
        <v>9.9540000000000006</v>
      </c>
      <c r="O7" s="235">
        <v>4.1059999999999999</v>
      </c>
      <c r="P7" s="235">
        <v>-45.491</v>
      </c>
      <c r="Q7" s="235">
        <v>-8.9390000000000001</v>
      </c>
      <c r="R7" s="235">
        <v>14.935</v>
      </c>
      <c r="S7" s="235">
        <v>-2.7170000000000001</v>
      </c>
      <c r="T7" s="235">
        <v>1.121</v>
      </c>
      <c r="U7" s="235">
        <v>-12.965</v>
      </c>
      <c r="V7" s="235">
        <v>0.91800000000000004</v>
      </c>
      <c r="W7" s="235">
        <v>1.9139999999999999</v>
      </c>
      <c r="X7" s="235">
        <v>-9.2040000000000006</v>
      </c>
      <c r="Y7" s="235">
        <v>-8.66</v>
      </c>
      <c r="Z7" s="235">
        <v>-7.7130000000000001</v>
      </c>
      <c r="AA7" s="235">
        <v>-7.8449999999999998</v>
      </c>
      <c r="AB7" s="235">
        <v>-18.251999999999999</v>
      </c>
      <c r="AC7" s="235">
        <v>-3.117</v>
      </c>
      <c r="AD7" s="235">
        <v>-7.3280000000000003</v>
      </c>
      <c r="AE7" s="235">
        <v>1.02</v>
      </c>
      <c r="AF7" s="235">
        <v>-14.303000000000001</v>
      </c>
      <c r="AG7" s="235">
        <v>-13.95496</v>
      </c>
      <c r="AH7" s="235">
        <v>-11.963200000000001</v>
      </c>
      <c r="AI7" s="252">
        <v>-5.2006099999999993</v>
      </c>
      <c r="AJ7" s="252">
        <v>-1.8404100000000001</v>
      </c>
      <c r="AK7" s="252">
        <v>4.1879586768900001</v>
      </c>
      <c r="AL7" s="252">
        <v>8.4784876017200013</v>
      </c>
      <c r="AM7" s="252">
        <v>14.496</v>
      </c>
      <c r="AN7" s="211"/>
      <c r="AO7" s="211"/>
      <c r="AP7" s="211"/>
      <c r="AQ7" s="211"/>
      <c r="AR7" s="211"/>
      <c r="AS7" s="211"/>
      <c r="AT7" s="211"/>
      <c r="AU7" s="211"/>
      <c r="AV7" s="211"/>
      <c r="AW7" s="211"/>
      <c r="AX7" s="211"/>
      <c r="AY7" s="211"/>
    </row>
    <row r="8" spans="1:54" ht="15" x14ac:dyDescent="0.25">
      <c r="A8" s="193">
        <f>YampaRiverInflow.TotalOutflow!A8</f>
        <v>44256</v>
      </c>
      <c r="B8" s="165"/>
      <c r="C8" s="165"/>
      <c r="D8" s="165">
        <v>-3.0489999999999999</v>
      </c>
      <c r="E8" s="235">
        <v>6.1710000000000003</v>
      </c>
      <c r="F8" s="235">
        <v>11.651999999999999</v>
      </c>
      <c r="G8" s="235">
        <v>31.146000000000001</v>
      </c>
      <c r="H8" s="235">
        <v>5.4130000000000003</v>
      </c>
      <c r="I8" s="235">
        <v>22.428000000000001</v>
      </c>
      <c r="J8" s="235">
        <v>-10.952999999999999</v>
      </c>
      <c r="K8" s="235">
        <v>-3.7189999999999999</v>
      </c>
      <c r="L8" s="235">
        <v>-8.3870000000000005</v>
      </c>
      <c r="M8" s="235">
        <v>14.401999999999999</v>
      </c>
      <c r="N8" s="235">
        <v>2.5150000000000001</v>
      </c>
      <c r="O8" s="235">
        <v>-1.482</v>
      </c>
      <c r="P8" s="235">
        <v>-85.617000000000004</v>
      </c>
      <c r="Q8" s="235">
        <v>-18.977</v>
      </c>
      <c r="R8" s="235">
        <v>-3.0750000000000002</v>
      </c>
      <c r="S8" s="235">
        <v>33.225999999999999</v>
      </c>
      <c r="T8" s="235">
        <v>11.038</v>
      </c>
      <c r="U8" s="235">
        <v>4.673</v>
      </c>
      <c r="V8" s="235">
        <v>4.1000000000000002E-2</v>
      </c>
      <c r="W8" s="235">
        <v>8.1969999999999992</v>
      </c>
      <c r="X8" s="235">
        <v>5.577</v>
      </c>
      <c r="Y8" s="235">
        <v>-5.0199999999999996</v>
      </c>
      <c r="Z8" s="235">
        <v>-3.68</v>
      </c>
      <c r="AA8" s="235">
        <v>-25.69</v>
      </c>
      <c r="AB8" s="235">
        <v>16.045999999999999</v>
      </c>
      <c r="AC8" s="235">
        <v>-10.304</v>
      </c>
      <c r="AD8" s="235">
        <v>-11.891999999999999</v>
      </c>
      <c r="AE8" s="235">
        <v>0.318</v>
      </c>
      <c r="AF8" s="235">
        <v>-9.7430000000000003</v>
      </c>
      <c r="AG8" s="235">
        <v>-12.145200000000001</v>
      </c>
      <c r="AH8" s="235">
        <v>-6.3741000000000003</v>
      </c>
      <c r="AI8" s="252">
        <v>-11.246979999999999</v>
      </c>
      <c r="AJ8" s="252">
        <v>-5.8244099999999994</v>
      </c>
      <c r="AK8" s="252">
        <v>-14.067462812699999</v>
      </c>
      <c r="AL8" s="252">
        <v>-0.28571900964999997</v>
      </c>
      <c r="AM8" s="252">
        <v>8.0129999999999999</v>
      </c>
      <c r="AN8" s="211"/>
      <c r="AO8" s="211"/>
      <c r="AP8" s="211"/>
      <c r="AQ8" s="211"/>
      <c r="AR8" s="211"/>
      <c r="AS8" s="211"/>
      <c r="AT8" s="211"/>
      <c r="AU8" s="211"/>
      <c r="AV8" s="211"/>
      <c r="AW8" s="211"/>
      <c r="AX8" s="211"/>
      <c r="AY8" s="211"/>
    </row>
    <row r="9" spans="1:54" ht="15" x14ac:dyDescent="0.25">
      <c r="A9" s="193">
        <f>YampaRiverInflow.TotalOutflow!A9</f>
        <v>44287</v>
      </c>
      <c r="B9" s="165"/>
      <c r="C9" s="165"/>
      <c r="D9" s="165">
        <v>-7.1550000000000002</v>
      </c>
      <c r="E9" s="235">
        <v>7.52</v>
      </c>
      <c r="F9" s="235">
        <v>-11.246</v>
      </c>
      <c r="G9" s="235">
        <v>4.5250000000000004</v>
      </c>
      <c r="H9" s="235">
        <v>-15.333</v>
      </c>
      <c r="I9" s="235">
        <v>18.954000000000001</v>
      </c>
      <c r="J9" s="235">
        <v>-3.2869999999999999</v>
      </c>
      <c r="K9" s="235">
        <v>-15.096</v>
      </c>
      <c r="L9" s="235">
        <v>0.37</v>
      </c>
      <c r="M9" s="235">
        <v>14.292</v>
      </c>
      <c r="N9" s="235">
        <v>5.7640000000000002</v>
      </c>
      <c r="O9" s="235">
        <v>12.843999999999999</v>
      </c>
      <c r="P9" s="235">
        <v>-51.061999999999998</v>
      </c>
      <c r="Q9" s="235">
        <v>-15.113</v>
      </c>
      <c r="R9" s="235">
        <v>-4.2430000000000003</v>
      </c>
      <c r="S9" s="235">
        <v>-7.5759999999999996</v>
      </c>
      <c r="T9" s="235">
        <v>15.396000000000001</v>
      </c>
      <c r="U9" s="235">
        <v>39.173999999999999</v>
      </c>
      <c r="V9" s="235">
        <v>-0.41699999999999998</v>
      </c>
      <c r="W9" s="235">
        <v>-3.9380000000000002</v>
      </c>
      <c r="X9" s="235">
        <v>0.93100000000000005</v>
      </c>
      <c r="Y9" s="235">
        <v>-11.872999999999999</v>
      </c>
      <c r="Z9" s="235">
        <v>-13.384</v>
      </c>
      <c r="AA9" s="235">
        <v>-6.9089999999999998</v>
      </c>
      <c r="AB9" s="235">
        <v>4.298</v>
      </c>
      <c r="AC9" s="235">
        <v>-1.605</v>
      </c>
      <c r="AD9" s="235">
        <v>-3.3879999999999999</v>
      </c>
      <c r="AE9" s="235">
        <v>-8.2620000000000005</v>
      </c>
      <c r="AF9" s="235">
        <v>-14.076000000000001</v>
      </c>
      <c r="AG9" s="235">
        <v>-15.64438</v>
      </c>
      <c r="AH9" s="235">
        <v>-20.393439999999998</v>
      </c>
      <c r="AI9" s="252">
        <v>-12.259069999999999</v>
      </c>
      <c r="AJ9" s="252">
        <v>-6.0398699999999996</v>
      </c>
      <c r="AK9" s="252">
        <v>14.1864628099</v>
      </c>
      <c r="AL9" s="252">
        <v>-8.4453140515699996</v>
      </c>
      <c r="AM9" s="252">
        <v>13.148999999999999</v>
      </c>
      <c r="AN9" s="211"/>
      <c r="AO9" s="211"/>
      <c r="AP9" s="211"/>
      <c r="AQ9" s="211"/>
      <c r="AR9" s="211"/>
      <c r="AS9" s="211"/>
      <c r="AT9" s="211"/>
      <c r="AU9" s="211"/>
      <c r="AV9" s="211"/>
      <c r="AW9" s="211"/>
      <c r="AX9" s="211"/>
      <c r="AY9" s="211"/>
    </row>
    <row r="10" spans="1:54" ht="15" x14ac:dyDescent="0.25">
      <c r="A10" s="193">
        <f>YampaRiverInflow.TotalOutflow!A10</f>
        <v>44317</v>
      </c>
      <c r="B10" s="165"/>
      <c r="C10" s="165"/>
      <c r="D10" s="165">
        <v>0.56699999999999995</v>
      </c>
      <c r="E10" s="235">
        <v>12.454000000000001</v>
      </c>
      <c r="F10" s="235">
        <v>4.819</v>
      </c>
      <c r="G10" s="235">
        <v>26.466999999999999</v>
      </c>
      <c r="H10" s="235">
        <v>-2.0129999999999999</v>
      </c>
      <c r="I10" s="235">
        <v>-11.66</v>
      </c>
      <c r="J10" s="235">
        <v>0.27800000000000002</v>
      </c>
      <c r="K10" s="235">
        <v>-5.2439999999999998</v>
      </c>
      <c r="L10" s="235">
        <v>-3.9220000000000002</v>
      </c>
      <c r="M10" s="235">
        <v>17</v>
      </c>
      <c r="N10" s="235">
        <v>7.5990000000000002</v>
      </c>
      <c r="O10" s="235">
        <v>4.7030000000000003</v>
      </c>
      <c r="P10" s="235">
        <v>-61.749000000000002</v>
      </c>
      <c r="Q10" s="235">
        <v>-4.7960000000000003</v>
      </c>
      <c r="R10" s="235">
        <v>-13.974</v>
      </c>
      <c r="S10" s="235">
        <v>-8.2089999999999996</v>
      </c>
      <c r="T10" s="235">
        <v>11.73</v>
      </c>
      <c r="U10" s="235">
        <v>21.998999999999999</v>
      </c>
      <c r="V10" s="235">
        <v>0.111</v>
      </c>
      <c r="W10" s="235">
        <v>-14.868</v>
      </c>
      <c r="X10" s="235">
        <v>-7.181</v>
      </c>
      <c r="Y10" s="235">
        <v>-5.67</v>
      </c>
      <c r="Z10" s="235">
        <v>-33.700000000000003</v>
      </c>
      <c r="AA10" s="235">
        <v>-4.7220000000000004</v>
      </c>
      <c r="AB10" s="235">
        <v>-17.382000000000001</v>
      </c>
      <c r="AC10" s="235">
        <v>-33.279000000000003</v>
      </c>
      <c r="AD10" s="235">
        <v>-5.4210000000000003</v>
      </c>
      <c r="AE10" s="235">
        <v>-5.2460000000000004</v>
      </c>
      <c r="AF10" s="235">
        <v>3.149</v>
      </c>
      <c r="AG10" s="235">
        <v>-9.5569299999999995</v>
      </c>
      <c r="AH10" s="235">
        <v>4.5381899999999993</v>
      </c>
      <c r="AI10" s="252">
        <v>2.7454499999999999</v>
      </c>
      <c r="AJ10" s="252">
        <v>4.5651899999999994</v>
      </c>
      <c r="AK10" s="252">
        <v>0.109545453554</v>
      </c>
      <c r="AL10" s="252">
        <v>8.5840991759299996</v>
      </c>
      <c r="AM10" s="252">
        <v>15.768000000000001</v>
      </c>
      <c r="AN10" s="211"/>
      <c r="AO10" s="211"/>
      <c r="AP10" s="211"/>
      <c r="AQ10" s="211"/>
      <c r="AR10" s="211"/>
      <c r="AS10" s="211"/>
      <c r="AT10" s="211"/>
      <c r="AU10" s="211"/>
      <c r="AV10" s="211"/>
      <c r="AW10" s="211"/>
      <c r="AX10" s="211"/>
      <c r="AY10" s="211"/>
    </row>
    <row r="11" spans="1:54" ht="15" x14ac:dyDescent="0.25">
      <c r="A11" s="193">
        <f>YampaRiverInflow.TotalOutflow!A11</f>
        <v>44348</v>
      </c>
      <c r="B11" s="165"/>
      <c r="C11" s="165"/>
      <c r="D11" s="165">
        <v>-5.6970000000000001</v>
      </c>
      <c r="E11" s="235">
        <v>8.9730000000000008</v>
      </c>
      <c r="F11" s="235">
        <v>-56.872</v>
      </c>
      <c r="G11" s="235">
        <v>29.183</v>
      </c>
      <c r="H11" s="235">
        <v>-2.262</v>
      </c>
      <c r="I11" s="235">
        <v>-2.2789999999999999</v>
      </c>
      <c r="J11" s="235">
        <v>1.631</v>
      </c>
      <c r="K11" s="235">
        <v>-6.1520000000000001</v>
      </c>
      <c r="L11" s="235">
        <v>-8.4760000000000009</v>
      </c>
      <c r="M11" s="235">
        <v>24.515999999999998</v>
      </c>
      <c r="N11" s="235">
        <v>4.5979999999999999</v>
      </c>
      <c r="O11" s="235">
        <v>13.497999999999999</v>
      </c>
      <c r="P11" s="235">
        <v>-26.187000000000001</v>
      </c>
      <c r="Q11" s="235">
        <v>-3.3490000000000002</v>
      </c>
      <c r="R11" s="235">
        <v>4.0839999999999996</v>
      </c>
      <c r="S11" s="235">
        <v>-11.676</v>
      </c>
      <c r="T11" s="235">
        <v>-4.1000000000000002E-2</v>
      </c>
      <c r="U11" s="235">
        <v>5.609</v>
      </c>
      <c r="V11" s="235">
        <v>-3.698</v>
      </c>
      <c r="W11" s="235">
        <v>-11.834</v>
      </c>
      <c r="X11" s="235">
        <v>-9.2289999999999992</v>
      </c>
      <c r="Y11" s="235">
        <v>-8.5180000000000007</v>
      </c>
      <c r="Z11" s="235">
        <v>-26.905999999999999</v>
      </c>
      <c r="AA11" s="235">
        <v>-30.081</v>
      </c>
      <c r="AB11" s="235">
        <v>1.8560000000000001</v>
      </c>
      <c r="AC11" s="235">
        <v>-14.717000000000001</v>
      </c>
      <c r="AD11" s="235">
        <v>-14.012</v>
      </c>
      <c r="AE11" s="235">
        <v>-1.52</v>
      </c>
      <c r="AF11" s="235">
        <v>-16.565999999999999</v>
      </c>
      <c r="AG11" s="235">
        <v>-17.778869999999998</v>
      </c>
      <c r="AH11" s="235">
        <v>-8.3348700000000004</v>
      </c>
      <c r="AI11" s="252">
        <v>-5.4185299999999996</v>
      </c>
      <c r="AJ11" s="252">
        <v>-7.2006999999999994</v>
      </c>
      <c r="AK11" s="252">
        <v>-0.73851239867699991</v>
      </c>
      <c r="AL11" s="252">
        <v>3.31216528727</v>
      </c>
      <c r="AM11" s="252">
        <v>10.185</v>
      </c>
      <c r="AN11" s="211"/>
      <c r="AO11" s="211"/>
      <c r="AP11" s="211"/>
      <c r="AQ11" s="211"/>
      <c r="AR11" s="211"/>
      <c r="AS11" s="211"/>
      <c r="AT11" s="211"/>
      <c r="AU11" s="211"/>
      <c r="AV11" s="211"/>
      <c r="AW11" s="211"/>
      <c r="AX11" s="211"/>
      <c r="AY11" s="211"/>
    </row>
    <row r="12" spans="1:54" ht="15" x14ac:dyDescent="0.25">
      <c r="A12" s="193">
        <f>YampaRiverInflow.TotalOutflow!A12</f>
        <v>44378</v>
      </c>
      <c r="B12" s="165"/>
      <c r="C12" s="165"/>
      <c r="D12" s="165">
        <v>-2.0230000000000001</v>
      </c>
      <c r="E12" s="235">
        <v>7.9630000000000001</v>
      </c>
      <c r="F12" s="235">
        <v>79.977000000000004</v>
      </c>
      <c r="G12" s="235">
        <v>-11.765000000000001</v>
      </c>
      <c r="H12" s="235">
        <v>-10.845000000000001</v>
      </c>
      <c r="I12" s="235">
        <v>-4.5999999999999999E-2</v>
      </c>
      <c r="J12" s="235">
        <v>-5.7720000000000002</v>
      </c>
      <c r="K12" s="235">
        <v>-9.9499999999999993</v>
      </c>
      <c r="L12" s="235">
        <v>-11.750999999999999</v>
      </c>
      <c r="M12" s="235">
        <v>20.866</v>
      </c>
      <c r="N12" s="235">
        <v>1.85</v>
      </c>
      <c r="O12" s="235">
        <v>3.0960000000000001</v>
      </c>
      <c r="P12" s="235">
        <v>-10.608000000000001</v>
      </c>
      <c r="Q12" s="235">
        <v>-7.6440000000000001</v>
      </c>
      <c r="R12" s="235">
        <v>8.1270000000000007</v>
      </c>
      <c r="S12" s="235">
        <v>-11.493</v>
      </c>
      <c r="T12" s="235">
        <v>10.728</v>
      </c>
      <c r="U12" s="235">
        <v>8.7200000000000006</v>
      </c>
      <c r="V12" s="235">
        <v>-1.2669999999999999</v>
      </c>
      <c r="W12" s="235">
        <v>-11.347</v>
      </c>
      <c r="X12" s="235">
        <v>-18.335999999999999</v>
      </c>
      <c r="Y12" s="235">
        <v>-2.9430000000000001</v>
      </c>
      <c r="Z12" s="235">
        <v>-31.49</v>
      </c>
      <c r="AA12" s="235">
        <v>-20.471</v>
      </c>
      <c r="AB12" s="235">
        <v>-11.896000000000001</v>
      </c>
      <c r="AC12" s="235">
        <v>-5.8959999999999999</v>
      </c>
      <c r="AD12" s="235">
        <v>-9.4190000000000005</v>
      </c>
      <c r="AE12" s="235">
        <v>-9.65</v>
      </c>
      <c r="AF12" s="235">
        <v>-13.497</v>
      </c>
      <c r="AG12" s="235">
        <v>-20.782049999999998</v>
      </c>
      <c r="AH12" s="235">
        <v>-5.3935699999999995</v>
      </c>
      <c r="AI12" s="252">
        <v>-16.034389999999998</v>
      </c>
      <c r="AJ12" s="252">
        <v>-7.2505600000000001</v>
      </c>
      <c r="AK12" s="252">
        <v>-12.2247933908</v>
      </c>
      <c r="AL12" s="252">
        <v>-1.1186446296900001</v>
      </c>
      <c r="AM12" s="252">
        <v>9.4459999999999997</v>
      </c>
      <c r="AN12" s="211"/>
      <c r="AO12" s="211"/>
      <c r="AP12" s="211"/>
      <c r="AQ12" s="211"/>
      <c r="AR12" s="211"/>
      <c r="AS12" s="211"/>
      <c r="AT12" s="211"/>
      <c r="AU12" s="211"/>
      <c r="AV12" s="211"/>
      <c r="AW12" s="211"/>
      <c r="AX12" s="211"/>
      <c r="AY12" s="211"/>
    </row>
    <row r="13" spans="1:54" ht="15" x14ac:dyDescent="0.25">
      <c r="A13" s="193">
        <f>YampaRiverInflow.TotalOutflow!A13</f>
        <v>44409</v>
      </c>
      <c r="B13" s="165"/>
      <c r="C13" s="165"/>
      <c r="D13" s="165">
        <v>-0.89700000000000002</v>
      </c>
      <c r="E13" s="235">
        <v>10.664999999999999</v>
      </c>
      <c r="F13" s="235">
        <v>5.9720000000000004</v>
      </c>
      <c r="G13" s="235">
        <v>-4.8890000000000002</v>
      </c>
      <c r="H13" s="235">
        <v>-3.1019999999999999</v>
      </c>
      <c r="I13" s="235">
        <v>12.827999999999999</v>
      </c>
      <c r="J13" s="235">
        <v>-4.125</v>
      </c>
      <c r="K13" s="235">
        <v>-0.66400000000000003</v>
      </c>
      <c r="L13" s="235">
        <v>-1.9179999999999999</v>
      </c>
      <c r="M13" s="235">
        <v>27.553999999999998</v>
      </c>
      <c r="N13" s="235">
        <v>4.3259999999999996</v>
      </c>
      <c r="O13" s="235">
        <v>3.7869999999999999</v>
      </c>
      <c r="P13" s="235">
        <v>-3.95</v>
      </c>
      <c r="Q13" s="235">
        <v>-0.94599999999999995</v>
      </c>
      <c r="R13" s="235">
        <v>2.1970000000000001</v>
      </c>
      <c r="S13" s="235">
        <v>-4.3259999999999996</v>
      </c>
      <c r="T13" s="235">
        <v>-10.675000000000001</v>
      </c>
      <c r="U13" s="235">
        <v>1.804</v>
      </c>
      <c r="V13" s="235">
        <v>4.2789999999999999</v>
      </c>
      <c r="W13" s="235">
        <v>-12.226000000000001</v>
      </c>
      <c r="X13" s="235">
        <v>-3.8130000000000002</v>
      </c>
      <c r="Y13" s="235">
        <v>-0.78500000000000003</v>
      </c>
      <c r="Z13" s="235">
        <v>-7.6040000000000001</v>
      </c>
      <c r="AA13" s="235">
        <v>-5.4119999999999999</v>
      </c>
      <c r="AB13" s="235">
        <v>-13.86</v>
      </c>
      <c r="AC13" s="235">
        <v>-14.737</v>
      </c>
      <c r="AD13" s="235">
        <v>-6.2569999999999997</v>
      </c>
      <c r="AE13" s="235">
        <v>-22.553999999999998</v>
      </c>
      <c r="AF13" s="235">
        <v>-2.4489999999999998</v>
      </c>
      <c r="AG13" s="235">
        <v>-15.135450000000001</v>
      </c>
      <c r="AH13" s="235">
        <v>2.9768400000000002</v>
      </c>
      <c r="AI13" s="252">
        <v>5.9177799999999996</v>
      </c>
      <c r="AJ13" s="252">
        <v>3.3304999999999998</v>
      </c>
      <c r="AK13" s="252">
        <v>10.5769677696</v>
      </c>
      <c r="AL13" s="252">
        <v>-6.3205289276000007</v>
      </c>
      <c r="AM13" s="252">
        <v>5.1120000000000001</v>
      </c>
      <c r="AN13" s="211"/>
      <c r="AO13" s="211"/>
      <c r="AP13" s="211"/>
      <c r="AQ13" s="211"/>
      <c r="AR13" s="211"/>
      <c r="AS13" s="211"/>
      <c r="AT13" s="211"/>
      <c r="AU13" s="211"/>
      <c r="AV13" s="211"/>
      <c r="AW13" s="211"/>
      <c r="AX13" s="211"/>
      <c r="AY13" s="211"/>
    </row>
    <row r="14" spans="1:54" ht="15" x14ac:dyDescent="0.25">
      <c r="A14" s="193">
        <f>YampaRiverInflow.TotalOutflow!A14</f>
        <v>44440</v>
      </c>
      <c r="B14" s="165"/>
      <c r="C14" s="165"/>
      <c r="D14" s="165">
        <v>-0.377</v>
      </c>
      <c r="E14" s="235">
        <v>7.843</v>
      </c>
      <c r="F14" s="235">
        <v>21.111000000000001</v>
      </c>
      <c r="G14" s="235">
        <v>-9.8369999999999997</v>
      </c>
      <c r="H14" s="235">
        <v>10.523999999999999</v>
      </c>
      <c r="I14" s="235">
        <v>-8.4480000000000004</v>
      </c>
      <c r="J14" s="235">
        <v>-5.992</v>
      </c>
      <c r="K14" s="235">
        <v>7.3310000000000004</v>
      </c>
      <c r="L14" s="235">
        <v>-4.6890000000000001</v>
      </c>
      <c r="M14" s="235">
        <v>14.712999999999999</v>
      </c>
      <c r="N14" s="235">
        <v>2.484</v>
      </c>
      <c r="O14" s="235">
        <v>5.2409999999999997</v>
      </c>
      <c r="P14" s="235">
        <v>-12.904</v>
      </c>
      <c r="Q14" s="235">
        <v>8.5779999999999994</v>
      </c>
      <c r="R14" s="235">
        <v>15.861000000000001</v>
      </c>
      <c r="S14" s="235">
        <v>4.218</v>
      </c>
      <c r="T14" s="235">
        <v>2.15</v>
      </c>
      <c r="U14" s="235">
        <v>-6.8959999999999999</v>
      </c>
      <c r="V14" s="235">
        <v>-12.975</v>
      </c>
      <c r="W14" s="235">
        <v>-7.1189999999999998</v>
      </c>
      <c r="X14" s="235">
        <v>-2.2879999999999998</v>
      </c>
      <c r="Y14" s="235">
        <v>-15.519</v>
      </c>
      <c r="Z14" s="235">
        <v>-21.178000000000001</v>
      </c>
      <c r="AA14" s="235">
        <v>-6.0739999999999998</v>
      </c>
      <c r="AB14" s="235">
        <v>-3.6960000000000002</v>
      </c>
      <c r="AC14" s="235">
        <v>0.23</v>
      </c>
      <c r="AD14" s="235">
        <v>-2.0470000000000002</v>
      </c>
      <c r="AE14" s="235">
        <v>-1.55</v>
      </c>
      <c r="AF14" s="235">
        <v>8.7729999999999997</v>
      </c>
      <c r="AG14" s="235">
        <v>-8.4957199999999986</v>
      </c>
      <c r="AH14" s="235">
        <v>10.460270000000001</v>
      </c>
      <c r="AI14" s="252">
        <v>-5.7617600000000007</v>
      </c>
      <c r="AJ14" s="252">
        <v>-2.9507099999999999</v>
      </c>
      <c r="AK14" s="252">
        <v>5.5732644647899994</v>
      </c>
      <c r="AL14" s="252">
        <v>7.3737107418200001</v>
      </c>
      <c r="AM14" s="252">
        <v>12.664999999999999</v>
      </c>
      <c r="AN14" s="211"/>
      <c r="AO14" s="211"/>
      <c r="AP14" s="211"/>
      <c r="AQ14" s="211"/>
      <c r="AR14" s="211"/>
      <c r="AS14" s="211"/>
      <c r="AT14" s="211"/>
      <c r="AU14" s="211"/>
      <c r="AV14" s="211"/>
      <c r="AW14" s="211"/>
      <c r="AX14" s="211"/>
      <c r="AY14" s="211"/>
    </row>
    <row r="15" spans="1:54" ht="15" x14ac:dyDescent="0.25">
      <c r="A15" s="193">
        <f>YampaRiverInflow.TotalOutflow!A15</f>
        <v>44470</v>
      </c>
      <c r="B15" s="165"/>
      <c r="C15" s="165"/>
      <c r="D15" s="165">
        <v>2.484</v>
      </c>
      <c r="E15" s="235">
        <v>9.3710000000000004</v>
      </c>
      <c r="F15" s="235">
        <v>15.488</v>
      </c>
      <c r="G15" s="235">
        <v>-6.1580000000000004</v>
      </c>
      <c r="H15" s="235">
        <v>3.9750000000000001</v>
      </c>
      <c r="I15" s="235">
        <v>-1.39</v>
      </c>
      <c r="J15" s="235">
        <v>1.2050000000000001</v>
      </c>
      <c r="K15" s="235">
        <v>5.649</v>
      </c>
      <c r="L15" s="235">
        <v>-0.52300000000000002</v>
      </c>
      <c r="M15" s="235">
        <v>14.474</v>
      </c>
      <c r="N15" s="235">
        <v>4.5730000000000004</v>
      </c>
      <c r="O15" s="235">
        <v>16.068000000000001</v>
      </c>
      <c r="P15" s="235">
        <v>-0.16700000000000001</v>
      </c>
      <c r="Q15" s="235">
        <v>3.9340000000000002</v>
      </c>
      <c r="R15" s="235">
        <v>-8.1950000000000003</v>
      </c>
      <c r="S15" s="235">
        <v>1.153</v>
      </c>
      <c r="T15" s="235">
        <v>4.8550000000000004</v>
      </c>
      <c r="U15" s="235">
        <v>-2.7719999999999998</v>
      </c>
      <c r="V15" s="235">
        <v>10.111000000000001</v>
      </c>
      <c r="W15" s="235">
        <v>-7.88</v>
      </c>
      <c r="X15" s="235">
        <v>4.2610000000000001</v>
      </c>
      <c r="Y15" s="235">
        <v>-9.0299999999999994</v>
      </c>
      <c r="Z15" s="235">
        <v>-19.219000000000001</v>
      </c>
      <c r="AA15" s="235">
        <v>-22.152000000000001</v>
      </c>
      <c r="AB15" s="235">
        <v>1.0089999999999999</v>
      </c>
      <c r="AC15" s="235">
        <v>-7.5469999999999997</v>
      </c>
      <c r="AD15" s="235">
        <v>3.0539999999999998</v>
      </c>
      <c r="AE15" s="235">
        <v>-0.55300000000000005</v>
      </c>
      <c r="AF15" s="235">
        <v>-10.613</v>
      </c>
      <c r="AG15" s="235">
        <v>-11.085850000000001</v>
      </c>
      <c r="AH15" s="235">
        <v>5.77902</v>
      </c>
      <c r="AI15" s="252">
        <v>-2.5799099999999999</v>
      </c>
      <c r="AJ15" s="252">
        <v>11.36007</v>
      </c>
      <c r="AK15" s="252">
        <v>13.2843884321</v>
      </c>
      <c r="AL15" s="252">
        <v>-7.7399921552699995</v>
      </c>
      <c r="AM15" s="252">
        <v>14.252000000000001</v>
      </c>
      <c r="AN15" s="211"/>
      <c r="AO15" s="211"/>
      <c r="AP15" s="211"/>
      <c r="AQ15" s="211"/>
      <c r="AR15" s="211"/>
      <c r="AS15" s="211"/>
      <c r="AT15" s="211"/>
      <c r="AU15" s="211"/>
      <c r="AV15" s="211"/>
      <c r="AW15" s="211"/>
      <c r="AX15" s="211"/>
      <c r="AY15" s="211"/>
    </row>
    <row r="16" spans="1:54" ht="15" x14ac:dyDescent="0.25">
      <c r="A16" s="193">
        <f>YampaRiverInflow.TotalOutflow!A16</f>
        <v>44501</v>
      </c>
      <c r="B16" s="165"/>
      <c r="C16" s="165"/>
      <c r="D16" s="165">
        <v>3.5089999999999999</v>
      </c>
      <c r="E16" s="235">
        <v>11.958</v>
      </c>
      <c r="F16" s="235">
        <v>26.683</v>
      </c>
      <c r="G16" s="235">
        <v>-13.926</v>
      </c>
      <c r="H16" s="235">
        <v>-7.468</v>
      </c>
      <c r="I16" s="235">
        <v>-28.899000000000001</v>
      </c>
      <c r="J16" s="235">
        <v>2.085</v>
      </c>
      <c r="K16" s="235">
        <v>8.407</v>
      </c>
      <c r="L16" s="235">
        <v>-0.58899999999999997</v>
      </c>
      <c r="M16" s="235">
        <v>22.443999999999999</v>
      </c>
      <c r="N16" s="235">
        <v>6.7830000000000004</v>
      </c>
      <c r="O16" s="235">
        <v>12.221</v>
      </c>
      <c r="P16" s="235">
        <v>-13.337999999999999</v>
      </c>
      <c r="Q16" s="235">
        <v>4.8029999999999999</v>
      </c>
      <c r="R16" s="235">
        <v>7.5140000000000002</v>
      </c>
      <c r="S16" s="235">
        <v>2.7349999999999999</v>
      </c>
      <c r="T16" s="235">
        <v>6.601</v>
      </c>
      <c r="U16" s="235">
        <v>0.97699999999999998</v>
      </c>
      <c r="V16" s="235">
        <v>8.3629999999999995</v>
      </c>
      <c r="W16" s="235">
        <v>1.911</v>
      </c>
      <c r="X16" s="235">
        <v>-3.2410000000000001</v>
      </c>
      <c r="Y16" s="235">
        <v>2.9350000000000001</v>
      </c>
      <c r="Z16" s="235">
        <v>-7.6369999999999996</v>
      </c>
      <c r="AA16" s="235">
        <v>3.4329999999999998</v>
      </c>
      <c r="AB16" s="235">
        <v>5.0679999999999996</v>
      </c>
      <c r="AC16" s="235">
        <v>-2.4470000000000001</v>
      </c>
      <c r="AD16" s="235">
        <v>9.4309999999999992</v>
      </c>
      <c r="AE16" s="235">
        <v>-7.2889999999999997</v>
      </c>
      <c r="AF16" s="235">
        <v>-3.6389999999999998</v>
      </c>
      <c r="AG16" s="235">
        <v>0.89403999999999995</v>
      </c>
      <c r="AH16" s="235">
        <v>10.06827</v>
      </c>
      <c r="AI16" s="252">
        <v>6.3182299999999998</v>
      </c>
      <c r="AJ16" s="252">
        <v>14.429110000000001</v>
      </c>
      <c r="AK16" s="252">
        <v>13.142818181799999</v>
      </c>
      <c r="AL16" s="252">
        <v>-3.7337908998399998</v>
      </c>
      <c r="AM16" s="252">
        <v>10.364000000000001</v>
      </c>
      <c r="AN16" s="211"/>
      <c r="AO16" s="211"/>
      <c r="AP16" s="211"/>
      <c r="AQ16" s="211"/>
      <c r="AR16" s="211"/>
      <c r="AS16" s="211"/>
      <c r="AT16" s="211"/>
      <c r="AU16" s="211"/>
      <c r="AV16" s="211"/>
      <c r="AW16" s="211"/>
      <c r="AX16" s="211"/>
      <c r="AY16" s="211"/>
    </row>
    <row r="17" spans="1:51" ht="15" x14ac:dyDescent="0.25">
      <c r="A17" s="193">
        <f>YampaRiverInflow.TotalOutflow!A17</f>
        <v>44531</v>
      </c>
      <c r="B17" s="165"/>
      <c r="C17" s="165"/>
      <c r="D17" s="165">
        <v>11.791</v>
      </c>
      <c r="E17" s="235">
        <v>9.5869999999999997</v>
      </c>
      <c r="F17" s="235">
        <v>0.30399999999999999</v>
      </c>
      <c r="G17" s="235">
        <v>-3.339</v>
      </c>
      <c r="H17" s="235">
        <v>-11.507999999999999</v>
      </c>
      <c r="I17" s="235">
        <v>-10.381</v>
      </c>
      <c r="J17" s="235">
        <v>5.13</v>
      </c>
      <c r="K17" s="235">
        <v>6.2859999999999996</v>
      </c>
      <c r="L17" s="235">
        <v>3.5110000000000001</v>
      </c>
      <c r="M17" s="235">
        <v>17.72</v>
      </c>
      <c r="N17" s="235">
        <v>8.3699999999999992</v>
      </c>
      <c r="O17" s="235">
        <v>26.24</v>
      </c>
      <c r="P17" s="235">
        <v>9.7059999999999995</v>
      </c>
      <c r="Q17" s="235">
        <v>15.848000000000001</v>
      </c>
      <c r="R17" s="235">
        <v>94.941000000000003</v>
      </c>
      <c r="S17" s="235">
        <v>-1.6679999999999999</v>
      </c>
      <c r="T17" s="235">
        <v>27.11</v>
      </c>
      <c r="U17" s="235">
        <v>15.473000000000001</v>
      </c>
      <c r="V17" s="235">
        <v>23.396999999999998</v>
      </c>
      <c r="W17" s="235">
        <v>-21.466999999999999</v>
      </c>
      <c r="X17" s="235">
        <v>-1.9690000000000001</v>
      </c>
      <c r="Y17" s="235">
        <v>6.1689999999999996</v>
      </c>
      <c r="Z17" s="235">
        <v>-8.734</v>
      </c>
      <c r="AA17" s="235">
        <v>2.1890000000000001</v>
      </c>
      <c r="AB17" s="235">
        <v>6.22</v>
      </c>
      <c r="AC17" s="235">
        <v>-1.919</v>
      </c>
      <c r="AD17" s="235">
        <v>-0.40100000000000002</v>
      </c>
      <c r="AE17" s="235">
        <v>-10.759</v>
      </c>
      <c r="AF17" s="235">
        <v>-7.3310000000000004</v>
      </c>
      <c r="AG17" s="235">
        <v>7.5781999999999998</v>
      </c>
      <c r="AH17" s="235">
        <v>10.29767</v>
      </c>
      <c r="AI17" s="252">
        <v>-5.8699700000000004</v>
      </c>
      <c r="AJ17" s="252">
        <v>24.633080000000003</v>
      </c>
      <c r="AK17" s="252">
        <v>23.363190082799999</v>
      </c>
      <c r="AL17" s="252">
        <v>-4.4305979113900005</v>
      </c>
      <c r="AM17" s="252">
        <v>17.004000000000001</v>
      </c>
      <c r="AN17" s="211"/>
      <c r="AO17" s="211"/>
      <c r="AP17" s="211"/>
      <c r="AQ17" s="211"/>
      <c r="AR17" s="211"/>
      <c r="AS17" s="211"/>
      <c r="AT17" s="211"/>
      <c r="AU17" s="211"/>
      <c r="AV17" s="211"/>
      <c r="AW17" s="211"/>
      <c r="AX17" s="211"/>
      <c r="AY17" s="211"/>
    </row>
    <row r="18" spans="1:51" ht="15" x14ac:dyDescent="0.25">
      <c r="A18" s="193">
        <f>YampaRiverInflow.TotalOutflow!A18</f>
        <v>44562</v>
      </c>
      <c r="B18" s="165"/>
      <c r="C18" s="165"/>
      <c r="D18" s="165">
        <v>10.228</v>
      </c>
      <c r="E18" s="235">
        <v>1.06</v>
      </c>
      <c r="F18" s="235">
        <v>-6.7050000000000001</v>
      </c>
      <c r="G18" s="235">
        <v>5.38</v>
      </c>
      <c r="H18" s="235">
        <v>6.5129999999999999</v>
      </c>
      <c r="I18" s="235">
        <v>-4.4320000000000004</v>
      </c>
      <c r="J18" s="235">
        <v>5.085</v>
      </c>
      <c r="K18" s="235">
        <v>4.3979999999999997</v>
      </c>
      <c r="L18" s="235">
        <v>1.542</v>
      </c>
      <c r="M18" s="235">
        <v>7.4649999999999999</v>
      </c>
      <c r="N18" s="235">
        <v>6.9909999999999997</v>
      </c>
      <c r="O18" s="235">
        <v>-30.036999999999999</v>
      </c>
      <c r="P18" s="235">
        <v>0.34799999999999998</v>
      </c>
      <c r="Q18" s="235">
        <v>8.1069999999999993</v>
      </c>
      <c r="R18" s="235">
        <v>-4.0170000000000003</v>
      </c>
      <c r="S18" s="235">
        <v>-0.42499999999999999</v>
      </c>
      <c r="T18" s="235">
        <v>-9.2249999999999996</v>
      </c>
      <c r="U18" s="235">
        <v>16.908000000000001</v>
      </c>
      <c r="V18" s="235">
        <v>1.482</v>
      </c>
      <c r="W18" s="235">
        <v>-11.156000000000001</v>
      </c>
      <c r="X18" s="235">
        <v>-10.212999999999999</v>
      </c>
      <c r="Y18" s="235">
        <v>-20.742999999999999</v>
      </c>
      <c r="Z18" s="235">
        <v>-9.2750000000000004</v>
      </c>
      <c r="AA18" s="235">
        <v>-13.997999999999999</v>
      </c>
      <c r="AB18" s="235">
        <v>-0.47799999999999998</v>
      </c>
      <c r="AC18" s="235">
        <v>-2.403</v>
      </c>
      <c r="AD18" s="235">
        <v>3.4119999999999999</v>
      </c>
      <c r="AE18" s="235">
        <v>-10.265000000000001</v>
      </c>
      <c r="AF18" s="235">
        <v>17.93282</v>
      </c>
      <c r="AG18" s="235">
        <v>-2.55436</v>
      </c>
      <c r="AH18" s="235">
        <v>-2.7433800000000002</v>
      </c>
      <c r="AI18" s="252">
        <v>-21.323439999999998</v>
      </c>
      <c r="AJ18" s="252">
        <v>2.6227190070699997</v>
      </c>
      <c r="AK18" s="252">
        <v>1.4601900836399999</v>
      </c>
      <c r="AL18" s="252">
        <v>18.143000000000001</v>
      </c>
      <c r="AM18" s="252">
        <v>20.103999999999999</v>
      </c>
      <c r="AN18" s="211"/>
      <c r="AO18" s="211"/>
      <c r="AP18" s="211"/>
      <c r="AQ18" s="211"/>
      <c r="AR18" s="211"/>
      <c r="AS18" s="211"/>
      <c r="AT18" s="211"/>
      <c r="AU18" s="211"/>
      <c r="AV18" s="211"/>
      <c r="AW18" s="211"/>
      <c r="AX18" s="211"/>
      <c r="AY18" s="211"/>
    </row>
    <row r="19" spans="1:51" ht="15" x14ac:dyDescent="0.25">
      <c r="A19" s="193">
        <f>YampaRiverInflow.TotalOutflow!A19</f>
        <v>44593</v>
      </c>
      <c r="B19" s="165"/>
      <c r="C19" s="165"/>
      <c r="D19" s="165">
        <v>-1.032</v>
      </c>
      <c r="E19" s="235">
        <v>28.591000000000001</v>
      </c>
      <c r="F19" s="235">
        <v>33.414000000000001</v>
      </c>
      <c r="G19" s="235">
        <v>22.41</v>
      </c>
      <c r="H19" s="235">
        <v>32.200000000000003</v>
      </c>
      <c r="I19" s="235">
        <v>-3.0870000000000002</v>
      </c>
      <c r="J19" s="235">
        <v>5.883</v>
      </c>
      <c r="K19" s="235">
        <v>-0.33700000000000002</v>
      </c>
      <c r="L19" s="235">
        <v>5.5730000000000004</v>
      </c>
      <c r="M19" s="235">
        <v>9.9540000000000006</v>
      </c>
      <c r="N19" s="235">
        <v>4.1059999999999999</v>
      </c>
      <c r="O19" s="235">
        <v>-45.491</v>
      </c>
      <c r="P19" s="235">
        <v>-8.9390000000000001</v>
      </c>
      <c r="Q19" s="235">
        <v>14.935</v>
      </c>
      <c r="R19" s="235">
        <v>-2.7170000000000001</v>
      </c>
      <c r="S19" s="235">
        <v>1.121</v>
      </c>
      <c r="T19" s="235">
        <v>-12.965</v>
      </c>
      <c r="U19" s="235">
        <v>0.91800000000000004</v>
      </c>
      <c r="V19" s="235">
        <v>1.9139999999999999</v>
      </c>
      <c r="W19" s="235">
        <v>-9.2040000000000006</v>
      </c>
      <c r="X19" s="235">
        <v>-8.66</v>
      </c>
      <c r="Y19" s="235">
        <v>-7.7130000000000001</v>
      </c>
      <c r="Z19" s="235">
        <v>-7.8449999999999998</v>
      </c>
      <c r="AA19" s="235">
        <v>-18.251999999999999</v>
      </c>
      <c r="AB19" s="235">
        <v>-3.117</v>
      </c>
      <c r="AC19" s="235">
        <v>-7.3280000000000003</v>
      </c>
      <c r="AD19" s="235">
        <v>1.02</v>
      </c>
      <c r="AE19" s="235">
        <v>-14.303000000000001</v>
      </c>
      <c r="AF19" s="235">
        <v>-13.95496</v>
      </c>
      <c r="AG19" s="235">
        <v>-11.963200000000001</v>
      </c>
      <c r="AH19" s="235">
        <v>-5.2006099999999993</v>
      </c>
      <c r="AI19" s="252">
        <v>-1.8404100000000001</v>
      </c>
      <c r="AJ19" s="252">
        <v>4.1879586768900001</v>
      </c>
      <c r="AK19" s="252">
        <v>8.4784876017200013</v>
      </c>
      <c r="AL19" s="252">
        <v>14.496</v>
      </c>
      <c r="AM19" s="252">
        <v>17.045999999999999</v>
      </c>
      <c r="AN19" s="211"/>
      <c r="AO19" s="211"/>
      <c r="AP19" s="211"/>
      <c r="AQ19" s="211"/>
      <c r="AR19" s="211"/>
      <c r="AS19" s="211"/>
      <c r="AT19" s="211"/>
      <c r="AU19" s="211"/>
      <c r="AV19" s="211"/>
      <c r="AW19" s="211"/>
      <c r="AX19" s="211"/>
      <c r="AY19" s="211"/>
    </row>
    <row r="20" spans="1:51" ht="15" x14ac:dyDescent="0.25">
      <c r="A20" s="193">
        <f>YampaRiverInflow.TotalOutflow!A20</f>
        <v>44621</v>
      </c>
      <c r="B20" s="165"/>
      <c r="C20" s="165"/>
      <c r="D20" s="165">
        <v>-3.0489999999999999</v>
      </c>
      <c r="E20" s="235">
        <v>11.651999999999999</v>
      </c>
      <c r="F20" s="235">
        <v>31.146000000000001</v>
      </c>
      <c r="G20" s="235">
        <v>5.4130000000000003</v>
      </c>
      <c r="H20" s="235">
        <v>22.428000000000001</v>
      </c>
      <c r="I20" s="235">
        <v>-10.952999999999999</v>
      </c>
      <c r="J20" s="235">
        <v>-3.7189999999999999</v>
      </c>
      <c r="K20" s="235">
        <v>-8.3870000000000005</v>
      </c>
      <c r="L20" s="235">
        <v>14.401999999999999</v>
      </c>
      <c r="M20" s="235">
        <v>2.5150000000000001</v>
      </c>
      <c r="N20" s="235">
        <v>-1.482</v>
      </c>
      <c r="O20" s="235">
        <v>-85.617000000000004</v>
      </c>
      <c r="P20" s="235">
        <v>-18.977</v>
      </c>
      <c r="Q20" s="235">
        <v>-3.0750000000000002</v>
      </c>
      <c r="R20" s="235">
        <v>33.225999999999999</v>
      </c>
      <c r="S20" s="235">
        <v>11.038</v>
      </c>
      <c r="T20" s="235">
        <v>4.673</v>
      </c>
      <c r="U20" s="235">
        <v>4.1000000000000002E-2</v>
      </c>
      <c r="V20" s="235">
        <v>8.1969999999999992</v>
      </c>
      <c r="W20" s="235">
        <v>5.577</v>
      </c>
      <c r="X20" s="235">
        <v>-5.0199999999999996</v>
      </c>
      <c r="Y20" s="235">
        <v>-3.68</v>
      </c>
      <c r="Z20" s="235">
        <v>-25.69</v>
      </c>
      <c r="AA20" s="235">
        <v>16.045999999999999</v>
      </c>
      <c r="AB20" s="235">
        <v>-10.304</v>
      </c>
      <c r="AC20" s="235">
        <v>-11.891999999999999</v>
      </c>
      <c r="AD20" s="235">
        <v>0.318</v>
      </c>
      <c r="AE20" s="235">
        <v>-9.7430000000000003</v>
      </c>
      <c r="AF20" s="235">
        <v>-12.145200000000001</v>
      </c>
      <c r="AG20" s="235">
        <v>-6.3741000000000003</v>
      </c>
      <c r="AH20" s="235">
        <v>-11.246979999999999</v>
      </c>
      <c r="AI20" s="252">
        <v>-5.8244099999999994</v>
      </c>
      <c r="AJ20" s="252">
        <v>-14.067462812699999</v>
      </c>
      <c r="AK20" s="252">
        <v>-0.28571900964999997</v>
      </c>
      <c r="AL20" s="252">
        <v>8.0129999999999999</v>
      </c>
      <c r="AM20" s="252">
        <v>6.1710000000000003</v>
      </c>
      <c r="AN20" s="211"/>
      <c r="AO20" s="211"/>
      <c r="AP20" s="211"/>
      <c r="AQ20" s="211"/>
      <c r="AR20" s="211"/>
      <c r="AS20" s="211"/>
      <c r="AT20" s="211"/>
      <c r="AU20" s="211"/>
      <c r="AV20" s="211"/>
      <c r="AW20" s="211"/>
      <c r="AX20" s="211"/>
      <c r="AY20" s="211"/>
    </row>
    <row r="21" spans="1:51" ht="15" x14ac:dyDescent="0.25">
      <c r="A21" s="193">
        <f>YampaRiverInflow.TotalOutflow!A21</f>
        <v>44652</v>
      </c>
      <c r="B21" s="165"/>
      <c r="C21" s="165"/>
      <c r="D21" s="165">
        <v>-7.1550000000000002</v>
      </c>
      <c r="E21" s="235">
        <v>-11.246</v>
      </c>
      <c r="F21" s="235">
        <v>4.5250000000000004</v>
      </c>
      <c r="G21" s="235">
        <v>-15.333</v>
      </c>
      <c r="H21" s="235">
        <v>18.954000000000001</v>
      </c>
      <c r="I21" s="235">
        <v>-3.2869999999999999</v>
      </c>
      <c r="J21" s="235">
        <v>-15.096</v>
      </c>
      <c r="K21" s="235">
        <v>0.37</v>
      </c>
      <c r="L21" s="235">
        <v>14.292</v>
      </c>
      <c r="M21" s="235">
        <v>5.7640000000000002</v>
      </c>
      <c r="N21" s="235">
        <v>12.843999999999999</v>
      </c>
      <c r="O21" s="235">
        <v>-51.061999999999998</v>
      </c>
      <c r="P21" s="235">
        <v>-15.113</v>
      </c>
      <c r="Q21" s="235">
        <v>-4.2430000000000003</v>
      </c>
      <c r="R21" s="235">
        <v>-7.5759999999999996</v>
      </c>
      <c r="S21" s="235">
        <v>15.396000000000001</v>
      </c>
      <c r="T21" s="235">
        <v>39.173999999999999</v>
      </c>
      <c r="U21" s="235">
        <v>-0.41699999999999998</v>
      </c>
      <c r="V21" s="235">
        <v>-3.9380000000000002</v>
      </c>
      <c r="W21" s="235">
        <v>0.93100000000000005</v>
      </c>
      <c r="X21" s="235">
        <v>-11.872999999999999</v>
      </c>
      <c r="Y21" s="235">
        <v>-13.384</v>
      </c>
      <c r="Z21" s="235">
        <v>-6.9089999999999998</v>
      </c>
      <c r="AA21" s="235">
        <v>4.298</v>
      </c>
      <c r="AB21" s="235">
        <v>-1.605</v>
      </c>
      <c r="AC21" s="235">
        <v>-3.3879999999999999</v>
      </c>
      <c r="AD21" s="235">
        <v>-8.2620000000000005</v>
      </c>
      <c r="AE21" s="235">
        <v>-14.076000000000001</v>
      </c>
      <c r="AF21" s="235">
        <v>-15.64438</v>
      </c>
      <c r="AG21" s="235">
        <v>-20.393439999999998</v>
      </c>
      <c r="AH21" s="235">
        <v>-12.259069999999999</v>
      </c>
      <c r="AI21" s="252">
        <v>-6.0398699999999996</v>
      </c>
      <c r="AJ21" s="252">
        <v>14.1864628099</v>
      </c>
      <c r="AK21" s="252">
        <v>-8.4453140515699996</v>
      </c>
      <c r="AL21" s="252">
        <v>13.148999999999999</v>
      </c>
      <c r="AM21" s="252">
        <v>7.52</v>
      </c>
      <c r="AN21" s="211"/>
      <c r="AO21" s="211"/>
      <c r="AP21" s="211"/>
      <c r="AQ21" s="211"/>
      <c r="AR21" s="211"/>
      <c r="AS21" s="211"/>
      <c r="AT21" s="211"/>
      <c r="AU21" s="211"/>
      <c r="AV21" s="211"/>
      <c r="AW21" s="211"/>
      <c r="AX21" s="211"/>
      <c r="AY21" s="211"/>
    </row>
    <row r="22" spans="1:51" ht="15" x14ac:dyDescent="0.25">
      <c r="A22" s="193">
        <f>YampaRiverInflow.TotalOutflow!A22</f>
        <v>44682</v>
      </c>
      <c r="B22" s="165"/>
      <c r="C22" s="165"/>
      <c r="D22" s="165">
        <v>0.56699999999999995</v>
      </c>
      <c r="E22" s="235">
        <v>4.819</v>
      </c>
      <c r="F22" s="235">
        <v>26.466999999999999</v>
      </c>
      <c r="G22" s="235">
        <v>-2.0129999999999999</v>
      </c>
      <c r="H22" s="235">
        <v>-11.66</v>
      </c>
      <c r="I22" s="235">
        <v>0.27800000000000002</v>
      </c>
      <c r="J22" s="235">
        <v>-5.2439999999999998</v>
      </c>
      <c r="K22" s="235">
        <v>-3.9220000000000002</v>
      </c>
      <c r="L22" s="235">
        <v>17</v>
      </c>
      <c r="M22" s="235">
        <v>7.5990000000000002</v>
      </c>
      <c r="N22" s="235">
        <v>4.7030000000000003</v>
      </c>
      <c r="O22" s="235">
        <v>-61.749000000000002</v>
      </c>
      <c r="P22" s="235">
        <v>-4.7960000000000003</v>
      </c>
      <c r="Q22" s="235">
        <v>-13.974</v>
      </c>
      <c r="R22" s="235">
        <v>-8.2089999999999996</v>
      </c>
      <c r="S22" s="235">
        <v>11.73</v>
      </c>
      <c r="T22" s="235">
        <v>21.998999999999999</v>
      </c>
      <c r="U22" s="235">
        <v>0.111</v>
      </c>
      <c r="V22" s="235">
        <v>-14.868</v>
      </c>
      <c r="W22" s="235">
        <v>-7.181</v>
      </c>
      <c r="X22" s="235">
        <v>-5.67</v>
      </c>
      <c r="Y22" s="235">
        <v>-33.700000000000003</v>
      </c>
      <c r="Z22" s="235">
        <v>-4.7220000000000004</v>
      </c>
      <c r="AA22" s="235">
        <v>-17.382000000000001</v>
      </c>
      <c r="AB22" s="235">
        <v>-33.279000000000003</v>
      </c>
      <c r="AC22" s="235">
        <v>-5.4210000000000003</v>
      </c>
      <c r="AD22" s="235">
        <v>-5.2460000000000004</v>
      </c>
      <c r="AE22" s="235">
        <v>3.149</v>
      </c>
      <c r="AF22" s="235">
        <v>-9.5569299999999995</v>
      </c>
      <c r="AG22" s="235">
        <v>4.5381899999999993</v>
      </c>
      <c r="AH22" s="235">
        <v>2.7454499999999999</v>
      </c>
      <c r="AI22" s="252">
        <v>4.5651899999999994</v>
      </c>
      <c r="AJ22" s="252">
        <v>0.109545453554</v>
      </c>
      <c r="AK22" s="252">
        <v>8.5840991759299996</v>
      </c>
      <c r="AL22" s="252">
        <v>15.768000000000001</v>
      </c>
      <c r="AM22" s="252">
        <v>12.454000000000001</v>
      </c>
      <c r="AN22" s="211"/>
      <c r="AO22" s="211"/>
      <c r="AP22" s="211"/>
      <c r="AQ22" s="211"/>
      <c r="AR22" s="211"/>
      <c r="AS22" s="211"/>
      <c r="AT22" s="211"/>
      <c r="AU22" s="211"/>
      <c r="AV22" s="211"/>
      <c r="AW22" s="211"/>
      <c r="AX22" s="211"/>
      <c r="AY22" s="211"/>
    </row>
    <row r="23" spans="1:51" ht="15" x14ac:dyDescent="0.25">
      <c r="A23" s="193">
        <f>YampaRiverInflow.TotalOutflow!A23</f>
        <v>44713</v>
      </c>
      <c r="B23" s="165"/>
      <c r="C23" s="165"/>
      <c r="D23" s="165">
        <v>-5.6970000000000001</v>
      </c>
      <c r="E23" s="235">
        <v>-56.872</v>
      </c>
      <c r="F23" s="235">
        <v>29.183</v>
      </c>
      <c r="G23" s="235">
        <v>-2.262</v>
      </c>
      <c r="H23" s="235">
        <v>-2.2789999999999999</v>
      </c>
      <c r="I23" s="235">
        <v>1.631</v>
      </c>
      <c r="J23" s="235">
        <v>-6.1520000000000001</v>
      </c>
      <c r="K23" s="235">
        <v>-8.4760000000000009</v>
      </c>
      <c r="L23" s="235">
        <v>24.515999999999998</v>
      </c>
      <c r="M23" s="235">
        <v>4.5979999999999999</v>
      </c>
      <c r="N23" s="235">
        <v>13.497999999999999</v>
      </c>
      <c r="O23" s="235">
        <v>-26.187000000000001</v>
      </c>
      <c r="P23" s="235">
        <v>-3.3490000000000002</v>
      </c>
      <c r="Q23" s="235">
        <v>4.0839999999999996</v>
      </c>
      <c r="R23" s="235">
        <v>-11.676</v>
      </c>
      <c r="S23" s="235">
        <v>-4.1000000000000002E-2</v>
      </c>
      <c r="T23" s="235">
        <v>5.609</v>
      </c>
      <c r="U23" s="235">
        <v>-3.698</v>
      </c>
      <c r="V23" s="235">
        <v>-11.834</v>
      </c>
      <c r="W23" s="235">
        <v>-9.2289999999999992</v>
      </c>
      <c r="X23" s="235">
        <v>-8.5180000000000007</v>
      </c>
      <c r="Y23" s="235">
        <v>-26.905999999999999</v>
      </c>
      <c r="Z23" s="235">
        <v>-30.081</v>
      </c>
      <c r="AA23" s="235">
        <v>1.8560000000000001</v>
      </c>
      <c r="AB23" s="235">
        <v>-14.717000000000001</v>
      </c>
      <c r="AC23" s="235">
        <v>-14.012</v>
      </c>
      <c r="AD23" s="235">
        <v>-1.52</v>
      </c>
      <c r="AE23" s="235">
        <v>-16.565999999999999</v>
      </c>
      <c r="AF23" s="235">
        <v>-17.778869999999998</v>
      </c>
      <c r="AG23" s="235">
        <v>-8.3348700000000004</v>
      </c>
      <c r="AH23" s="235">
        <v>-5.4185299999999996</v>
      </c>
      <c r="AI23" s="252">
        <v>-7.2006999999999994</v>
      </c>
      <c r="AJ23" s="252">
        <v>-0.73851239867699991</v>
      </c>
      <c r="AK23" s="252">
        <v>3.31216528727</v>
      </c>
      <c r="AL23" s="252">
        <v>10.185</v>
      </c>
      <c r="AM23" s="252">
        <v>8.9730000000000008</v>
      </c>
      <c r="AN23" s="211"/>
      <c r="AO23" s="211"/>
      <c r="AP23" s="211"/>
      <c r="AQ23" s="211"/>
      <c r="AR23" s="211"/>
      <c r="AS23" s="211"/>
      <c r="AT23" s="211"/>
      <c r="AU23" s="211"/>
      <c r="AV23" s="211"/>
      <c r="AW23" s="211"/>
      <c r="AX23" s="211"/>
      <c r="AY23" s="211"/>
    </row>
    <row r="24" spans="1:51" ht="15" x14ac:dyDescent="0.25">
      <c r="A24" s="193">
        <f>YampaRiverInflow.TotalOutflow!A24</f>
        <v>44743</v>
      </c>
      <c r="B24" s="165"/>
      <c r="C24" s="165"/>
      <c r="D24" s="165">
        <v>-2.0230000000000001</v>
      </c>
      <c r="E24" s="235">
        <v>79.977000000000004</v>
      </c>
      <c r="F24" s="235">
        <v>-11.765000000000001</v>
      </c>
      <c r="G24" s="235">
        <v>-10.845000000000001</v>
      </c>
      <c r="H24" s="235">
        <v>-4.5999999999999999E-2</v>
      </c>
      <c r="I24" s="235">
        <v>-5.7720000000000002</v>
      </c>
      <c r="J24" s="235">
        <v>-9.9499999999999993</v>
      </c>
      <c r="K24" s="235">
        <v>-11.750999999999999</v>
      </c>
      <c r="L24" s="235">
        <v>20.866</v>
      </c>
      <c r="M24" s="235">
        <v>1.85</v>
      </c>
      <c r="N24" s="235">
        <v>3.0960000000000001</v>
      </c>
      <c r="O24" s="235">
        <v>-10.608000000000001</v>
      </c>
      <c r="P24" s="235">
        <v>-7.6440000000000001</v>
      </c>
      <c r="Q24" s="235">
        <v>8.1270000000000007</v>
      </c>
      <c r="R24" s="235">
        <v>-11.493</v>
      </c>
      <c r="S24" s="235">
        <v>10.728</v>
      </c>
      <c r="T24" s="235">
        <v>8.7200000000000006</v>
      </c>
      <c r="U24" s="235">
        <v>-1.2669999999999999</v>
      </c>
      <c r="V24" s="235">
        <v>-11.347</v>
      </c>
      <c r="W24" s="235">
        <v>-18.335999999999999</v>
      </c>
      <c r="X24" s="235">
        <v>-2.9430000000000001</v>
      </c>
      <c r="Y24" s="235">
        <v>-31.49</v>
      </c>
      <c r="Z24" s="235">
        <v>-20.471</v>
      </c>
      <c r="AA24" s="235">
        <v>-11.896000000000001</v>
      </c>
      <c r="AB24" s="235">
        <v>-5.8959999999999999</v>
      </c>
      <c r="AC24" s="235">
        <v>-9.4190000000000005</v>
      </c>
      <c r="AD24" s="235">
        <v>-9.65</v>
      </c>
      <c r="AE24" s="235">
        <v>-13.497</v>
      </c>
      <c r="AF24" s="235">
        <v>-20.782049999999998</v>
      </c>
      <c r="AG24" s="235">
        <v>-5.3935699999999995</v>
      </c>
      <c r="AH24" s="235">
        <v>-16.034389999999998</v>
      </c>
      <c r="AI24" s="252">
        <v>-7.2505600000000001</v>
      </c>
      <c r="AJ24" s="252">
        <v>-12.2247933908</v>
      </c>
      <c r="AK24" s="252">
        <v>-1.1186446296900001</v>
      </c>
      <c r="AL24" s="252">
        <v>9.4459999999999997</v>
      </c>
      <c r="AM24" s="252">
        <v>7.9630000000000001</v>
      </c>
      <c r="AN24" s="211"/>
      <c r="AO24" s="211"/>
      <c r="AP24" s="211"/>
      <c r="AQ24" s="211"/>
      <c r="AR24" s="211"/>
      <c r="AS24" s="211"/>
      <c r="AT24" s="211"/>
      <c r="AU24" s="211"/>
      <c r="AV24" s="211"/>
      <c r="AW24" s="211"/>
      <c r="AX24" s="211"/>
      <c r="AY24" s="211"/>
    </row>
    <row r="25" spans="1:51" ht="15" x14ac:dyDescent="0.25">
      <c r="A25" s="193">
        <f>YampaRiverInflow.TotalOutflow!A25</f>
        <v>44774</v>
      </c>
      <c r="B25" s="165"/>
      <c r="C25" s="165"/>
      <c r="D25" s="165">
        <v>-0.89700000000000002</v>
      </c>
      <c r="E25" s="235">
        <v>5.9720000000000004</v>
      </c>
      <c r="F25" s="235">
        <v>-4.8890000000000002</v>
      </c>
      <c r="G25" s="235">
        <v>-3.1019999999999999</v>
      </c>
      <c r="H25" s="235">
        <v>12.827999999999999</v>
      </c>
      <c r="I25" s="235">
        <v>-4.125</v>
      </c>
      <c r="J25" s="235">
        <v>-0.66400000000000003</v>
      </c>
      <c r="K25" s="235">
        <v>-1.9179999999999999</v>
      </c>
      <c r="L25" s="235">
        <v>27.553999999999998</v>
      </c>
      <c r="M25" s="235">
        <v>4.3259999999999996</v>
      </c>
      <c r="N25" s="235">
        <v>3.7869999999999999</v>
      </c>
      <c r="O25" s="235">
        <v>-3.95</v>
      </c>
      <c r="P25" s="235">
        <v>-0.94599999999999995</v>
      </c>
      <c r="Q25" s="235">
        <v>2.1970000000000001</v>
      </c>
      <c r="R25" s="235">
        <v>-4.3259999999999996</v>
      </c>
      <c r="S25" s="235">
        <v>-10.675000000000001</v>
      </c>
      <c r="T25" s="235">
        <v>1.804</v>
      </c>
      <c r="U25" s="235">
        <v>4.2789999999999999</v>
      </c>
      <c r="V25" s="235">
        <v>-12.226000000000001</v>
      </c>
      <c r="W25" s="235">
        <v>-3.8130000000000002</v>
      </c>
      <c r="X25" s="235">
        <v>-0.78500000000000003</v>
      </c>
      <c r="Y25" s="235">
        <v>-7.6040000000000001</v>
      </c>
      <c r="Z25" s="235">
        <v>-5.4119999999999999</v>
      </c>
      <c r="AA25" s="235">
        <v>-13.86</v>
      </c>
      <c r="AB25" s="235">
        <v>-14.737</v>
      </c>
      <c r="AC25" s="235">
        <v>-6.2569999999999997</v>
      </c>
      <c r="AD25" s="235">
        <v>-22.553999999999998</v>
      </c>
      <c r="AE25" s="235">
        <v>-2.4489999999999998</v>
      </c>
      <c r="AF25" s="235">
        <v>-15.135450000000001</v>
      </c>
      <c r="AG25" s="235">
        <v>2.9768400000000002</v>
      </c>
      <c r="AH25" s="235">
        <v>5.9177799999999996</v>
      </c>
      <c r="AI25" s="252">
        <v>3.3304999999999998</v>
      </c>
      <c r="AJ25" s="252">
        <v>10.5769677696</v>
      </c>
      <c r="AK25" s="252">
        <v>-6.3205289276000007</v>
      </c>
      <c r="AL25" s="252">
        <v>5.1120000000000001</v>
      </c>
      <c r="AM25" s="252">
        <v>10.664999999999999</v>
      </c>
      <c r="AN25" s="211"/>
      <c r="AO25" s="211"/>
      <c r="AP25" s="211"/>
      <c r="AQ25" s="211"/>
      <c r="AR25" s="211"/>
      <c r="AS25" s="211"/>
      <c r="AT25" s="211"/>
      <c r="AU25" s="211"/>
      <c r="AV25" s="211"/>
      <c r="AW25" s="211"/>
      <c r="AX25" s="211"/>
      <c r="AY25" s="211"/>
    </row>
    <row r="26" spans="1:51" ht="15" x14ac:dyDescent="0.25">
      <c r="A26" s="193">
        <f>YampaRiverInflow.TotalOutflow!A26</f>
        <v>44805</v>
      </c>
      <c r="B26" s="165"/>
      <c r="C26" s="165"/>
      <c r="D26" s="165">
        <v>-0.377</v>
      </c>
      <c r="E26" s="235">
        <v>21.111000000000001</v>
      </c>
      <c r="F26" s="235">
        <v>-9.8369999999999997</v>
      </c>
      <c r="G26" s="235">
        <v>10.523999999999999</v>
      </c>
      <c r="H26" s="235">
        <v>-8.4480000000000004</v>
      </c>
      <c r="I26" s="235">
        <v>-5.992</v>
      </c>
      <c r="J26" s="235">
        <v>7.3310000000000004</v>
      </c>
      <c r="K26" s="235">
        <v>-4.6890000000000001</v>
      </c>
      <c r="L26" s="235">
        <v>14.712999999999999</v>
      </c>
      <c r="M26" s="235">
        <v>2.484</v>
      </c>
      <c r="N26" s="235">
        <v>5.2409999999999997</v>
      </c>
      <c r="O26" s="235">
        <v>-12.904</v>
      </c>
      <c r="P26" s="235">
        <v>8.5779999999999994</v>
      </c>
      <c r="Q26" s="235">
        <v>15.861000000000001</v>
      </c>
      <c r="R26" s="235">
        <v>4.218</v>
      </c>
      <c r="S26" s="235">
        <v>2.15</v>
      </c>
      <c r="T26" s="235">
        <v>-6.8959999999999999</v>
      </c>
      <c r="U26" s="235">
        <v>-12.975</v>
      </c>
      <c r="V26" s="235">
        <v>-7.1189999999999998</v>
      </c>
      <c r="W26" s="235">
        <v>-2.2879999999999998</v>
      </c>
      <c r="X26" s="235">
        <v>-15.519</v>
      </c>
      <c r="Y26" s="235">
        <v>-21.178000000000001</v>
      </c>
      <c r="Z26" s="235">
        <v>-6.0739999999999998</v>
      </c>
      <c r="AA26" s="235">
        <v>-3.6960000000000002</v>
      </c>
      <c r="AB26" s="235">
        <v>0.23</v>
      </c>
      <c r="AC26" s="235">
        <v>-2.0470000000000002</v>
      </c>
      <c r="AD26" s="235">
        <v>-1.55</v>
      </c>
      <c r="AE26" s="235">
        <v>8.7729999999999997</v>
      </c>
      <c r="AF26" s="235">
        <v>-8.4957199999999986</v>
      </c>
      <c r="AG26" s="235">
        <v>10.460270000000001</v>
      </c>
      <c r="AH26" s="235">
        <v>-5.7617600000000007</v>
      </c>
      <c r="AI26" s="252">
        <v>-2.9507099999999999</v>
      </c>
      <c r="AJ26" s="252">
        <v>5.5732644647899994</v>
      </c>
      <c r="AK26" s="252">
        <v>7.3737107418200001</v>
      </c>
      <c r="AL26" s="252">
        <v>12.664999999999999</v>
      </c>
      <c r="AM26" s="252">
        <v>7.843</v>
      </c>
      <c r="AN26" s="211"/>
      <c r="AO26" s="211"/>
      <c r="AP26" s="211"/>
      <c r="AQ26" s="211"/>
      <c r="AR26" s="211"/>
      <c r="AS26" s="211"/>
      <c r="AT26" s="211"/>
      <c r="AU26" s="211"/>
      <c r="AV26" s="211"/>
      <c r="AW26" s="211"/>
      <c r="AX26" s="211"/>
      <c r="AY26" s="211"/>
    </row>
    <row r="27" spans="1:51" ht="15" x14ac:dyDescent="0.25">
      <c r="A27" s="193">
        <f>YampaRiverInflow.TotalOutflow!A27</f>
        <v>44835</v>
      </c>
      <c r="B27" s="165"/>
      <c r="C27" s="165"/>
      <c r="D27" s="165">
        <v>2.484</v>
      </c>
      <c r="E27" s="235">
        <v>15.488</v>
      </c>
      <c r="F27" s="235">
        <v>-6.1580000000000004</v>
      </c>
      <c r="G27" s="235">
        <v>3.9750000000000001</v>
      </c>
      <c r="H27" s="235">
        <v>-1.39</v>
      </c>
      <c r="I27" s="235">
        <v>1.2050000000000001</v>
      </c>
      <c r="J27" s="235">
        <v>5.649</v>
      </c>
      <c r="K27" s="235">
        <v>-0.52300000000000002</v>
      </c>
      <c r="L27" s="235">
        <v>14.474</v>
      </c>
      <c r="M27" s="235">
        <v>4.5730000000000004</v>
      </c>
      <c r="N27" s="235">
        <v>16.068000000000001</v>
      </c>
      <c r="O27" s="235">
        <v>-0.16700000000000001</v>
      </c>
      <c r="P27" s="235">
        <v>3.9340000000000002</v>
      </c>
      <c r="Q27" s="235">
        <v>-8.1950000000000003</v>
      </c>
      <c r="R27" s="235">
        <v>1.153</v>
      </c>
      <c r="S27" s="235">
        <v>4.8550000000000004</v>
      </c>
      <c r="T27" s="235">
        <v>-2.7719999999999998</v>
      </c>
      <c r="U27" s="235">
        <v>10.111000000000001</v>
      </c>
      <c r="V27" s="235">
        <v>-7.88</v>
      </c>
      <c r="W27" s="235">
        <v>4.2610000000000001</v>
      </c>
      <c r="X27" s="235">
        <v>-9.0299999999999994</v>
      </c>
      <c r="Y27" s="235">
        <v>-19.219000000000001</v>
      </c>
      <c r="Z27" s="235">
        <v>-22.152000000000001</v>
      </c>
      <c r="AA27" s="235">
        <v>1.0089999999999999</v>
      </c>
      <c r="AB27" s="235">
        <v>-7.5469999999999997</v>
      </c>
      <c r="AC27" s="235">
        <v>3.0539999999999998</v>
      </c>
      <c r="AD27" s="235">
        <v>-0.55300000000000005</v>
      </c>
      <c r="AE27" s="235">
        <v>-10.613</v>
      </c>
      <c r="AF27" s="235">
        <v>-11.085850000000001</v>
      </c>
      <c r="AG27" s="235">
        <v>5.77902</v>
      </c>
      <c r="AH27" s="235">
        <v>-2.5799099999999999</v>
      </c>
      <c r="AI27" s="252">
        <v>11.36007</v>
      </c>
      <c r="AJ27" s="252">
        <v>13.2843884321</v>
      </c>
      <c r="AK27" s="252">
        <v>-7.7399921552699995</v>
      </c>
      <c r="AL27" s="252">
        <v>14.252000000000001</v>
      </c>
      <c r="AM27" s="252">
        <v>9.3710000000000004</v>
      </c>
      <c r="AN27" s="211"/>
      <c r="AO27" s="211"/>
      <c r="AP27" s="211"/>
      <c r="AQ27" s="211"/>
      <c r="AR27" s="211"/>
      <c r="AS27" s="211"/>
      <c r="AT27" s="211"/>
      <c r="AU27" s="211"/>
      <c r="AV27" s="211"/>
      <c r="AW27" s="211"/>
      <c r="AX27" s="211"/>
      <c r="AY27" s="211"/>
    </row>
    <row r="28" spans="1:51" ht="15" x14ac:dyDescent="0.25">
      <c r="A28" s="193">
        <f>YampaRiverInflow.TotalOutflow!A28</f>
        <v>44866</v>
      </c>
      <c r="B28" s="165"/>
      <c r="C28" s="165"/>
      <c r="D28" s="165">
        <v>3.5089999999999999</v>
      </c>
      <c r="E28" s="235">
        <v>26.683</v>
      </c>
      <c r="F28" s="235">
        <v>-13.926</v>
      </c>
      <c r="G28" s="235">
        <v>-7.468</v>
      </c>
      <c r="H28" s="235">
        <v>-28.899000000000001</v>
      </c>
      <c r="I28" s="235">
        <v>2.085</v>
      </c>
      <c r="J28" s="235">
        <v>8.407</v>
      </c>
      <c r="K28" s="235">
        <v>-0.58899999999999997</v>
      </c>
      <c r="L28" s="235">
        <v>22.443999999999999</v>
      </c>
      <c r="M28" s="235">
        <v>6.7830000000000004</v>
      </c>
      <c r="N28" s="235">
        <v>12.221</v>
      </c>
      <c r="O28" s="235">
        <v>-13.337999999999999</v>
      </c>
      <c r="P28" s="235">
        <v>4.8029999999999999</v>
      </c>
      <c r="Q28" s="235">
        <v>7.5140000000000002</v>
      </c>
      <c r="R28" s="235">
        <v>2.7349999999999999</v>
      </c>
      <c r="S28" s="235">
        <v>6.601</v>
      </c>
      <c r="T28" s="235">
        <v>0.97699999999999998</v>
      </c>
      <c r="U28" s="235">
        <v>8.3629999999999995</v>
      </c>
      <c r="V28" s="235">
        <v>1.911</v>
      </c>
      <c r="W28" s="235">
        <v>-3.2410000000000001</v>
      </c>
      <c r="X28" s="235">
        <v>2.9350000000000001</v>
      </c>
      <c r="Y28" s="235">
        <v>-7.6369999999999996</v>
      </c>
      <c r="Z28" s="235">
        <v>3.4329999999999998</v>
      </c>
      <c r="AA28" s="235">
        <v>5.0679999999999996</v>
      </c>
      <c r="AB28" s="235">
        <v>-2.4470000000000001</v>
      </c>
      <c r="AC28" s="235">
        <v>9.4309999999999992</v>
      </c>
      <c r="AD28" s="235">
        <v>-7.2889999999999997</v>
      </c>
      <c r="AE28" s="235">
        <v>-3.6389999999999998</v>
      </c>
      <c r="AF28" s="235">
        <v>0.89403999999999995</v>
      </c>
      <c r="AG28" s="235">
        <v>10.06827</v>
      </c>
      <c r="AH28" s="235">
        <v>6.3182299999999998</v>
      </c>
      <c r="AI28" s="252">
        <v>14.429110000000001</v>
      </c>
      <c r="AJ28" s="252">
        <v>13.142818181799999</v>
      </c>
      <c r="AK28" s="252">
        <v>-3.7337908998399998</v>
      </c>
      <c r="AL28" s="252">
        <v>10.364000000000001</v>
      </c>
      <c r="AM28" s="252">
        <v>11.958</v>
      </c>
      <c r="AN28" s="211"/>
      <c r="AO28" s="211"/>
      <c r="AP28" s="211"/>
      <c r="AQ28" s="211"/>
      <c r="AR28" s="211"/>
      <c r="AS28" s="211"/>
      <c r="AT28" s="211"/>
      <c r="AU28" s="211"/>
      <c r="AV28" s="211"/>
      <c r="AW28" s="211"/>
      <c r="AX28" s="211"/>
      <c r="AY28" s="211"/>
    </row>
    <row r="29" spans="1:51" ht="15" x14ac:dyDescent="0.25">
      <c r="A29" s="193">
        <f>YampaRiverInflow.TotalOutflow!A29</f>
        <v>44896</v>
      </c>
      <c r="B29" s="165"/>
      <c r="C29" s="165"/>
      <c r="D29" s="165">
        <v>11.791</v>
      </c>
      <c r="E29" s="235">
        <v>0.30399999999999999</v>
      </c>
      <c r="F29" s="235">
        <v>-3.339</v>
      </c>
      <c r="G29" s="235">
        <v>-11.507999999999999</v>
      </c>
      <c r="H29" s="235">
        <v>-10.381</v>
      </c>
      <c r="I29" s="235">
        <v>5.13</v>
      </c>
      <c r="J29" s="235">
        <v>6.2859999999999996</v>
      </c>
      <c r="K29" s="235">
        <v>3.5110000000000001</v>
      </c>
      <c r="L29" s="235">
        <v>17.72</v>
      </c>
      <c r="M29" s="235">
        <v>8.3699999999999992</v>
      </c>
      <c r="N29" s="235">
        <v>26.24</v>
      </c>
      <c r="O29" s="235">
        <v>9.7059999999999995</v>
      </c>
      <c r="P29" s="235">
        <v>15.848000000000001</v>
      </c>
      <c r="Q29" s="235">
        <v>94.941000000000003</v>
      </c>
      <c r="R29" s="235">
        <v>-1.6679999999999999</v>
      </c>
      <c r="S29" s="235">
        <v>27.11</v>
      </c>
      <c r="T29" s="235">
        <v>15.473000000000001</v>
      </c>
      <c r="U29" s="235">
        <v>23.396999999999998</v>
      </c>
      <c r="V29" s="235">
        <v>-21.466999999999999</v>
      </c>
      <c r="W29" s="235">
        <v>-1.9690000000000001</v>
      </c>
      <c r="X29" s="235">
        <v>6.1689999999999996</v>
      </c>
      <c r="Y29" s="235">
        <v>-8.734</v>
      </c>
      <c r="Z29" s="235">
        <v>2.1890000000000001</v>
      </c>
      <c r="AA29" s="235">
        <v>6.22</v>
      </c>
      <c r="AB29" s="235">
        <v>-1.919</v>
      </c>
      <c r="AC29" s="235">
        <v>-0.40100000000000002</v>
      </c>
      <c r="AD29" s="235">
        <v>-10.759</v>
      </c>
      <c r="AE29" s="235">
        <v>-7.3310000000000004</v>
      </c>
      <c r="AF29" s="235">
        <v>7.5781999999999998</v>
      </c>
      <c r="AG29" s="235">
        <v>10.29767</v>
      </c>
      <c r="AH29" s="235">
        <v>-5.8699700000000004</v>
      </c>
      <c r="AI29" s="252">
        <v>24.633080000000003</v>
      </c>
      <c r="AJ29" s="252">
        <v>23.363190082799999</v>
      </c>
      <c r="AK29" s="252">
        <v>-4.4305979113900005</v>
      </c>
      <c r="AL29" s="252">
        <v>17.004000000000001</v>
      </c>
      <c r="AM29" s="252">
        <v>9.5869999999999997</v>
      </c>
      <c r="AN29" s="211"/>
      <c r="AO29" s="211"/>
      <c r="AP29" s="211"/>
      <c r="AQ29" s="211"/>
      <c r="AR29" s="211"/>
      <c r="AS29" s="211"/>
      <c r="AT29" s="211"/>
      <c r="AU29" s="211"/>
      <c r="AV29" s="211"/>
      <c r="AW29" s="211"/>
      <c r="AX29" s="211"/>
      <c r="AY29" s="211"/>
    </row>
    <row r="30" spans="1:51" ht="15" x14ac:dyDescent="0.25">
      <c r="A30" s="193">
        <f>YampaRiverInflow.TotalOutflow!A30</f>
        <v>44927</v>
      </c>
      <c r="B30" s="165"/>
      <c r="C30" s="165"/>
      <c r="D30" s="165">
        <v>10.228</v>
      </c>
      <c r="E30" s="235">
        <v>-6.7050000000000001</v>
      </c>
      <c r="F30" s="235">
        <v>5.38</v>
      </c>
      <c r="G30" s="235">
        <v>6.5129999999999999</v>
      </c>
      <c r="H30" s="235">
        <v>-4.4320000000000004</v>
      </c>
      <c r="I30" s="235">
        <v>5.085</v>
      </c>
      <c r="J30" s="235">
        <v>4.3979999999999997</v>
      </c>
      <c r="K30" s="235">
        <v>1.542</v>
      </c>
      <c r="L30" s="235">
        <v>7.4649999999999999</v>
      </c>
      <c r="M30" s="235">
        <v>6.9909999999999997</v>
      </c>
      <c r="N30" s="235">
        <v>-30.036999999999999</v>
      </c>
      <c r="O30" s="235">
        <v>0.34799999999999998</v>
      </c>
      <c r="P30" s="235">
        <v>8.1069999999999993</v>
      </c>
      <c r="Q30" s="235">
        <v>-4.0170000000000003</v>
      </c>
      <c r="R30" s="235">
        <v>-0.42499999999999999</v>
      </c>
      <c r="S30" s="235">
        <v>-9.2249999999999996</v>
      </c>
      <c r="T30" s="235">
        <v>16.908000000000001</v>
      </c>
      <c r="U30" s="235">
        <v>1.482</v>
      </c>
      <c r="V30" s="235">
        <v>-11.156000000000001</v>
      </c>
      <c r="W30" s="235">
        <v>-10.212999999999999</v>
      </c>
      <c r="X30" s="235">
        <v>-20.742999999999999</v>
      </c>
      <c r="Y30" s="235">
        <v>-9.2750000000000004</v>
      </c>
      <c r="Z30" s="235">
        <v>-13.997999999999999</v>
      </c>
      <c r="AA30" s="235">
        <v>-0.47799999999999998</v>
      </c>
      <c r="AB30" s="235">
        <v>-2.403</v>
      </c>
      <c r="AC30" s="235">
        <v>3.4119999999999999</v>
      </c>
      <c r="AD30" s="235">
        <v>-10.265000000000001</v>
      </c>
      <c r="AE30" s="235">
        <v>17.93282</v>
      </c>
      <c r="AF30" s="235">
        <v>-2.55436</v>
      </c>
      <c r="AG30" s="235">
        <v>-2.7433800000000002</v>
      </c>
      <c r="AH30" s="235">
        <v>-21.323439999999998</v>
      </c>
      <c r="AI30" s="252">
        <v>2.6227190070699997</v>
      </c>
      <c r="AJ30" s="252">
        <v>1.4601900836399999</v>
      </c>
      <c r="AK30" s="252">
        <v>18.143000000000001</v>
      </c>
      <c r="AL30" s="252">
        <v>20.103999999999999</v>
      </c>
      <c r="AM30" s="252">
        <v>1.06</v>
      </c>
      <c r="AN30" s="211"/>
      <c r="AO30" s="211"/>
      <c r="AP30" s="211"/>
      <c r="AQ30" s="211"/>
      <c r="AR30" s="211"/>
      <c r="AS30" s="211"/>
      <c r="AT30" s="211"/>
      <c r="AU30" s="211"/>
      <c r="AV30" s="211"/>
      <c r="AW30" s="211"/>
      <c r="AX30" s="211"/>
      <c r="AY30" s="211"/>
    </row>
    <row r="31" spans="1:51" ht="15" x14ac:dyDescent="0.25">
      <c r="A31" s="193">
        <f>YampaRiverInflow.TotalOutflow!A31</f>
        <v>44958</v>
      </c>
      <c r="B31" s="165"/>
      <c r="C31" s="165"/>
      <c r="D31" s="165">
        <v>-1.032</v>
      </c>
      <c r="E31" s="235">
        <v>33.414000000000001</v>
      </c>
      <c r="F31" s="235">
        <v>22.41</v>
      </c>
      <c r="G31" s="235">
        <v>32.200000000000003</v>
      </c>
      <c r="H31" s="235">
        <v>-3.0870000000000002</v>
      </c>
      <c r="I31" s="235">
        <v>5.883</v>
      </c>
      <c r="J31" s="235">
        <v>-0.33700000000000002</v>
      </c>
      <c r="K31" s="235">
        <v>5.5730000000000004</v>
      </c>
      <c r="L31" s="235">
        <v>9.9540000000000006</v>
      </c>
      <c r="M31" s="235">
        <v>4.1059999999999999</v>
      </c>
      <c r="N31" s="235">
        <v>-45.491</v>
      </c>
      <c r="O31" s="235">
        <v>-8.9390000000000001</v>
      </c>
      <c r="P31" s="235">
        <v>14.935</v>
      </c>
      <c r="Q31" s="235">
        <v>-2.7170000000000001</v>
      </c>
      <c r="R31" s="235">
        <v>1.121</v>
      </c>
      <c r="S31" s="235">
        <v>-12.965</v>
      </c>
      <c r="T31" s="235">
        <v>0.91800000000000004</v>
      </c>
      <c r="U31" s="235">
        <v>1.9139999999999999</v>
      </c>
      <c r="V31" s="235">
        <v>-9.2040000000000006</v>
      </c>
      <c r="W31" s="235">
        <v>-8.66</v>
      </c>
      <c r="X31" s="235">
        <v>-7.7130000000000001</v>
      </c>
      <c r="Y31" s="235">
        <v>-7.8449999999999998</v>
      </c>
      <c r="Z31" s="235">
        <v>-18.251999999999999</v>
      </c>
      <c r="AA31" s="235">
        <v>-3.117</v>
      </c>
      <c r="AB31" s="235">
        <v>-7.3280000000000003</v>
      </c>
      <c r="AC31" s="235">
        <v>1.02</v>
      </c>
      <c r="AD31" s="235">
        <v>-14.303000000000001</v>
      </c>
      <c r="AE31" s="235">
        <v>-13.95496</v>
      </c>
      <c r="AF31" s="235">
        <v>-11.963200000000001</v>
      </c>
      <c r="AG31" s="235">
        <v>-5.2006099999999993</v>
      </c>
      <c r="AH31" s="235">
        <v>-1.8404100000000001</v>
      </c>
      <c r="AI31" s="252">
        <v>4.1879586768900001</v>
      </c>
      <c r="AJ31" s="252">
        <v>8.4784876017200013</v>
      </c>
      <c r="AK31" s="252">
        <v>14.496</v>
      </c>
      <c r="AL31" s="252">
        <v>17.045999999999999</v>
      </c>
      <c r="AM31" s="252">
        <v>28.591000000000001</v>
      </c>
      <c r="AN31" s="211"/>
      <c r="AO31" s="211"/>
      <c r="AP31" s="211"/>
      <c r="AQ31" s="211"/>
      <c r="AR31" s="211"/>
      <c r="AS31" s="211"/>
      <c r="AT31" s="211"/>
      <c r="AU31" s="211"/>
      <c r="AV31" s="211"/>
      <c r="AW31" s="211"/>
      <c r="AX31" s="211"/>
      <c r="AY31" s="211"/>
    </row>
    <row r="32" spans="1:51" ht="15" x14ac:dyDescent="0.25">
      <c r="A32" s="193">
        <f>YampaRiverInflow.TotalOutflow!A32</f>
        <v>44986</v>
      </c>
      <c r="B32" s="165"/>
      <c r="C32" s="165"/>
      <c r="D32" s="165">
        <v>-3.0489999999999999</v>
      </c>
      <c r="E32" s="235">
        <v>31.146000000000001</v>
      </c>
      <c r="F32" s="235">
        <v>5.4130000000000003</v>
      </c>
      <c r="G32" s="235">
        <v>22.428000000000001</v>
      </c>
      <c r="H32" s="235">
        <v>-10.952999999999999</v>
      </c>
      <c r="I32" s="235">
        <v>-3.7189999999999999</v>
      </c>
      <c r="J32" s="235">
        <v>-8.3870000000000005</v>
      </c>
      <c r="K32" s="235">
        <v>14.401999999999999</v>
      </c>
      <c r="L32" s="235">
        <v>2.5150000000000001</v>
      </c>
      <c r="M32" s="235">
        <v>-1.482</v>
      </c>
      <c r="N32" s="235">
        <v>-85.617000000000004</v>
      </c>
      <c r="O32" s="235">
        <v>-18.977</v>
      </c>
      <c r="P32" s="235">
        <v>-3.0750000000000002</v>
      </c>
      <c r="Q32" s="235">
        <v>33.225999999999999</v>
      </c>
      <c r="R32" s="235">
        <v>11.038</v>
      </c>
      <c r="S32" s="235">
        <v>4.673</v>
      </c>
      <c r="T32" s="235">
        <v>4.1000000000000002E-2</v>
      </c>
      <c r="U32" s="235">
        <v>8.1969999999999992</v>
      </c>
      <c r="V32" s="235">
        <v>5.577</v>
      </c>
      <c r="W32" s="235">
        <v>-5.0199999999999996</v>
      </c>
      <c r="X32" s="235">
        <v>-3.68</v>
      </c>
      <c r="Y32" s="235">
        <v>-25.69</v>
      </c>
      <c r="Z32" s="235">
        <v>16.045999999999999</v>
      </c>
      <c r="AA32" s="235">
        <v>-10.304</v>
      </c>
      <c r="AB32" s="235">
        <v>-11.891999999999999</v>
      </c>
      <c r="AC32" s="235">
        <v>0.318</v>
      </c>
      <c r="AD32" s="235">
        <v>-9.7430000000000003</v>
      </c>
      <c r="AE32" s="235">
        <v>-12.145200000000001</v>
      </c>
      <c r="AF32" s="235">
        <v>-6.3741000000000003</v>
      </c>
      <c r="AG32" s="235">
        <v>-11.246979999999999</v>
      </c>
      <c r="AH32" s="235">
        <v>-5.8244099999999994</v>
      </c>
      <c r="AI32" s="252">
        <v>-14.067462812699999</v>
      </c>
      <c r="AJ32" s="252">
        <v>-0.28571900964999997</v>
      </c>
      <c r="AK32" s="252">
        <v>8.0129999999999999</v>
      </c>
      <c r="AL32" s="252">
        <v>6.1710000000000003</v>
      </c>
      <c r="AM32" s="252">
        <v>11.651999999999999</v>
      </c>
      <c r="AN32" s="211"/>
      <c r="AO32" s="211"/>
      <c r="AP32" s="211"/>
      <c r="AQ32" s="211"/>
      <c r="AR32" s="211"/>
      <c r="AS32" s="211"/>
      <c r="AT32" s="211"/>
      <c r="AU32" s="211"/>
      <c r="AV32" s="211"/>
      <c r="AW32" s="211"/>
      <c r="AX32" s="211"/>
      <c r="AY32" s="211"/>
    </row>
    <row r="33" spans="1:51" ht="15" x14ac:dyDescent="0.25">
      <c r="A33" s="193">
        <f>YampaRiverInflow.TotalOutflow!A33</f>
        <v>45017</v>
      </c>
      <c r="B33" s="165"/>
      <c r="C33" s="165"/>
      <c r="D33" s="165">
        <v>-7.1550000000000002</v>
      </c>
      <c r="E33" s="235">
        <v>4.5250000000000004</v>
      </c>
      <c r="F33" s="235">
        <v>-15.333</v>
      </c>
      <c r="G33" s="235">
        <v>18.954000000000001</v>
      </c>
      <c r="H33" s="235">
        <v>-3.2869999999999999</v>
      </c>
      <c r="I33" s="235">
        <v>-15.096</v>
      </c>
      <c r="J33" s="235">
        <v>0.37</v>
      </c>
      <c r="K33" s="235">
        <v>14.292</v>
      </c>
      <c r="L33" s="235">
        <v>5.7640000000000002</v>
      </c>
      <c r="M33" s="235">
        <v>12.843999999999999</v>
      </c>
      <c r="N33" s="235">
        <v>-51.061999999999998</v>
      </c>
      <c r="O33" s="235">
        <v>-15.113</v>
      </c>
      <c r="P33" s="235">
        <v>-4.2430000000000003</v>
      </c>
      <c r="Q33" s="235">
        <v>-7.5759999999999996</v>
      </c>
      <c r="R33" s="235">
        <v>15.396000000000001</v>
      </c>
      <c r="S33" s="235">
        <v>39.173999999999999</v>
      </c>
      <c r="T33" s="235">
        <v>-0.41699999999999998</v>
      </c>
      <c r="U33" s="235">
        <v>-3.9380000000000002</v>
      </c>
      <c r="V33" s="235">
        <v>0.93100000000000005</v>
      </c>
      <c r="W33" s="235">
        <v>-11.872999999999999</v>
      </c>
      <c r="X33" s="235">
        <v>-13.384</v>
      </c>
      <c r="Y33" s="235">
        <v>-6.9089999999999998</v>
      </c>
      <c r="Z33" s="235">
        <v>4.298</v>
      </c>
      <c r="AA33" s="235">
        <v>-1.605</v>
      </c>
      <c r="AB33" s="235">
        <v>-3.3879999999999999</v>
      </c>
      <c r="AC33" s="235">
        <v>-8.2620000000000005</v>
      </c>
      <c r="AD33" s="235">
        <v>-14.076000000000001</v>
      </c>
      <c r="AE33" s="235">
        <v>-15.64438</v>
      </c>
      <c r="AF33" s="235">
        <v>-20.393439999999998</v>
      </c>
      <c r="AG33" s="235">
        <v>-12.259069999999999</v>
      </c>
      <c r="AH33" s="235">
        <v>-6.0398699999999996</v>
      </c>
      <c r="AI33" s="252">
        <v>14.1864628099</v>
      </c>
      <c r="AJ33" s="252">
        <v>-8.4453140515699996</v>
      </c>
      <c r="AK33" s="252">
        <v>13.148999999999999</v>
      </c>
      <c r="AL33" s="252">
        <v>7.52</v>
      </c>
      <c r="AM33" s="252">
        <v>-11.246</v>
      </c>
      <c r="AN33" s="211"/>
      <c r="AO33" s="211"/>
      <c r="AP33" s="211"/>
      <c r="AQ33" s="211"/>
      <c r="AR33" s="211"/>
      <c r="AS33" s="211"/>
      <c r="AT33" s="211"/>
      <c r="AU33" s="211"/>
      <c r="AV33" s="211"/>
      <c r="AW33" s="211"/>
      <c r="AX33" s="211"/>
      <c r="AY33" s="211"/>
    </row>
    <row r="34" spans="1:51" ht="15" x14ac:dyDescent="0.25">
      <c r="A34" s="193">
        <f>YampaRiverInflow.TotalOutflow!A34</f>
        <v>45047</v>
      </c>
      <c r="B34" s="165"/>
      <c r="C34" s="165"/>
      <c r="D34" s="165">
        <v>0.56699999999999995</v>
      </c>
      <c r="E34" s="235">
        <v>26.466999999999999</v>
      </c>
      <c r="F34" s="235">
        <v>-2.0129999999999999</v>
      </c>
      <c r="G34" s="235">
        <v>-11.66</v>
      </c>
      <c r="H34" s="235">
        <v>0.27800000000000002</v>
      </c>
      <c r="I34" s="235">
        <v>-5.2439999999999998</v>
      </c>
      <c r="J34" s="235">
        <v>-3.9220000000000002</v>
      </c>
      <c r="K34" s="235">
        <v>17</v>
      </c>
      <c r="L34" s="235">
        <v>7.5990000000000002</v>
      </c>
      <c r="M34" s="235">
        <v>4.7030000000000003</v>
      </c>
      <c r="N34" s="235">
        <v>-61.749000000000002</v>
      </c>
      <c r="O34" s="235">
        <v>-4.7960000000000003</v>
      </c>
      <c r="P34" s="235">
        <v>-13.974</v>
      </c>
      <c r="Q34" s="235">
        <v>-8.2089999999999996</v>
      </c>
      <c r="R34" s="235">
        <v>11.73</v>
      </c>
      <c r="S34" s="235">
        <v>21.998999999999999</v>
      </c>
      <c r="T34" s="235">
        <v>0.111</v>
      </c>
      <c r="U34" s="235">
        <v>-14.868</v>
      </c>
      <c r="V34" s="235">
        <v>-7.181</v>
      </c>
      <c r="W34" s="235">
        <v>-5.67</v>
      </c>
      <c r="X34" s="235">
        <v>-33.700000000000003</v>
      </c>
      <c r="Y34" s="235">
        <v>-4.7220000000000004</v>
      </c>
      <c r="Z34" s="235">
        <v>-17.382000000000001</v>
      </c>
      <c r="AA34" s="235">
        <v>-33.279000000000003</v>
      </c>
      <c r="AB34" s="235">
        <v>-5.4210000000000003</v>
      </c>
      <c r="AC34" s="235">
        <v>-5.2460000000000004</v>
      </c>
      <c r="AD34" s="235">
        <v>3.149</v>
      </c>
      <c r="AE34" s="235">
        <v>-9.5569299999999995</v>
      </c>
      <c r="AF34" s="235">
        <v>4.5381899999999993</v>
      </c>
      <c r="AG34" s="235">
        <v>2.7454499999999999</v>
      </c>
      <c r="AH34" s="235">
        <v>4.5651899999999994</v>
      </c>
      <c r="AI34" s="252">
        <v>0.109545453554</v>
      </c>
      <c r="AJ34" s="252">
        <v>8.5840991759299996</v>
      </c>
      <c r="AK34" s="252">
        <v>15.768000000000001</v>
      </c>
      <c r="AL34" s="252">
        <v>12.454000000000001</v>
      </c>
      <c r="AM34" s="252">
        <v>4.819</v>
      </c>
      <c r="AN34" s="211"/>
      <c r="AO34" s="211"/>
      <c r="AP34" s="211"/>
      <c r="AQ34" s="211"/>
      <c r="AR34" s="211"/>
      <c r="AS34" s="211"/>
      <c r="AT34" s="211"/>
      <c r="AU34" s="211"/>
      <c r="AV34" s="211"/>
      <c r="AW34" s="211"/>
      <c r="AX34" s="211"/>
      <c r="AY34" s="211"/>
    </row>
    <row r="35" spans="1:51" ht="15" x14ac:dyDescent="0.25">
      <c r="A35" s="193">
        <f>YampaRiverInflow.TotalOutflow!A35</f>
        <v>45078</v>
      </c>
      <c r="B35" s="165"/>
      <c r="C35" s="165"/>
      <c r="D35" s="165">
        <v>-5.6970000000000001</v>
      </c>
      <c r="E35" s="235">
        <v>29.183</v>
      </c>
      <c r="F35" s="235">
        <v>-2.262</v>
      </c>
      <c r="G35" s="235">
        <v>-2.2789999999999999</v>
      </c>
      <c r="H35" s="235">
        <v>1.631</v>
      </c>
      <c r="I35" s="235">
        <v>-6.1520000000000001</v>
      </c>
      <c r="J35" s="235">
        <v>-8.4760000000000009</v>
      </c>
      <c r="K35" s="235">
        <v>24.515999999999998</v>
      </c>
      <c r="L35" s="235">
        <v>4.5979999999999999</v>
      </c>
      <c r="M35" s="235">
        <v>13.497999999999999</v>
      </c>
      <c r="N35" s="235">
        <v>-26.187000000000001</v>
      </c>
      <c r="O35" s="235">
        <v>-3.3490000000000002</v>
      </c>
      <c r="P35" s="235">
        <v>4.0839999999999996</v>
      </c>
      <c r="Q35" s="235">
        <v>-11.676</v>
      </c>
      <c r="R35" s="235">
        <v>-4.1000000000000002E-2</v>
      </c>
      <c r="S35" s="235">
        <v>5.609</v>
      </c>
      <c r="T35" s="235">
        <v>-3.698</v>
      </c>
      <c r="U35" s="235">
        <v>-11.834</v>
      </c>
      <c r="V35" s="235">
        <v>-9.2289999999999992</v>
      </c>
      <c r="W35" s="235">
        <v>-8.5180000000000007</v>
      </c>
      <c r="X35" s="235">
        <v>-26.905999999999999</v>
      </c>
      <c r="Y35" s="235">
        <v>-30.081</v>
      </c>
      <c r="Z35" s="235">
        <v>1.8560000000000001</v>
      </c>
      <c r="AA35" s="235">
        <v>-14.717000000000001</v>
      </c>
      <c r="AB35" s="235">
        <v>-14.012</v>
      </c>
      <c r="AC35" s="235">
        <v>-1.52</v>
      </c>
      <c r="AD35" s="235">
        <v>-16.565999999999999</v>
      </c>
      <c r="AE35" s="235">
        <v>-17.778869999999998</v>
      </c>
      <c r="AF35" s="235">
        <v>-8.3348700000000004</v>
      </c>
      <c r="AG35" s="235">
        <v>-5.4185299999999996</v>
      </c>
      <c r="AH35" s="235">
        <v>-7.2006999999999994</v>
      </c>
      <c r="AI35" s="252">
        <v>-0.73851239867699991</v>
      </c>
      <c r="AJ35" s="252">
        <v>3.31216528727</v>
      </c>
      <c r="AK35" s="252">
        <v>10.185</v>
      </c>
      <c r="AL35" s="252">
        <v>8.9730000000000008</v>
      </c>
      <c r="AM35" s="252">
        <v>-56.872</v>
      </c>
      <c r="AN35" s="211"/>
      <c r="AO35" s="211"/>
      <c r="AP35" s="211"/>
      <c r="AQ35" s="211"/>
      <c r="AR35" s="211"/>
      <c r="AS35" s="211"/>
      <c r="AT35" s="211"/>
      <c r="AU35" s="211"/>
      <c r="AV35" s="211"/>
      <c r="AW35" s="211"/>
      <c r="AX35" s="211"/>
      <c r="AY35" s="211"/>
    </row>
    <row r="36" spans="1:51" ht="15" x14ac:dyDescent="0.25">
      <c r="A36" s="193">
        <f>YampaRiverInflow.TotalOutflow!A36</f>
        <v>45108</v>
      </c>
      <c r="B36" s="165"/>
      <c r="C36" s="165"/>
      <c r="D36" s="165">
        <v>-2.0230000000000001</v>
      </c>
      <c r="E36" s="235">
        <v>-11.765000000000001</v>
      </c>
      <c r="F36" s="235">
        <v>-10.845000000000001</v>
      </c>
      <c r="G36" s="235">
        <v>-4.5999999999999999E-2</v>
      </c>
      <c r="H36" s="235">
        <v>-5.7720000000000002</v>
      </c>
      <c r="I36" s="235">
        <v>-9.9499999999999993</v>
      </c>
      <c r="J36" s="235">
        <v>-11.750999999999999</v>
      </c>
      <c r="K36" s="235">
        <v>20.866</v>
      </c>
      <c r="L36" s="235">
        <v>1.85</v>
      </c>
      <c r="M36" s="235">
        <v>3.0960000000000001</v>
      </c>
      <c r="N36" s="235">
        <v>-10.608000000000001</v>
      </c>
      <c r="O36" s="235">
        <v>-7.6440000000000001</v>
      </c>
      <c r="P36" s="235">
        <v>8.1270000000000007</v>
      </c>
      <c r="Q36" s="235">
        <v>-11.493</v>
      </c>
      <c r="R36" s="235">
        <v>10.728</v>
      </c>
      <c r="S36" s="235">
        <v>8.7200000000000006</v>
      </c>
      <c r="T36" s="235">
        <v>-1.2669999999999999</v>
      </c>
      <c r="U36" s="235">
        <v>-11.347</v>
      </c>
      <c r="V36" s="235">
        <v>-18.335999999999999</v>
      </c>
      <c r="W36" s="235">
        <v>-2.9430000000000001</v>
      </c>
      <c r="X36" s="235">
        <v>-31.49</v>
      </c>
      <c r="Y36" s="235">
        <v>-20.471</v>
      </c>
      <c r="Z36" s="235">
        <v>-11.896000000000001</v>
      </c>
      <c r="AA36" s="235">
        <v>-5.8959999999999999</v>
      </c>
      <c r="AB36" s="235">
        <v>-9.4190000000000005</v>
      </c>
      <c r="AC36" s="235">
        <v>-9.65</v>
      </c>
      <c r="AD36" s="235">
        <v>-13.497</v>
      </c>
      <c r="AE36" s="235">
        <v>-20.782049999999998</v>
      </c>
      <c r="AF36" s="235">
        <v>-5.3935699999999995</v>
      </c>
      <c r="AG36" s="235">
        <v>-16.034389999999998</v>
      </c>
      <c r="AH36" s="235">
        <v>-7.2505600000000001</v>
      </c>
      <c r="AI36" s="252">
        <v>-12.2247933908</v>
      </c>
      <c r="AJ36" s="252">
        <v>-1.1186446296900001</v>
      </c>
      <c r="AK36" s="252">
        <v>9.4459999999999997</v>
      </c>
      <c r="AL36" s="252">
        <v>7.9630000000000001</v>
      </c>
      <c r="AM36" s="252">
        <v>79.977000000000004</v>
      </c>
      <c r="AN36" s="211"/>
      <c r="AO36" s="211"/>
      <c r="AP36" s="211"/>
      <c r="AQ36" s="211"/>
      <c r="AR36" s="211"/>
      <c r="AS36" s="211"/>
      <c r="AT36" s="211"/>
      <c r="AU36" s="211"/>
      <c r="AV36" s="211"/>
      <c r="AW36" s="211"/>
      <c r="AX36" s="211"/>
      <c r="AY36" s="211"/>
    </row>
    <row r="37" spans="1:51" ht="15" x14ac:dyDescent="0.25">
      <c r="A37" s="193">
        <f>YampaRiverInflow.TotalOutflow!A37</f>
        <v>45139</v>
      </c>
      <c r="B37" s="165"/>
      <c r="C37" s="165"/>
      <c r="D37" s="165">
        <v>-0.89700000000000002</v>
      </c>
      <c r="E37" s="235">
        <v>-4.8890000000000002</v>
      </c>
      <c r="F37" s="235">
        <v>-3.1019999999999999</v>
      </c>
      <c r="G37" s="235">
        <v>12.827999999999999</v>
      </c>
      <c r="H37" s="235">
        <v>-4.125</v>
      </c>
      <c r="I37" s="235">
        <v>-0.66400000000000003</v>
      </c>
      <c r="J37" s="235">
        <v>-1.9179999999999999</v>
      </c>
      <c r="K37" s="235">
        <v>27.553999999999998</v>
      </c>
      <c r="L37" s="235">
        <v>4.3259999999999996</v>
      </c>
      <c r="M37" s="235">
        <v>3.7869999999999999</v>
      </c>
      <c r="N37" s="235">
        <v>-3.95</v>
      </c>
      <c r="O37" s="235">
        <v>-0.94599999999999995</v>
      </c>
      <c r="P37" s="235">
        <v>2.1970000000000001</v>
      </c>
      <c r="Q37" s="235">
        <v>-4.3259999999999996</v>
      </c>
      <c r="R37" s="235">
        <v>-10.675000000000001</v>
      </c>
      <c r="S37" s="235">
        <v>1.804</v>
      </c>
      <c r="T37" s="235">
        <v>4.2789999999999999</v>
      </c>
      <c r="U37" s="235">
        <v>-12.226000000000001</v>
      </c>
      <c r="V37" s="235">
        <v>-3.8130000000000002</v>
      </c>
      <c r="W37" s="235">
        <v>-0.78500000000000003</v>
      </c>
      <c r="X37" s="235">
        <v>-7.6040000000000001</v>
      </c>
      <c r="Y37" s="235">
        <v>-5.4119999999999999</v>
      </c>
      <c r="Z37" s="235">
        <v>-13.86</v>
      </c>
      <c r="AA37" s="235">
        <v>-14.737</v>
      </c>
      <c r="AB37" s="235">
        <v>-6.2569999999999997</v>
      </c>
      <c r="AC37" s="235">
        <v>-22.553999999999998</v>
      </c>
      <c r="AD37" s="235">
        <v>-2.4489999999999998</v>
      </c>
      <c r="AE37" s="235">
        <v>-15.135450000000001</v>
      </c>
      <c r="AF37" s="235">
        <v>2.9768400000000002</v>
      </c>
      <c r="AG37" s="235">
        <v>5.9177799999999996</v>
      </c>
      <c r="AH37" s="235">
        <v>3.3304999999999998</v>
      </c>
      <c r="AI37" s="252">
        <v>10.5769677696</v>
      </c>
      <c r="AJ37" s="252">
        <v>-6.3205289276000007</v>
      </c>
      <c r="AK37" s="252">
        <v>5.1120000000000001</v>
      </c>
      <c r="AL37" s="252">
        <v>10.664999999999999</v>
      </c>
      <c r="AM37" s="252">
        <v>5.9720000000000004</v>
      </c>
      <c r="AN37" s="211"/>
      <c r="AO37" s="211"/>
      <c r="AP37" s="211"/>
      <c r="AQ37" s="211"/>
      <c r="AR37" s="211"/>
      <c r="AS37" s="211"/>
      <c r="AT37" s="211"/>
      <c r="AU37" s="211"/>
      <c r="AV37" s="211"/>
      <c r="AW37" s="211"/>
      <c r="AX37" s="211"/>
      <c r="AY37" s="211"/>
    </row>
    <row r="38" spans="1:51" ht="15" x14ac:dyDescent="0.25">
      <c r="A38" s="193">
        <f>YampaRiverInflow.TotalOutflow!A38</f>
        <v>45170</v>
      </c>
      <c r="B38" s="165"/>
      <c r="C38" s="165"/>
      <c r="D38" s="165">
        <v>-0.377</v>
      </c>
      <c r="E38" s="235">
        <v>-9.8369999999999997</v>
      </c>
      <c r="F38" s="235">
        <v>10.523999999999999</v>
      </c>
      <c r="G38" s="235">
        <v>-8.4480000000000004</v>
      </c>
      <c r="H38" s="235">
        <v>-5.992</v>
      </c>
      <c r="I38" s="235">
        <v>7.3310000000000004</v>
      </c>
      <c r="J38" s="235">
        <v>-4.6890000000000001</v>
      </c>
      <c r="K38" s="235">
        <v>14.712999999999999</v>
      </c>
      <c r="L38" s="235">
        <v>2.484</v>
      </c>
      <c r="M38" s="235">
        <v>5.2409999999999997</v>
      </c>
      <c r="N38" s="235">
        <v>-12.904</v>
      </c>
      <c r="O38" s="235">
        <v>8.5779999999999994</v>
      </c>
      <c r="P38" s="235">
        <v>15.861000000000001</v>
      </c>
      <c r="Q38" s="235">
        <v>4.218</v>
      </c>
      <c r="R38" s="235">
        <v>2.15</v>
      </c>
      <c r="S38" s="235">
        <v>-6.8959999999999999</v>
      </c>
      <c r="T38" s="235">
        <v>-12.975</v>
      </c>
      <c r="U38" s="235">
        <v>-7.1189999999999998</v>
      </c>
      <c r="V38" s="235">
        <v>-2.2879999999999998</v>
      </c>
      <c r="W38" s="235">
        <v>-15.519</v>
      </c>
      <c r="X38" s="235">
        <v>-21.178000000000001</v>
      </c>
      <c r="Y38" s="235">
        <v>-6.0739999999999998</v>
      </c>
      <c r="Z38" s="235">
        <v>-3.6960000000000002</v>
      </c>
      <c r="AA38" s="235">
        <v>0.23</v>
      </c>
      <c r="AB38" s="235">
        <v>-2.0470000000000002</v>
      </c>
      <c r="AC38" s="235">
        <v>-1.55</v>
      </c>
      <c r="AD38" s="235">
        <v>8.7729999999999997</v>
      </c>
      <c r="AE38" s="235">
        <v>-8.4957199999999986</v>
      </c>
      <c r="AF38" s="235">
        <v>10.460270000000001</v>
      </c>
      <c r="AG38" s="235">
        <v>-5.7617600000000007</v>
      </c>
      <c r="AH38" s="235">
        <v>-2.9507099999999999</v>
      </c>
      <c r="AI38" s="252">
        <v>5.5732644647899994</v>
      </c>
      <c r="AJ38" s="252">
        <v>7.3737107418200001</v>
      </c>
      <c r="AK38" s="252">
        <v>12.664999999999999</v>
      </c>
      <c r="AL38" s="252">
        <v>7.843</v>
      </c>
      <c r="AM38" s="252">
        <v>21.111000000000001</v>
      </c>
      <c r="AN38" s="211"/>
      <c r="AO38" s="211"/>
      <c r="AP38" s="211"/>
      <c r="AQ38" s="211"/>
      <c r="AR38" s="211"/>
      <c r="AS38" s="211"/>
      <c r="AT38" s="211"/>
      <c r="AU38" s="211"/>
      <c r="AV38" s="211"/>
      <c r="AW38" s="211"/>
      <c r="AX38" s="211"/>
      <c r="AY38" s="211"/>
    </row>
    <row r="39" spans="1:51" ht="15" x14ac:dyDescent="0.25">
      <c r="A39" s="193">
        <f>YampaRiverInflow.TotalOutflow!A39</f>
        <v>45200</v>
      </c>
      <c r="B39" s="165"/>
      <c r="C39" s="165"/>
      <c r="D39" s="165">
        <v>2.484</v>
      </c>
      <c r="E39" s="235">
        <v>-6.1580000000000004</v>
      </c>
      <c r="F39" s="235">
        <v>3.9750000000000001</v>
      </c>
      <c r="G39" s="235">
        <v>-1.39</v>
      </c>
      <c r="H39" s="235">
        <v>1.2050000000000001</v>
      </c>
      <c r="I39" s="235">
        <v>5.649</v>
      </c>
      <c r="J39" s="235">
        <v>-0.52300000000000002</v>
      </c>
      <c r="K39" s="235">
        <v>14.474</v>
      </c>
      <c r="L39" s="235">
        <v>4.5730000000000004</v>
      </c>
      <c r="M39" s="235">
        <v>16.068000000000001</v>
      </c>
      <c r="N39" s="235">
        <v>-0.16700000000000001</v>
      </c>
      <c r="O39" s="235">
        <v>3.9340000000000002</v>
      </c>
      <c r="P39" s="235">
        <v>-8.1950000000000003</v>
      </c>
      <c r="Q39" s="235">
        <v>1.153</v>
      </c>
      <c r="R39" s="235">
        <v>4.8550000000000004</v>
      </c>
      <c r="S39" s="235">
        <v>-2.7719999999999998</v>
      </c>
      <c r="T39" s="235">
        <v>10.111000000000001</v>
      </c>
      <c r="U39" s="235">
        <v>-7.88</v>
      </c>
      <c r="V39" s="235">
        <v>4.2610000000000001</v>
      </c>
      <c r="W39" s="235">
        <v>-9.0299999999999994</v>
      </c>
      <c r="X39" s="235">
        <v>-19.219000000000001</v>
      </c>
      <c r="Y39" s="235">
        <v>-22.152000000000001</v>
      </c>
      <c r="Z39" s="235">
        <v>1.0089999999999999</v>
      </c>
      <c r="AA39" s="235">
        <v>-7.5469999999999997</v>
      </c>
      <c r="AB39" s="235">
        <v>3.0539999999999998</v>
      </c>
      <c r="AC39" s="235">
        <v>-0.55300000000000005</v>
      </c>
      <c r="AD39" s="235">
        <v>-10.613</v>
      </c>
      <c r="AE39" s="235">
        <v>-11.085850000000001</v>
      </c>
      <c r="AF39" s="235">
        <v>5.77902</v>
      </c>
      <c r="AG39" s="235">
        <v>-2.5799099999999999</v>
      </c>
      <c r="AH39" s="235">
        <v>11.36007</v>
      </c>
      <c r="AI39" s="252">
        <v>13.2843884321</v>
      </c>
      <c r="AJ39" s="252">
        <v>-7.7399921552699995</v>
      </c>
      <c r="AK39" s="252">
        <v>14.252000000000001</v>
      </c>
      <c r="AL39" s="252">
        <v>9.3710000000000004</v>
      </c>
      <c r="AM39" s="252">
        <v>15.488</v>
      </c>
      <c r="AN39" s="211"/>
      <c r="AO39" s="211"/>
      <c r="AP39" s="211"/>
      <c r="AQ39" s="211"/>
      <c r="AR39" s="211"/>
      <c r="AS39" s="211"/>
      <c r="AT39" s="211"/>
      <c r="AU39" s="211"/>
      <c r="AV39" s="211"/>
      <c r="AW39" s="211"/>
      <c r="AX39" s="211"/>
      <c r="AY39" s="211"/>
    </row>
    <row r="40" spans="1:51" ht="15" x14ac:dyDescent="0.25">
      <c r="A40" s="193">
        <f>YampaRiverInflow.TotalOutflow!A40</f>
        <v>45231</v>
      </c>
      <c r="B40" s="165"/>
      <c r="C40" s="165"/>
      <c r="D40" s="165">
        <v>3.5089999999999999</v>
      </c>
      <c r="E40" s="235">
        <v>-13.926</v>
      </c>
      <c r="F40" s="235">
        <v>-7.468</v>
      </c>
      <c r="G40" s="235">
        <v>-28.899000000000001</v>
      </c>
      <c r="H40" s="235">
        <v>2.085</v>
      </c>
      <c r="I40" s="235">
        <v>8.407</v>
      </c>
      <c r="J40" s="235">
        <v>-0.58899999999999997</v>
      </c>
      <c r="K40" s="235">
        <v>22.443999999999999</v>
      </c>
      <c r="L40" s="235">
        <v>6.7830000000000004</v>
      </c>
      <c r="M40" s="235">
        <v>12.221</v>
      </c>
      <c r="N40" s="235">
        <v>-13.337999999999999</v>
      </c>
      <c r="O40" s="235">
        <v>4.8029999999999999</v>
      </c>
      <c r="P40" s="235">
        <v>7.5140000000000002</v>
      </c>
      <c r="Q40" s="235">
        <v>2.7349999999999999</v>
      </c>
      <c r="R40" s="235">
        <v>6.601</v>
      </c>
      <c r="S40" s="235">
        <v>0.97699999999999998</v>
      </c>
      <c r="T40" s="235">
        <v>8.3629999999999995</v>
      </c>
      <c r="U40" s="235">
        <v>1.911</v>
      </c>
      <c r="V40" s="235">
        <v>-3.2410000000000001</v>
      </c>
      <c r="W40" s="235">
        <v>2.9350000000000001</v>
      </c>
      <c r="X40" s="235">
        <v>-7.6369999999999996</v>
      </c>
      <c r="Y40" s="235">
        <v>3.4329999999999998</v>
      </c>
      <c r="Z40" s="235">
        <v>5.0679999999999996</v>
      </c>
      <c r="AA40" s="235">
        <v>-2.4470000000000001</v>
      </c>
      <c r="AB40" s="235">
        <v>9.4309999999999992</v>
      </c>
      <c r="AC40" s="235">
        <v>-7.2889999999999997</v>
      </c>
      <c r="AD40" s="235">
        <v>-3.6389999999999998</v>
      </c>
      <c r="AE40" s="235">
        <v>0.89403999999999995</v>
      </c>
      <c r="AF40" s="235">
        <v>10.06827</v>
      </c>
      <c r="AG40" s="235">
        <v>6.3182299999999998</v>
      </c>
      <c r="AH40" s="235">
        <v>14.429110000000001</v>
      </c>
      <c r="AI40" s="252">
        <v>13.142818181799999</v>
      </c>
      <c r="AJ40" s="252">
        <v>-3.7337908998399998</v>
      </c>
      <c r="AK40" s="252">
        <v>10.364000000000001</v>
      </c>
      <c r="AL40" s="252">
        <v>11.958</v>
      </c>
      <c r="AM40" s="252">
        <v>26.683</v>
      </c>
      <c r="AN40" s="211"/>
      <c r="AO40" s="211"/>
      <c r="AP40" s="211"/>
      <c r="AQ40" s="211"/>
      <c r="AR40" s="211"/>
      <c r="AS40" s="211"/>
      <c r="AT40" s="211"/>
      <c r="AU40" s="211"/>
      <c r="AV40" s="211"/>
      <c r="AW40" s="211"/>
      <c r="AX40" s="211"/>
      <c r="AY40" s="211"/>
    </row>
    <row r="41" spans="1:51" ht="15" x14ac:dyDescent="0.25">
      <c r="A41" s="193">
        <f>YampaRiverInflow.TotalOutflow!A41</f>
        <v>45261</v>
      </c>
      <c r="B41" s="165"/>
      <c r="C41" s="165"/>
      <c r="D41" s="165">
        <v>11.791</v>
      </c>
      <c r="E41" s="235">
        <v>-3.339</v>
      </c>
      <c r="F41" s="235">
        <v>-11.507999999999999</v>
      </c>
      <c r="G41" s="235">
        <v>-10.381</v>
      </c>
      <c r="H41" s="235">
        <v>5.13</v>
      </c>
      <c r="I41" s="235">
        <v>6.2859999999999996</v>
      </c>
      <c r="J41" s="235">
        <v>3.5110000000000001</v>
      </c>
      <c r="K41" s="235">
        <v>17.72</v>
      </c>
      <c r="L41" s="235">
        <v>8.3699999999999992</v>
      </c>
      <c r="M41" s="235">
        <v>26.24</v>
      </c>
      <c r="N41" s="235">
        <v>9.7059999999999995</v>
      </c>
      <c r="O41" s="235">
        <v>15.848000000000001</v>
      </c>
      <c r="P41" s="235">
        <v>94.941000000000003</v>
      </c>
      <c r="Q41" s="235">
        <v>-1.6679999999999999</v>
      </c>
      <c r="R41" s="235">
        <v>27.11</v>
      </c>
      <c r="S41" s="235">
        <v>15.473000000000001</v>
      </c>
      <c r="T41" s="235">
        <v>23.396999999999998</v>
      </c>
      <c r="U41" s="235">
        <v>-21.466999999999999</v>
      </c>
      <c r="V41" s="235">
        <v>-1.9690000000000001</v>
      </c>
      <c r="W41" s="235">
        <v>6.1689999999999996</v>
      </c>
      <c r="X41" s="235">
        <v>-8.734</v>
      </c>
      <c r="Y41" s="235">
        <v>2.1890000000000001</v>
      </c>
      <c r="Z41" s="235">
        <v>6.22</v>
      </c>
      <c r="AA41" s="235">
        <v>-1.919</v>
      </c>
      <c r="AB41" s="235">
        <v>-0.40100000000000002</v>
      </c>
      <c r="AC41" s="235">
        <v>-10.759</v>
      </c>
      <c r="AD41" s="235">
        <v>-7.3310000000000004</v>
      </c>
      <c r="AE41" s="235">
        <v>7.5781999999999998</v>
      </c>
      <c r="AF41" s="235">
        <v>10.29767</v>
      </c>
      <c r="AG41" s="235">
        <v>-5.8699700000000004</v>
      </c>
      <c r="AH41" s="235">
        <v>24.633080000000003</v>
      </c>
      <c r="AI41" s="252">
        <v>23.363190082799999</v>
      </c>
      <c r="AJ41" s="252">
        <v>-4.4305979113900005</v>
      </c>
      <c r="AK41" s="252">
        <v>17.004000000000001</v>
      </c>
      <c r="AL41" s="252">
        <v>9.5869999999999997</v>
      </c>
      <c r="AM41" s="252">
        <v>0.30399999999999999</v>
      </c>
      <c r="AN41" s="211"/>
      <c r="AO41" s="211"/>
      <c r="AP41" s="211"/>
      <c r="AQ41" s="211"/>
      <c r="AR41" s="211"/>
      <c r="AS41" s="211"/>
      <c r="AT41" s="211"/>
      <c r="AU41" s="211"/>
      <c r="AV41" s="211"/>
      <c r="AW41" s="211"/>
      <c r="AX41" s="211"/>
      <c r="AY41" s="211"/>
    </row>
    <row r="42" spans="1:51" ht="15" x14ac:dyDescent="0.25">
      <c r="A42" s="193">
        <f>YampaRiverInflow.TotalOutflow!A42</f>
        <v>45292</v>
      </c>
      <c r="B42" s="165"/>
      <c r="C42" s="165"/>
      <c r="D42" s="165">
        <v>10.228</v>
      </c>
      <c r="E42" s="235">
        <v>5.38</v>
      </c>
      <c r="F42" s="235">
        <v>6.5129999999999999</v>
      </c>
      <c r="G42" s="235">
        <v>-4.4320000000000004</v>
      </c>
      <c r="H42" s="235">
        <v>5.085</v>
      </c>
      <c r="I42" s="235">
        <v>4.3979999999999997</v>
      </c>
      <c r="J42" s="235">
        <v>1.542</v>
      </c>
      <c r="K42" s="235">
        <v>7.4649999999999999</v>
      </c>
      <c r="L42" s="235">
        <v>6.9909999999999997</v>
      </c>
      <c r="M42" s="235">
        <v>-30.036999999999999</v>
      </c>
      <c r="N42" s="235">
        <v>0.34799999999999998</v>
      </c>
      <c r="O42" s="235">
        <v>8.1069999999999993</v>
      </c>
      <c r="P42" s="235">
        <v>-4.0170000000000003</v>
      </c>
      <c r="Q42" s="235">
        <v>-0.42499999999999999</v>
      </c>
      <c r="R42" s="235">
        <v>-9.2249999999999996</v>
      </c>
      <c r="S42" s="235">
        <v>16.908000000000001</v>
      </c>
      <c r="T42" s="235">
        <v>1.482</v>
      </c>
      <c r="U42" s="235">
        <v>-11.156000000000001</v>
      </c>
      <c r="V42" s="235">
        <v>-10.212999999999999</v>
      </c>
      <c r="W42" s="235">
        <v>-20.742999999999999</v>
      </c>
      <c r="X42" s="235">
        <v>-9.2750000000000004</v>
      </c>
      <c r="Y42" s="235">
        <v>-13.997999999999999</v>
      </c>
      <c r="Z42" s="235">
        <v>-0.47799999999999998</v>
      </c>
      <c r="AA42" s="235">
        <v>-2.403</v>
      </c>
      <c r="AB42" s="235">
        <v>3.4119999999999999</v>
      </c>
      <c r="AC42" s="235">
        <v>-10.265000000000001</v>
      </c>
      <c r="AD42" s="235">
        <v>17.93282</v>
      </c>
      <c r="AE42" s="235">
        <v>-2.55436</v>
      </c>
      <c r="AF42" s="235">
        <v>-2.7433800000000002</v>
      </c>
      <c r="AG42" s="235">
        <v>-21.323439999999998</v>
      </c>
      <c r="AH42" s="235">
        <v>2.6227190070699997</v>
      </c>
      <c r="AI42" s="252">
        <v>1.4601900836399999</v>
      </c>
      <c r="AJ42" s="252">
        <v>18.143000000000001</v>
      </c>
      <c r="AK42" s="252">
        <v>20.103999999999999</v>
      </c>
      <c r="AL42" s="252">
        <v>1.06</v>
      </c>
      <c r="AM42" s="252">
        <v>-6.7050000000000001</v>
      </c>
      <c r="AN42" s="211"/>
      <c r="AO42" s="211"/>
      <c r="AP42" s="211"/>
      <c r="AQ42" s="211"/>
      <c r="AR42" s="211"/>
      <c r="AS42" s="211"/>
      <c r="AT42" s="211"/>
      <c r="AU42" s="211"/>
      <c r="AV42" s="211"/>
      <c r="AW42" s="211"/>
      <c r="AX42" s="211"/>
      <c r="AY42" s="211"/>
    </row>
    <row r="43" spans="1:51" ht="15" x14ac:dyDescent="0.25">
      <c r="A43" s="193">
        <f>YampaRiverInflow.TotalOutflow!A43</f>
        <v>45323</v>
      </c>
      <c r="B43" s="165"/>
      <c r="C43" s="165"/>
      <c r="D43" s="165">
        <v>-1.032</v>
      </c>
      <c r="E43" s="235">
        <v>22.41</v>
      </c>
      <c r="F43" s="235">
        <v>32.200000000000003</v>
      </c>
      <c r="G43" s="235">
        <v>-3.0870000000000002</v>
      </c>
      <c r="H43" s="235">
        <v>5.883</v>
      </c>
      <c r="I43" s="235">
        <v>-0.33700000000000002</v>
      </c>
      <c r="J43" s="235">
        <v>5.5730000000000004</v>
      </c>
      <c r="K43" s="235">
        <v>9.9540000000000006</v>
      </c>
      <c r="L43" s="235">
        <v>4.1059999999999999</v>
      </c>
      <c r="M43" s="235">
        <v>-45.491</v>
      </c>
      <c r="N43" s="235">
        <v>-8.9390000000000001</v>
      </c>
      <c r="O43" s="235">
        <v>14.935</v>
      </c>
      <c r="P43" s="235">
        <v>-2.7170000000000001</v>
      </c>
      <c r="Q43" s="235">
        <v>1.121</v>
      </c>
      <c r="R43" s="235">
        <v>-12.965</v>
      </c>
      <c r="S43" s="235">
        <v>0.91800000000000004</v>
      </c>
      <c r="T43" s="235">
        <v>1.9139999999999999</v>
      </c>
      <c r="U43" s="235">
        <v>-9.2040000000000006</v>
      </c>
      <c r="V43" s="235">
        <v>-8.66</v>
      </c>
      <c r="W43" s="235">
        <v>-7.7130000000000001</v>
      </c>
      <c r="X43" s="235">
        <v>-7.8449999999999998</v>
      </c>
      <c r="Y43" s="235">
        <v>-18.251999999999999</v>
      </c>
      <c r="Z43" s="235">
        <v>-3.117</v>
      </c>
      <c r="AA43" s="235">
        <v>-7.3280000000000003</v>
      </c>
      <c r="AB43" s="235">
        <v>1.02</v>
      </c>
      <c r="AC43" s="235">
        <v>-14.303000000000001</v>
      </c>
      <c r="AD43" s="235">
        <v>-13.95496</v>
      </c>
      <c r="AE43" s="235">
        <v>-11.963200000000001</v>
      </c>
      <c r="AF43" s="235">
        <v>-5.2006099999999993</v>
      </c>
      <c r="AG43" s="235">
        <v>-1.8404100000000001</v>
      </c>
      <c r="AH43" s="235">
        <v>4.1879586768900001</v>
      </c>
      <c r="AI43" s="252">
        <v>8.4784876017200013</v>
      </c>
      <c r="AJ43" s="252">
        <v>14.496</v>
      </c>
      <c r="AK43" s="252">
        <v>17.045999999999999</v>
      </c>
      <c r="AL43" s="252">
        <v>28.591000000000001</v>
      </c>
      <c r="AM43" s="252">
        <v>33.414000000000001</v>
      </c>
      <c r="AN43" s="211"/>
      <c r="AO43" s="211"/>
      <c r="AP43" s="211"/>
      <c r="AQ43" s="211"/>
      <c r="AR43" s="211"/>
      <c r="AS43" s="211"/>
      <c r="AT43" s="211"/>
      <c r="AU43" s="211"/>
      <c r="AV43" s="211"/>
      <c r="AW43" s="211"/>
      <c r="AX43" s="211"/>
      <c r="AY43" s="211"/>
    </row>
    <row r="44" spans="1:51" ht="15" x14ac:dyDescent="0.25">
      <c r="A44" s="193">
        <f>YampaRiverInflow.TotalOutflow!A44</f>
        <v>45352</v>
      </c>
      <c r="B44" s="165"/>
      <c r="C44" s="165"/>
      <c r="D44" s="165">
        <v>-3.0489999999999999</v>
      </c>
      <c r="E44" s="235">
        <v>5.4130000000000003</v>
      </c>
      <c r="F44" s="235">
        <v>22.428000000000001</v>
      </c>
      <c r="G44" s="235">
        <v>-10.952999999999999</v>
      </c>
      <c r="H44" s="235">
        <v>-3.7189999999999999</v>
      </c>
      <c r="I44" s="235">
        <v>-8.3870000000000005</v>
      </c>
      <c r="J44" s="235">
        <v>14.401999999999999</v>
      </c>
      <c r="K44" s="235">
        <v>2.5150000000000001</v>
      </c>
      <c r="L44" s="235">
        <v>-1.482</v>
      </c>
      <c r="M44" s="235">
        <v>-85.617000000000004</v>
      </c>
      <c r="N44" s="235">
        <v>-18.977</v>
      </c>
      <c r="O44" s="235">
        <v>-3.0750000000000002</v>
      </c>
      <c r="P44" s="235">
        <v>33.225999999999999</v>
      </c>
      <c r="Q44" s="235">
        <v>11.038</v>
      </c>
      <c r="R44" s="235">
        <v>4.673</v>
      </c>
      <c r="S44" s="235">
        <v>4.1000000000000002E-2</v>
      </c>
      <c r="T44" s="235">
        <v>8.1969999999999992</v>
      </c>
      <c r="U44" s="235">
        <v>5.577</v>
      </c>
      <c r="V44" s="235">
        <v>-5.0199999999999996</v>
      </c>
      <c r="W44" s="235">
        <v>-3.68</v>
      </c>
      <c r="X44" s="235">
        <v>-25.69</v>
      </c>
      <c r="Y44" s="235">
        <v>16.045999999999999</v>
      </c>
      <c r="Z44" s="235">
        <v>-10.304</v>
      </c>
      <c r="AA44" s="235">
        <v>-11.891999999999999</v>
      </c>
      <c r="AB44" s="235">
        <v>0.318</v>
      </c>
      <c r="AC44" s="235">
        <v>-9.7430000000000003</v>
      </c>
      <c r="AD44" s="235">
        <v>-12.145200000000001</v>
      </c>
      <c r="AE44" s="235">
        <v>-6.3741000000000003</v>
      </c>
      <c r="AF44" s="235">
        <v>-11.246979999999999</v>
      </c>
      <c r="AG44" s="235">
        <v>-5.8244099999999994</v>
      </c>
      <c r="AH44" s="235">
        <v>-14.067462812699999</v>
      </c>
      <c r="AI44" s="252">
        <v>-0.28571900964999997</v>
      </c>
      <c r="AJ44" s="252">
        <v>8.0129999999999999</v>
      </c>
      <c r="AK44" s="252">
        <v>6.1710000000000003</v>
      </c>
      <c r="AL44" s="252">
        <v>11.651999999999999</v>
      </c>
      <c r="AM44" s="252">
        <v>31.146000000000001</v>
      </c>
      <c r="AN44" s="211"/>
      <c r="AO44" s="211"/>
      <c r="AP44" s="211"/>
      <c r="AQ44" s="211"/>
      <c r="AR44" s="211"/>
      <c r="AS44" s="211"/>
      <c r="AT44" s="211"/>
      <c r="AU44" s="211"/>
      <c r="AV44" s="211"/>
      <c r="AW44" s="211"/>
      <c r="AX44" s="211"/>
      <c r="AY44" s="211"/>
    </row>
    <row r="45" spans="1:51" ht="15" x14ac:dyDescent="0.25">
      <c r="A45" s="193">
        <f>YampaRiverInflow.TotalOutflow!A45</f>
        <v>45383</v>
      </c>
      <c r="B45" s="165"/>
      <c r="C45" s="165"/>
      <c r="D45" s="165">
        <v>-7.1550000000000002</v>
      </c>
      <c r="E45" s="235">
        <v>-15.333</v>
      </c>
      <c r="F45" s="235">
        <v>18.954000000000001</v>
      </c>
      <c r="G45" s="235">
        <v>-3.2869999999999999</v>
      </c>
      <c r="H45" s="235">
        <v>-15.096</v>
      </c>
      <c r="I45" s="235">
        <v>0.37</v>
      </c>
      <c r="J45" s="235">
        <v>14.292</v>
      </c>
      <c r="K45" s="235">
        <v>5.7640000000000002</v>
      </c>
      <c r="L45" s="235">
        <v>12.843999999999999</v>
      </c>
      <c r="M45" s="235">
        <v>-51.061999999999998</v>
      </c>
      <c r="N45" s="235">
        <v>-15.113</v>
      </c>
      <c r="O45" s="235">
        <v>-4.2430000000000003</v>
      </c>
      <c r="P45" s="235">
        <v>-7.5759999999999996</v>
      </c>
      <c r="Q45" s="235">
        <v>15.396000000000001</v>
      </c>
      <c r="R45" s="235">
        <v>39.173999999999999</v>
      </c>
      <c r="S45" s="235">
        <v>-0.41699999999999998</v>
      </c>
      <c r="T45" s="235">
        <v>-3.9380000000000002</v>
      </c>
      <c r="U45" s="235">
        <v>0.93100000000000005</v>
      </c>
      <c r="V45" s="235">
        <v>-11.872999999999999</v>
      </c>
      <c r="W45" s="235">
        <v>-13.384</v>
      </c>
      <c r="X45" s="235">
        <v>-6.9089999999999998</v>
      </c>
      <c r="Y45" s="235">
        <v>4.298</v>
      </c>
      <c r="Z45" s="235">
        <v>-1.605</v>
      </c>
      <c r="AA45" s="235">
        <v>-3.3879999999999999</v>
      </c>
      <c r="AB45" s="235">
        <v>-8.2620000000000005</v>
      </c>
      <c r="AC45" s="235">
        <v>-14.076000000000001</v>
      </c>
      <c r="AD45" s="235">
        <v>-15.64438</v>
      </c>
      <c r="AE45" s="235">
        <v>-20.393439999999998</v>
      </c>
      <c r="AF45" s="235">
        <v>-12.259069999999999</v>
      </c>
      <c r="AG45" s="235">
        <v>-6.0398699999999996</v>
      </c>
      <c r="AH45" s="235">
        <v>14.1864628099</v>
      </c>
      <c r="AI45" s="252">
        <v>-8.4453140515699996</v>
      </c>
      <c r="AJ45" s="252">
        <v>13.148999999999999</v>
      </c>
      <c r="AK45" s="252">
        <v>7.52</v>
      </c>
      <c r="AL45" s="252">
        <v>-11.246</v>
      </c>
      <c r="AM45" s="252">
        <v>4.5250000000000004</v>
      </c>
      <c r="AN45" s="211"/>
      <c r="AO45" s="211"/>
      <c r="AP45" s="211"/>
      <c r="AQ45" s="211"/>
      <c r="AR45" s="211"/>
      <c r="AS45" s="211"/>
      <c r="AT45" s="211"/>
      <c r="AU45" s="211"/>
      <c r="AV45" s="211"/>
      <c r="AW45" s="211"/>
      <c r="AX45" s="211"/>
      <c r="AY45" s="211"/>
    </row>
    <row r="46" spans="1:51" ht="15" x14ac:dyDescent="0.25">
      <c r="A46" s="193">
        <f>YampaRiverInflow.TotalOutflow!A46</f>
        <v>45413</v>
      </c>
      <c r="B46" s="165"/>
      <c r="C46" s="165"/>
      <c r="D46" s="165">
        <v>0.56699999999999995</v>
      </c>
      <c r="E46" s="235">
        <v>-2.0129999999999999</v>
      </c>
      <c r="F46" s="235">
        <v>-11.66</v>
      </c>
      <c r="G46" s="235">
        <v>0.27800000000000002</v>
      </c>
      <c r="H46" s="235">
        <v>-5.2439999999999998</v>
      </c>
      <c r="I46" s="235">
        <v>-3.9220000000000002</v>
      </c>
      <c r="J46" s="235">
        <v>17</v>
      </c>
      <c r="K46" s="235">
        <v>7.5990000000000002</v>
      </c>
      <c r="L46" s="235">
        <v>4.7030000000000003</v>
      </c>
      <c r="M46" s="235">
        <v>-61.749000000000002</v>
      </c>
      <c r="N46" s="235">
        <v>-4.7960000000000003</v>
      </c>
      <c r="O46" s="235">
        <v>-13.974</v>
      </c>
      <c r="P46" s="235">
        <v>-8.2089999999999996</v>
      </c>
      <c r="Q46" s="235">
        <v>11.73</v>
      </c>
      <c r="R46" s="235">
        <v>21.998999999999999</v>
      </c>
      <c r="S46" s="235">
        <v>0.111</v>
      </c>
      <c r="T46" s="235">
        <v>-14.868</v>
      </c>
      <c r="U46" s="235">
        <v>-7.181</v>
      </c>
      <c r="V46" s="235">
        <v>-5.67</v>
      </c>
      <c r="W46" s="235">
        <v>-33.700000000000003</v>
      </c>
      <c r="X46" s="235">
        <v>-4.7220000000000004</v>
      </c>
      <c r="Y46" s="235">
        <v>-17.382000000000001</v>
      </c>
      <c r="Z46" s="235">
        <v>-33.279000000000003</v>
      </c>
      <c r="AA46" s="235">
        <v>-5.4210000000000003</v>
      </c>
      <c r="AB46" s="235">
        <v>-5.2460000000000004</v>
      </c>
      <c r="AC46" s="235">
        <v>3.149</v>
      </c>
      <c r="AD46" s="235">
        <v>-9.5569299999999995</v>
      </c>
      <c r="AE46" s="235">
        <v>4.5381899999999993</v>
      </c>
      <c r="AF46" s="235">
        <v>2.7454499999999999</v>
      </c>
      <c r="AG46" s="235">
        <v>4.5651899999999994</v>
      </c>
      <c r="AH46" s="235">
        <v>0.109545453554</v>
      </c>
      <c r="AI46" s="252">
        <v>8.5840991759299996</v>
      </c>
      <c r="AJ46" s="252">
        <v>15.768000000000001</v>
      </c>
      <c r="AK46" s="252">
        <v>12.454000000000001</v>
      </c>
      <c r="AL46" s="252">
        <v>4.819</v>
      </c>
      <c r="AM46" s="252">
        <v>26.466999999999999</v>
      </c>
      <c r="AN46" s="211"/>
      <c r="AO46" s="211"/>
      <c r="AP46" s="211"/>
      <c r="AQ46" s="211"/>
      <c r="AR46" s="211"/>
      <c r="AS46" s="211"/>
      <c r="AT46" s="211"/>
      <c r="AU46" s="211"/>
      <c r="AV46" s="211"/>
      <c r="AW46" s="211"/>
      <c r="AX46" s="211"/>
      <c r="AY46" s="211"/>
    </row>
    <row r="47" spans="1:51" ht="15" x14ac:dyDescent="0.25">
      <c r="A47" s="193">
        <f>YampaRiverInflow.TotalOutflow!A47</f>
        <v>45444</v>
      </c>
      <c r="B47" s="165"/>
      <c r="C47" s="165"/>
      <c r="D47" s="165">
        <v>-5.6970000000000001</v>
      </c>
      <c r="E47" s="235">
        <v>-2.262</v>
      </c>
      <c r="F47" s="235">
        <v>-2.2789999999999999</v>
      </c>
      <c r="G47" s="235">
        <v>1.631</v>
      </c>
      <c r="H47" s="235">
        <v>-6.1520000000000001</v>
      </c>
      <c r="I47" s="235">
        <v>-8.4760000000000009</v>
      </c>
      <c r="J47" s="235">
        <v>24.515999999999998</v>
      </c>
      <c r="K47" s="235">
        <v>4.5979999999999999</v>
      </c>
      <c r="L47" s="235">
        <v>13.497999999999999</v>
      </c>
      <c r="M47" s="235">
        <v>-26.187000000000001</v>
      </c>
      <c r="N47" s="235">
        <v>-3.3490000000000002</v>
      </c>
      <c r="O47" s="235">
        <v>4.0839999999999996</v>
      </c>
      <c r="P47" s="235">
        <v>-11.676</v>
      </c>
      <c r="Q47" s="235">
        <v>-4.1000000000000002E-2</v>
      </c>
      <c r="R47" s="235">
        <v>5.609</v>
      </c>
      <c r="S47" s="235">
        <v>-3.698</v>
      </c>
      <c r="T47" s="235">
        <v>-11.834</v>
      </c>
      <c r="U47" s="235">
        <v>-9.2289999999999992</v>
      </c>
      <c r="V47" s="235">
        <v>-8.5180000000000007</v>
      </c>
      <c r="W47" s="235">
        <v>-26.905999999999999</v>
      </c>
      <c r="X47" s="235">
        <v>-30.081</v>
      </c>
      <c r="Y47" s="235">
        <v>1.8560000000000001</v>
      </c>
      <c r="Z47" s="235">
        <v>-14.717000000000001</v>
      </c>
      <c r="AA47" s="235">
        <v>-14.012</v>
      </c>
      <c r="AB47" s="235">
        <v>-1.52</v>
      </c>
      <c r="AC47" s="235">
        <v>-16.565999999999999</v>
      </c>
      <c r="AD47" s="235">
        <v>-17.778869999999998</v>
      </c>
      <c r="AE47" s="235">
        <v>-8.3348700000000004</v>
      </c>
      <c r="AF47" s="235">
        <v>-5.4185299999999996</v>
      </c>
      <c r="AG47" s="235">
        <v>-7.2006999999999994</v>
      </c>
      <c r="AH47" s="235">
        <v>-0.73851239867699991</v>
      </c>
      <c r="AI47" s="252">
        <v>3.31216528727</v>
      </c>
      <c r="AJ47" s="252">
        <v>10.185</v>
      </c>
      <c r="AK47" s="252">
        <v>8.9730000000000008</v>
      </c>
      <c r="AL47" s="252">
        <v>-56.872</v>
      </c>
      <c r="AM47" s="252">
        <v>29.183</v>
      </c>
      <c r="AN47" s="211"/>
      <c r="AO47" s="211"/>
      <c r="AP47" s="211"/>
      <c r="AQ47" s="211"/>
      <c r="AR47" s="211"/>
      <c r="AS47" s="211"/>
      <c r="AT47" s="211"/>
      <c r="AU47" s="211"/>
      <c r="AV47" s="211"/>
      <c r="AW47" s="211"/>
      <c r="AX47" s="211"/>
      <c r="AY47" s="211"/>
    </row>
    <row r="48" spans="1:51" ht="15" x14ac:dyDescent="0.25">
      <c r="A48" s="193">
        <f>YampaRiverInflow.TotalOutflow!A48</f>
        <v>45474</v>
      </c>
      <c r="B48" s="165"/>
      <c r="C48" s="165"/>
      <c r="D48" s="165">
        <v>-2.0230000000000001</v>
      </c>
      <c r="E48" s="235">
        <v>-10.845000000000001</v>
      </c>
      <c r="F48" s="235">
        <v>-4.5999999999999999E-2</v>
      </c>
      <c r="G48" s="235">
        <v>-5.7720000000000002</v>
      </c>
      <c r="H48" s="235">
        <v>-9.9499999999999993</v>
      </c>
      <c r="I48" s="235">
        <v>-11.750999999999999</v>
      </c>
      <c r="J48" s="235">
        <v>20.866</v>
      </c>
      <c r="K48" s="235">
        <v>1.85</v>
      </c>
      <c r="L48" s="235">
        <v>3.0960000000000001</v>
      </c>
      <c r="M48" s="235">
        <v>-10.608000000000001</v>
      </c>
      <c r="N48" s="235">
        <v>-7.6440000000000001</v>
      </c>
      <c r="O48" s="235">
        <v>8.1270000000000007</v>
      </c>
      <c r="P48" s="235">
        <v>-11.493</v>
      </c>
      <c r="Q48" s="235">
        <v>10.728</v>
      </c>
      <c r="R48" s="235">
        <v>8.7200000000000006</v>
      </c>
      <c r="S48" s="235">
        <v>-1.2669999999999999</v>
      </c>
      <c r="T48" s="235">
        <v>-11.347</v>
      </c>
      <c r="U48" s="235">
        <v>-18.335999999999999</v>
      </c>
      <c r="V48" s="235">
        <v>-2.9430000000000001</v>
      </c>
      <c r="W48" s="235">
        <v>-31.49</v>
      </c>
      <c r="X48" s="235">
        <v>-20.471</v>
      </c>
      <c r="Y48" s="235">
        <v>-11.896000000000001</v>
      </c>
      <c r="Z48" s="235">
        <v>-5.8959999999999999</v>
      </c>
      <c r="AA48" s="235">
        <v>-9.4190000000000005</v>
      </c>
      <c r="AB48" s="235">
        <v>-9.65</v>
      </c>
      <c r="AC48" s="235">
        <v>-13.497</v>
      </c>
      <c r="AD48" s="235">
        <v>-20.782049999999998</v>
      </c>
      <c r="AE48" s="235">
        <v>-5.3935699999999995</v>
      </c>
      <c r="AF48" s="235">
        <v>-16.034389999999998</v>
      </c>
      <c r="AG48" s="235">
        <v>-7.2505600000000001</v>
      </c>
      <c r="AH48" s="235">
        <v>-12.2247933908</v>
      </c>
      <c r="AI48" s="252">
        <v>-1.1186446296900001</v>
      </c>
      <c r="AJ48" s="252">
        <v>9.4459999999999997</v>
      </c>
      <c r="AK48" s="252">
        <v>7.9630000000000001</v>
      </c>
      <c r="AL48" s="252">
        <v>79.977000000000004</v>
      </c>
      <c r="AM48" s="252">
        <v>-11.765000000000001</v>
      </c>
      <c r="AN48" s="211"/>
      <c r="AO48" s="211"/>
      <c r="AP48" s="211"/>
      <c r="AQ48" s="211"/>
      <c r="AR48" s="211"/>
      <c r="AS48" s="211"/>
      <c r="AT48" s="211"/>
      <c r="AU48" s="211"/>
      <c r="AV48" s="211"/>
      <c r="AW48" s="211"/>
      <c r="AX48" s="211"/>
      <c r="AY48" s="211"/>
    </row>
    <row r="49" spans="1:1005" ht="15" x14ac:dyDescent="0.25">
      <c r="A49" s="193">
        <f>YampaRiverInflow.TotalOutflow!A49</f>
        <v>45505</v>
      </c>
      <c r="B49" s="165"/>
      <c r="C49" s="165"/>
      <c r="D49" s="165">
        <v>-0.89700000000000002</v>
      </c>
      <c r="E49" s="235">
        <v>-3.1019999999999999</v>
      </c>
      <c r="F49" s="235">
        <v>12.827999999999999</v>
      </c>
      <c r="G49" s="235">
        <v>-4.125</v>
      </c>
      <c r="H49" s="235">
        <v>-0.66400000000000003</v>
      </c>
      <c r="I49" s="235">
        <v>-1.9179999999999999</v>
      </c>
      <c r="J49" s="235">
        <v>27.553999999999998</v>
      </c>
      <c r="K49" s="235">
        <v>4.3259999999999996</v>
      </c>
      <c r="L49" s="235">
        <v>3.7869999999999999</v>
      </c>
      <c r="M49" s="235">
        <v>-3.95</v>
      </c>
      <c r="N49" s="235">
        <v>-0.94599999999999995</v>
      </c>
      <c r="O49" s="235">
        <v>2.1970000000000001</v>
      </c>
      <c r="P49" s="235">
        <v>-4.3259999999999996</v>
      </c>
      <c r="Q49" s="235">
        <v>-10.675000000000001</v>
      </c>
      <c r="R49" s="235">
        <v>1.804</v>
      </c>
      <c r="S49" s="235">
        <v>4.2789999999999999</v>
      </c>
      <c r="T49" s="235">
        <v>-12.226000000000001</v>
      </c>
      <c r="U49" s="235">
        <v>-3.8130000000000002</v>
      </c>
      <c r="V49" s="235">
        <v>-0.78500000000000003</v>
      </c>
      <c r="W49" s="235">
        <v>-7.6040000000000001</v>
      </c>
      <c r="X49" s="235">
        <v>-5.4119999999999999</v>
      </c>
      <c r="Y49" s="235">
        <v>-13.86</v>
      </c>
      <c r="Z49" s="235">
        <v>-14.737</v>
      </c>
      <c r="AA49" s="235">
        <v>-6.2569999999999997</v>
      </c>
      <c r="AB49" s="235">
        <v>-22.553999999999998</v>
      </c>
      <c r="AC49" s="235">
        <v>-2.4489999999999998</v>
      </c>
      <c r="AD49" s="235">
        <v>-15.135450000000001</v>
      </c>
      <c r="AE49" s="235">
        <v>2.9768400000000002</v>
      </c>
      <c r="AF49" s="235">
        <v>5.9177799999999996</v>
      </c>
      <c r="AG49" s="235">
        <v>3.3304999999999998</v>
      </c>
      <c r="AH49" s="235">
        <v>10.5769677696</v>
      </c>
      <c r="AI49" s="252">
        <v>-6.3205289276000007</v>
      </c>
      <c r="AJ49" s="252">
        <v>5.1120000000000001</v>
      </c>
      <c r="AK49" s="252">
        <v>10.664999999999999</v>
      </c>
      <c r="AL49" s="252">
        <v>5.9720000000000004</v>
      </c>
      <c r="AM49" s="252">
        <v>-4.8890000000000002</v>
      </c>
      <c r="AN49" s="211"/>
      <c r="AO49" s="211"/>
      <c r="AP49" s="211"/>
      <c r="AQ49" s="211"/>
      <c r="AR49" s="211"/>
      <c r="AS49" s="211"/>
      <c r="AT49" s="211"/>
      <c r="AU49" s="211"/>
      <c r="AV49" s="211"/>
      <c r="AW49" s="211"/>
      <c r="AX49" s="211"/>
      <c r="AY49" s="211"/>
    </row>
    <row r="50" spans="1:1005" ht="15" x14ac:dyDescent="0.25">
      <c r="A50" s="193">
        <f>YampaRiverInflow.TotalOutflow!A50</f>
        <v>45536</v>
      </c>
      <c r="B50" s="165"/>
      <c r="C50" s="165"/>
      <c r="D50" s="165">
        <v>-0.377</v>
      </c>
      <c r="E50" s="235">
        <v>10.523999999999999</v>
      </c>
      <c r="F50" s="235">
        <v>-8.4480000000000004</v>
      </c>
      <c r="G50" s="235">
        <v>-5.992</v>
      </c>
      <c r="H50" s="235">
        <v>7.3310000000000004</v>
      </c>
      <c r="I50" s="235">
        <v>-4.6890000000000001</v>
      </c>
      <c r="J50" s="235">
        <v>14.712999999999999</v>
      </c>
      <c r="K50" s="235">
        <v>2.484</v>
      </c>
      <c r="L50" s="235">
        <v>5.2409999999999997</v>
      </c>
      <c r="M50" s="235">
        <v>-12.904</v>
      </c>
      <c r="N50" s="235">
        <v>8.5779999999999994</v>
      </c>
      <c r="O50" s="235">
        <v>15.861000000000001</v>
      </c>
      <c r="P50" s="235">
        <v>4.218</v>
      </c>
      <c r="Q50" s="235">
        <v>2.15</v>
      </c>
      <c r="R50" s="235">
        <v>-6.8959999999999999</v>
      </c>
      <c r="S50" s="235">
        <v>-12.975</v>
      </c>
      <c r="T50" s="235">
        <v>-7.1189999999999998</v>
      </c>
      <c r="U50" s="235">
        <v>-2.2879999999999998</v>
      </c>
      <c r="V50" s="235">
        <v>-15.519</v>
      </c>
      <c r="W50" s="235">
        <v>-21.178000000000001</v>
      </c>
      <c r="X50" s="235">
        <v>-6.0739999999999998</v>
      </c>
      <c r="Y50" s="235">
        <v>-3.6960000000000002</v>
      </c>
      <c r="Z50" s="235">
        <v>0.23</v>
      </c>
      <c r="AA50" s="235">
        <v>-2.0470000000000002</v>
      </c>
      <c r="AB50" s="235">
        <v>-1.55</v>
      </c>
      <c r="AC50" s="235">
        <v>8.7729999999999997</v>
      </c>
      <c r="AD50" s="235">
        <v>-8.4957199999999986</v>
      </c>
      <c r="AE50" s="235">
        <v>10.460270000000001</v>
      </c>
      <c r="AF50" s="235">
        <v>-5.7617600000000007</v>
      </c>
      <c r="AG50" s="235">
        <v>-2.9507099999999999</v>
      </c>
      <c r="AH50" s="235">
        <v>5.5732644647899994</v>
      </c>
      <c r="AI50" s="252">
        <v>7.3737107418200001</v>
      </c>
      <c r="AJ50" s="252">
        <v>12.664999999999999</v>
      </c>
      <c r="AK50" s="252">
        <v>7.843</v>
      </c>
      <c r="AL50" s="252">
        <v>21.111000000000001</v>
      </c>
      <c r="AM50" s="252">
        <v>-9.8369999999999997</v>
      </c>
      <c r="AN50" s="211"/>
      <c r="AO50" s="211"/>
      <c r="AP50" s="211"/>
      <c r="AQ50" s="211"/>
      <c r="AR50" s="211"/>
      <c r="AS50" s="211"/>
      <c r="AT50" s="211"/>
      <c r="AU50" s="211"/>
      <c r="AV50" s="211"/>
      <c r="AW50" s="211"/>
      <c r="AX50" s="211"/>
      <c r="AY50" s="211"/>
    </row>
    <row r="51" spans="1:1005" ht="15" x14ac:dyDescent="0.25">
      <c r="A51" s="193">
        <f>YampaRiverInflow.TotalOutflow!A51</f>
        <v>45566</v>
      </c>
      <c r="B51" s="165"/>
      <c r="C51" s="165"/>
      <c r="D51" s="165">
        <v>2.484</v>
      </c>
      <c r="E51" s="235">
        <v>3.9750000000000001</v>
      </c>
      <c r="F51" s="235">
        <v>-1.39</v>
      </c>
      <c r="G51" s="235">
        <v>1.2050000000000001</v>
      </c>
      <c r="H51" s="235">
        <v>5.649</v>
      </c>
      <c r="I51" s="235">
        <v>-0.52300000000000002</v>
      </c>
      <c r="J51" s="235">
        <v>14.474</v>
      </c>
      <c r="K51" s="235">
        <v>4.5730000000000004</v>
      </c>
      <c r="L51" s="235">
        <v>16.068000000000001</v>
      </c>
      <c r="M51" s="235">
        <v>-0.16700000000000001</v>
      </c>
      <c r="N51" s="235">
        <v>3.9340000000000002</v>
      </c>
      <c r="O51" s="235">
        <v>-8.1950000000000003</v>
      </c>
      <c r="P51" s="235">
        <v>1.153</v>
      </c>
      <c r="Q51" s="235">
        <v>4.8550000000000004</v>
      </c>
      <c r="R51" s="235">
        <v>-2.7719999999999998</v>
      </c>
      <c r="S51" s="235">
        <v>10.111000000000001</v>
      </c>
      <c r="T51" s="235">
        <v>-7.88</v>
      </c>
      <c r="U51" s="235">
        <v>4.2610000000000001</v>
      </c>
      <c r="V51" s="235">
        <v>-9.0299999999999994</v>
      </c>
      <c r="W51" s="235">
        <v>-19.219000000000001</v>
      </c>
      <c r="X51" s="235">
        <v>-22.152000000000001</v>
      </c>
      <c r="Y51" s="235">
        <v>1.0089999999999999</v>
      </c>
      <c r="Z51" s="235">
        <v>-7.5469999999999997</v>
      </c>
      <c r="AA51" s="235">
        <v>3.0539999999999998</v>
      </c>
      <c r="AB51" s="235">
        <v>-0.55300000000000005</v>
      </c>
      <c r="AC51" s="235">
        <v>-10.613</v>
      </c>
      <c r="AD51" s="235">
        <v>-11.085850000000001</v>
      </c>
      <c r="AE51" s="235">
        <v>5.77902</v>
      </c>
      <c r="AF51" s="235">
        <v>-2.5799099999999999</v>
      </c>
      <c r="AG51" s="235">
        <v>11.36007</v>
      </c>
      <c r="AH51" s="235">
        <v>13.2843884321</v>
      </c>
      <c r="AI51" s="252">
        <v>-7.7399921552699995</v>
      </c>
      <c r="AJ51" s="252">
        <v>14.252000000000001</v>
      </c>
      <c r="AK51" s="252">
        <v>9.3710000000000004</v>
      </c>
      <c r="AL51" s="252">
        <v>15.488</v>
      </c>
      <c r="AM51" s="252">
        <v>-6.1580000000000004</v>
      </c>
      <c r="AN51" s="211"/>
      <c r="AO51" s="211"/>
      <c r="AP51" s="211"/>
      <c r="AQ51" s="211"/>
      <c r="AR51" s="211"/>
      <c r="AS51" s="211"/>
      <c r="AT51" s="211"/>
      <c r="AU51" s="211"/>
      <c r="AV51" s="211"/>
      <c r="AW51" s="211"/>
      <c r="AX51" s="211"/>
      <c r="AY51" s="211"/>
    </row>
    <row r="52" spans="1:1005" ht="15" x14ac:dyDescent="0.25">
      <c r="A52" s="193">
        <f>YampaRiverInflow.TotalOutflow!A52</f>
        <v>45597</v>
      </c>
      <c r="B52" s="165"/>
      <c r="C52" s="165"/>
      <c r="D52" s="165">
        <v>3.5089999999999999</v>
      </c>
      <c r="E52" s="235">
        <v>-7.468</v>
      </c>
      <c r="F52" s="235">
        <v>-28.899000000000001</v>
      </c>
      <c r="G52" s="235">
        <v>2.085</v>
      </c>
      <c r="H52" s="235">
        <v>8.407</v>
      </c>
      <c r="I52" s="235">
        <v>-0.58899999999999997</v>
      </c>
      <c r="J52" s="235">
        <v>22.443999999999999</v>
      </c>
      <c r="K52" s="235">
        <v>6.7830000000000004</v>
      </c>
      <c r="L52" s="235">
        <v>12.221</v>
      </c>
      <c r="M52" s="235">
        <v>-13.337999999999999</v>
      </c>
      <c r="N52" s="235">
        <v>4.8029999999999999</v>
      </c>
      <c r="O52" s="235">
        <v>7.5140000000000002</v>
      </c>
      <c r="P52" s="235">
        <v>2.7349999999999999</v>
      </c>
      <c r="Q52" s="235">
        <v>6.601</v>
      </c>
      <c r="R52" s="235">
        <v>0.97699999999999998</v>
      </c>
      <c r="S52" s="235">
        <v>8.3629999999999995</v>
      </c>
      <c r="T52" s="235">
        <v>1.911</v>
      </c>
      <c r="U52" s="235">
        <v>-3.2410000000000001</v>
      </c>
      <c r="V52" s="235">
        <v>2.9350000000000001</v>
      </c>
      <c r="W52" s="235">
        <v>-7.6369999999999996</v>
      </c>
      <c r="X52" s="235">
        <v>3.4329999999999998</v>
      </c>
      <c r="Y52" s="235">
        <v>5.0679999999999996</v>
      </c>
      <c r="Z52" s="235">
        <v>-2.4470000000000001</v>
      </c>
      <c r="AA52" s="235">
        <v>9.4309999999999992</v>
      </c>
      <c r="AB52" s="235">
        <v>-7.2889999999999997</v>
      </c>
      <c r="AC52" s="235">
        <v>-3.6389999999999998</v>
      </c>
      <c r="AD52" s="235">
        <v>0.89403999999999995</v>
      </c>
      <c r="AE52" s="235">
        <v>10.06827</v>
      </c>
      <c r="AF52" s="235">
        <v>6.3182299999999998</v>
      </c>
      <c r="AG52" s="235">
        <v>14.429110000000001</v>
      </c>
      <c r="AH52" s="235">
        <v>13.142818181799999</v>
      </c>
      <c r="AI52" s="252">
        <v>-3.7337908998399998</v>
      </c>
      <c r="AJ52" s="252">
        <v>10.364000000000001</v>
      </c>
      <c r="AK52" s="252">
        <v>11.958</v>
      </c>
      <c r="AL52" s="252">
        <v>26.683</v>
      </c>
      <c r="AM52" s="252">
        <v>-13.926</v>
      </c>
      <c r="AN52" s="211"/>
      <c r="AO52" s="211"/>
      <c r="AP52" s="211"/>
      <c r="AQ52" s="211"/>
      <c r="AR52" s="211"/>
      <c r="AS52" s="211"/>
      <c r="AT52" s="211"/>
      <c r="AU52" s="211"/>
      <c r="AV52" s="211"/>
      <c r="AW52" s="211"/>
      <c r="AX52" s="211"/>
      <c r="AY52" s="211"/>
    </row>
    <row r="53" spans="1:1005" ht="15" x14ac:dyDescent="0.25">
      <c r="A53" s="193">
        <f>YampaRiverInflow.TotalOutflow!A53</f>
        <v>45627</v>
      </c>
      <c r="B53" s="165"/>
      <c r="C53" s="165"/>
      <c r="D53" s="165">
        <v>11.791</v>
      </c>
      <c r="E53" s="235">
        <v>-11.507999999999999</v>
      </c>
      <c r="F53" s="235">
        <v>-10.381</v>
      </c>
      <c r="G53" s="235">
        <v>5.13</v>
      </c>
      <c r="H53" s="235">
        <v>6.2859999999999996</v>
      </c>
      <c r="I53" s="235">
        <v>3.5110000000000001</v>
      </c>
      <c r="J53" s="235">
        <v>17.72</v>
      </c>
      <c r="K53" s="235">
        <v>8.3699999999999992</v>
      </c>
      <c r="L53" s="235">
        <v>26.24</v>
      </c>
      <c r="M53" s="235">
        <v>9.7059999999999995</v>
      </c>
      <c r="N53" s="235">
        <v>15.848000000000001</v>
      </c>
      <c r="O53" s="235">
        <v>94.941000000000003</v>
      </c>
      <c r="P53" s="235">
        <v>-1.6679999999999999</v>
      </c>
      <c r="Q53" s="235">
        <v>27.11</v>
      </c>
      <c r="R53" s="235">
        <v>15.473000000000001</v>
      </c>
      <c r="S53" s="235">
        <v>23.396999999999998</v>
      </c>
      <c r="T53" s="235">
        <v>-21.466999999999999</v>
      </c>
      <c r="U53" s="235">
        <v>-1.9690000000000001</v>
      </c>
      <c r="V53" s="235">
        <v>6.1689999999999996</v>
      </c>
      <c r="W53" s="235">
        <v>-8.734</v>
      </c>
      <c r="X53" s="235">
        <v>2.1890000000000001</v>
      </c>
      <c r="Y53" s="235">
        <v>6.22</v>
      </c>
      <c r="Z53" s="235">
        <v>-1.919</v>
      </c>
      <c r="AA53" s="235">
        <v>-0.40100000000000002</v>
      </c>
      <c r="AB53" s="235">
        <v>-10.759</v>
      </c>
      <c r="AC53" s="235">
        <v>-7.3310000000000004</v>
      </c>
      <c r="AD53" s="235">
        <v>7.5781999999999998</v>
      </c>
      <c r="AE53" s="235">
        <v>10.29767</v>
      </c>
      <c r="AF53" s="235">
        <v>-5.8699700000000004</v>
      </c>
      <c r="AG53" s="235">
        <v>24.633080000000003</v>
      </c>
      <c r="AH53" s="235">
        <v>23.363190082799999</v>
      </c>
      <c r="AI53" s="252">
        <v>-4.4305979113900005</v>
      </c>
      <c r="AJ53" s="252">
        <v>17.004000000000001</v>
      </c>
      <c r="AK53" s="252">
        <v>9.5869999999999997</v>
      </c>
      <c r="AL53" s="252">
        <v>0.30399999999999999</v>
      </c>
      <c r="AM53" s="252">
        <v>-3.339</v>
      </c>
      <c r="AN53" s="211"/>
      <c r="AO53" s="211"/>
      <c r="AP53" s="211"/>
      <c r="AQ53" s="211"/>
      <c r="AR53" s="211"/>
      <c r="AS53" s="211"/>
      <c r="AT53" s="211"/>
      <c r="AU53" s="211"/>
      <c r="AV53" s="211"/>
      <c r="AW53" s="211"/>
      <c r="AX53" s="211"/>
      <c r="AY53" s="211"/>
    </row>
    <row r="54" spans="1:1005" ht="15" x14ac:dyDescent="0.25">
      <c r="A54" s="193">
        <f>YampaRiverInflow.TotalOutflow!A54</f>
        <v>45658</v>
      </c>
      <c r="B54" s="165"/>
      <c r="C54" s="165"/>
      <c r="D54" s="165">
        <v>10.228</v>
      </c>
      <c r="E54" s="235">
        <v>6.5129999999999999</v>
      </c>
      <c r="F54" s="235">
        <v>-4.4320000000000004</v>
      </c>
      <c r="G54" s="235">
        <v>5.085</v>
      </c>
      <c r="H54" s="235">
        <v>4.3979999999999997</v>
      </c>
      <c r="I54" s="235">
        <v>1.542</v>
      </c>
      <c r="J54" s="235">
        <v>7.4649999999999999</v>
      </c>
      <c r="K54" s="235">
        <v>6.9909999999999997</v>
      </c>
      <c r="L54" s="235">
        <v>-30.036999999999999</v>
      </c>
      <c r="M54" s="235">
        <v>0.34799999999999998</v>
      </c>
      <c r="N54" s="235">
        <v>8.1069999999999993</v>
      </c>
      <c r="O54" s="235">
        <v>-4.0170000000000003</v>
      </c>
      <c r="P54" s="235">
        <v>-0.42499999999999999</v>
      </c>
      <c r="Q54" s="235">
        <v>-9.2249999999999996</v>
      </c>
      <c r="R54" s="235">
        <v>16.908000000000001</v>
      </c>
      <c r="S54" s="235">
        <v>1.482</v>
      </c>
      <c r="T54" s="235">
        <v>-11.156000000000001</v>
      </c>
      <c r="U54" s="235">
        <v>-10.212999999999999</v>
      </c>
      <c r="V54" s="235">
        <v>-20.742999999999999</v>
      </c>
      <c r="W54" s="235">
        <v>-9.2750000000000004</v>
      </c>
      <c r="X54" s="235">
        <v>-13.997999999999999</v>
      </c>
      <c r="Y54" s="235">
        <v>-0.47799999999999998</v>
      </c>
      <c r="Z54" s="235">
        <v>-2.403</v>
      </c>
      <c r="AA54" s="235">
        <v>3.4119999999999999</v>
      </c>
      <c r="AB54" s="235">
        <v>-10.265000000000001</v>
      </c>
      <c r="AC54" s="235">
        <v>17.93282</v>
      </c>
      <c r="AD54" s="235">
        <v>-2.55436</v>
      </c>
      <c r="AE54" s="235">
        <v>-2.7433800000000002</v>
      </c>
      <c r="AF54" s="235">
        <v>-21.323439999999998</v>
      </c>
      <c r="AG54" s="235">
        <v>2.6227190070699997</v>
      </c>
      <c r="AH54" s="235">
        <v>1.4601900836399999</v>
      </c>
      <c r="AI54" s="252">
        <v>18.143000000000001</v>
      </c>
      <c r="AJ54" s="252">
        <v>20.103999999999999</v>
      </c>
      <c r="AK54" s="252">
        <v>1.06</v>
      </c>
      <c r="AL54" s="252">
        <v>-6.7050000000000001</v>
      </c>
      <c r="AM54" s="252">
        <v>5.38</v>
      </c>
      <c r="AN54" s="211"/>
      <c r="AO54" s="211"/>
      <c r="AP54" s="211"/>
      <c r="AQ54" s="211"/>
      <c r="AR54" s="211"/>
      <c r="AS54" s="211"/>
      <c r="AT54" s="211"/>
      <c r="AU54" s="211"/>
      <c r="AV54" s="211"/>
      <c r="AW54" s="211"/>
      <c r="AX54" s="211"/>
      <c r="AY54" s="211"/>
    </row>
    <row r="55" spans="1:1005" ht="15" x14ac:dyDescent="0.25">
      <c r="A55" s="193">
        <f>YampaRiverInflow.TotalOutflow!A55</f>
        <v>45689</v>
      </c>
      <c r="B55" s="165"/>
      <c r="C55" s="165"/>
      <c r="D55" s="165">
        <v>-1.032</v>
      </c>
      <c r="E55" s="235">
        <v>32.200000000000003</v>
      </c>
      <c r="F55" s="235">
        <v>-3.0870000000000002</v>
      </c>
      <c r="G55" s="235">
        <v>5.883</v>
      </c>
      <c r="H55" s="235">
        <v>-0.33700000000000002</v>
      </c>
      <c r="I55" s="235">
        <v>5.5730000000000004</v>
      </c>
      <c r="J55" s="235">
        <v>9.9540000000000006</v>
      </c>
      <c r="K55" s="235">
        <v>4.1059999999999999</v>
      </c>
      <c r="L55" s="235">
        <v>-45.491</v>
      </c>
      <c r="M55" s="235">
        <v>-8.9390000000000001</v>
      </c>
      <c r="N55" s="235">
        <v>14.935</v>
      </c>
      <c r="O55" s="235">
        <v>-2.7170000000000001</v>
      </c>
      <c r="P55" s="235">
        <v>1.121</v>
      </c>
      <c r="Q55" s="235">
        <v>-12.965</v>
      </c>
      <c r="R55" s="235">
        <v>0.91800000000000004</v>
      </c>
      <c r="S55" s="235">
        <v>1.9139999999999999</v>
      </c>
      <c r="T55" s="235">
        <v>-9.2040000000000006</v>
      </c>
      <c r="U55" s="235">
        <v>-8.66</v>
      </c>
      <c r="V55" s="235">
        <v>-7.7130000000000001</v>
      </c>
      <c r="W55" s="235">
        <v>-7.8449999999999998</v>
      </c>
      <c r="X55" s="235">
        <v>-18.251999999999999</v>
      </c>
      <c r="Y55" s="235">
        <v>-3.117</v>
      </c>
      <c r="Z55" s="235">
        <v>-7.3280000000000003</v>
      </c>
      <c r="AA55" s="235">
        <v>1.02</v>
      </c>
      <c r="AB55" s="235">
        <v>-14.303000000000001</v>
      </c>
      <c r="AC55" s="235">
        <v>-13.95496</v>
      </c>
      <c r="AD55" s="235">
        <v>-11.963200000000001</v>
      </c>
      <c r="AE55" s="235">
        <v>-5.2006099999999993</v>
      </c>
      <c r="AF55" s="235">
        <v>-1.8404100000000001</v>
      </c>
      <c r="AG55" s="235">
        <v>4.1879586768900001</v>
      </c>
      <c r="AH55" s="235">
        <v>8.4784876017200013</v>
      </c>
      <c r="AI55" s="252">
        <v>14.496</v>
      </c>
      <c r="AJ55" s="252">
        <v>17.045999999999999</v>
      </c>
      <c r="AK55" s="252">
        <v>28.591000000000001</v>
      </c>
      <c r="AL55" s="252">
        <v>33.414000000000001</v>
      </c>
      <c r="AM55" s="252">
        <v>22.41</v>
      </c>
      <c r="AN55" s="211"/>
      <c r="AO55" s="211"/>
      <c r="AP55" s="211"/>
      <c r="AQ55" s="211"/>
      <c r="AR55" s="211"/>
      <c r="AS55" s="211"/>
      <c r="AT55" s="211"/>
      <c r="AU55" s="211"/>
      <c r="AV55" s="211"/>
      <c r="AW55" s="211"/>
      <c r="AX55" s="211"/>
      <c r="AY55" s="211"/>
    </row>
    <row r="56" spans="1:1005" ht="15" x14ac:dyDescent="0.25">
      <c r="A56" s="193">
        <f>YampaRiverInflow.TotalOutflow!A56</f>
        <v>45717</v>
      </c>
      <c r="B56" s="165"/>
      <c r="C56" s="165"/>
      <c r="D56" s="165">
        <v>-3.0489999999999999</v>
      </c>
      <c r="E56" s="235">
        <v>22.428000000000001</v>
      </c>
      <c r="F56" s="235">
        <v>-10.952999999999999</v>
      </c>
      <c r="G56" s="235">
        <v>-3.7189999999999999</v>
      </c>
      <c r="H56" s="235">
        <v>-8.3870000000000005</v>
      </c>
      <c r="I56" s="235">
        <v>14.401999999999999</v>
      </c>
      <c r="J56" s="235">
        <v>2.5150000000000001</v>
      </c>
      <c r="K56" s="235">
        <v>-1.482</v>
      </c>
      <c r="L56" s="235">
        <v>-85.617000000000004</v>
      </c>
      <c r="M56" s="235">
        <v>-18.977</v>
      </c>
      <c r="N56" s="235">
        <v>-3.0750000000000002</v>
      </c>
      <c r="O56" s="235">
        <v>33.225999999999999</v>
      </c>
      <c r="P56" s="235">
        <v>11.038</v>
      </c>
      <c r="Q56" s="235">
        <v>4.673</v>
      </c>
      <c r="R56" s="235">
        <v>4.1000000000000002E-2</v>
      </c>
      <c r="S56" s="235">
        <v>8.1969999999999992</v>
      </c>
      <c r="T56" s="235">
        <v>5.577</v>
      </c>
      <c r="U56" s="235">
        <v>-5.0199999999999996</v>
      </c>
      <c r="V56" s="235">
        <v>-3.68</v>
      </c>
      <c r="W56" s="235">
        <v>-25.69</v>
      </c>
      <c r="X56" s="235">
        <v>16.045999999999999</v>
      </c>
      <c r="Y56" s="235">
        <v>-10.304</v>
      </c>
      <c r="Z56" s="235">
        <v>-11.891999999999999</v>
      </c>
      <c r="AA56" s="235">
        <v>0.318</v>
      </c>
      <c r="AB56" s="235">
        <v>-9.7430000000000003</v>
      </c>
      <c r="AC56" s="235">
        <v>-12.145200000000001</v>
      </c>
      <c r="AD56" s="235">
        <v>-6.3741000000000003</v>
      </c>
      <c r="AE56" s="235">
        <v>-11.246979999999999</v>
      </c>
      <c r="AF56" s="235">
        <v>-5.8244099999999994</v>
      </c>
      <c r="AG56" s="235">
        <v>-14.067462812699999</v>
      </c>
      <c r="AH56" s="235">
        <v>-0.28571900964999997</v>
      </c>
      <c r="AI56" s="252">
        <v>8.0129999999999999</v>
      </c>
      <c r="AJ56" s="252">
        <v>6.1710000000000003</v>
      </c>
      <c r="AK56" s="252">
        <v>11.651999999999999</v>
      </c>
      <c r="AL56" s="252">
        <v>31.146000000000001</v>
      </c>
      <c r="AM56" s="252">
        <v>5.4130000000000003</v>
      </c>
      <c r="AN56" s="211"/>
      <c r="AO56" s="211"/>
      <c r="AP56" s="211"/>
      <c r="AQ56" s="211"/>
      <c r="AR56" s="211"/>
      <c r="AS56" s="211"/>
      <c r="AT56" s="211"/>
      <c r="AU56" s="211"/>
      <c r="AV56" s="211"/>
      <c r="AW56" s="211"/>
      <c r="AX56" s="211"/>
      <c r="AY56" s="211"/>
    </row>
    <row r="57" spans="1:1005" ht="15" x14ac:dyDescent="0.25">
      <c r="A57" s="193">
        <f>YampaRiverInflow.TotalOutflow!A57</f>
        <v>45748</v>
      </c>
      <c r="B57" s="165"/>
      <c r="C57" s="165"/>
      <c r="D57" s="165">
        <v>-7.1550000000000002</v>
      </c>
      <c r="E57" s="235">
        <v>18.954000000000001</v>
      </c>
      <c r="F57" s="235">
        <v>-3.2869999999999999</v>
      </c>
      <c r="G57" s="235">
        <v>-15.096</v>
      </c>
      <c r="H57" s="235">
        <v>0.37</v>
      </c>
      <c r="I57" s="235">
        <v>14.292</v>
      </c>
      <c r="J57" s="235">
        <v>5.7640000000000002</v>
      </c>
      <c r="K57" s="235">
        <v>12.843999999999999</v>
      </c>
      <c r="L57" s="235">
        <v>-51.061999999999998</v>
      </c>
      <c r="M57" s="235">
        <v>-15.113</v>
      </c>
      <c r="N57" s="235">
        <v>-4.2430000000000003</v>
      </c>
      <c r="O57" s="235">
        <v>-7.5759999999999996</v>
      </c>
      <c r="P57" s="235">
        <v>15.396000000000001</v>
      </c>
      <c r="Q57" s="235">
        <v>39.173999999999999</v>
      </c>
      <c r="R57" s="235">
        <v>-0.41699999999999998</v>
      </c>
      <c r="S57" s="235">
        <v>-3.9380000000000002</v>
      </c>
      <c r="T57" s="235">
        <v>0.93100000000000005</v>
      </c>
      <c r="U57" s="235">
        <v>-11.872999999999999</v>
      </c>
      <c r="V57" s="235">
        <v>-13.384</v>
      </c>
      <c r="W57" s="235">
        <v>-6.9089999999999998</v>
      </c>
      <c r="X57" s="235">
        <v>4.298</v>
      </c>
      <c r="Y57" s="235">
        <v>-1.605</v>
      </c>
      <c r="Z57" s="235">
        <v>-3.3879999999999999</v>
      </c>
      <c r="AA57" s="235">
        <v>-8.2620000000000005</v>
      </c>
      <c r="AB57" s="235">
        <v>-14.076000000000001</v>
      </c>
      <c r="AC57" s="235">
        <v>-15.64438</v>
      </c>
      <c r="AD57" s="235">
        <v>-20.393439999999998</v>
      </c>
      <c r="AE57" s="235">
        <v>-12.259069999999999</v>
      </c>
      <c r="AF57" s="235">
        <v>-6.0398699999999996</v>
      </c>
      <c r="AG57" s="235">
        <v>14.1864628099</v>
      </c>
      <c r="AH57" s="235">
        <v>-8.4453140515699996</v>
      </c>
      <c r="AI57" s="252">
        <v>13.148999999999999</v>
      </c>
      <c r="AJ57" s="252">
        <v>7.52</v>
      </c>
      <c r="AK57" s="252">
        <v>-11.246</v>
      </c>
      <c r="AL57" s="252">
        <v>4.5250000000000004</v>
      </c>
      <c r="AM57" s="252">
        <v>-15.333</v>
      </c>
      <c r="AN57" s="211"/>
      <c r="AO57" s="211"/>
      <c r="AP57" s="211"/>
      <c r="AQ57" s="211"/>
      <c r="AR57" s="211"/>
      <c r="AS57" s="211"/>
      <c r="AT57" s="211"/>
      <c r="AU57" s="211"/>
      <c r="AV57" s="211"/>
      <c r="AW57" s="211"/>
      <c r="AX57" s="211"/>
      <c r="AY57" s="211"/>
    </row>
    <row r="58" spans="1:1005" ht="15" x14ac:dyDescent="0.25">
      <c r="A58" s="193">
        <f>YampaRiverInflow.TotalOutflow!A58</f>
        <v>45778</v>
      </c>
      <c r="B58" s="165"/>
      <c r="C58" s="165"/>
      <c r="D58" s="165">
        <v>0.56699999999999995</v>
      </c>
      <c r="E58" s="235">
        <v>-11.66</v>
      </c>
      <c r="F58" s="235">
        <v>0.27800000000000002</v>
      </c>
      <c r="G58" s="235">
        <v>-5.2439999999999998</v>
      </c>
      <c r="H58" s="235">
        <v>-3.9220000000000002</v>
      </c>
      <c r="I58" s="235">
        <v>17</v>
      </c>
      <c r="J58" s="235">
        <v>7.5990000000000002</v>
      </c>
      <c r="K58" s="235">
        <v>4.7030000000000003</v>
      </c>
      <c r="L58" s="235">
        <v>-61.749000000000002</v>
      </c>
      <c r="M58" s="235">
        <v>-4.7960000000000003</v>
      </c>
      <c r="N58" s="235">
        <v>-13.974</v>
      </c>
      <c r="O58" s="235">
        <v>-8.2089999999999996</v>
      </c>
      <c r="P58" s="235">
        <v>11.73</v>
      </c>
      <c r="Q58" s="235">
        <v>21.998999999999999</v>
      </c>
      <c r="R58" s="235">
        <v>0.111</v>
      </c>
      <c r="S58" s="235">
        <v>-14.868</v>
      </c>
      <c r="T58" s="235">
        <v>-7.181</v>
      </c>
      <c r="U58" s="235">
        <v>-5.67</v>
      </c>
      <c r="V58" s="235">
        <v>-33.700000000000003</v>
      </c>
      <c r="W58" s="235">
        <v>-4.7220000000000004</v>
      </c>
      <c r="X58" s="235">
        <v>-17.382000000000001</v>
      </c>
      <c r="Y58" s="235">
        <v>-33.279000000000003</v>
      </c>
      <c r="Z58" s="235">
        <v>-5.4210000000000003</v>
      </c>
      <c r="AA58" s="235">
        <v>-5.2460000000000004</v>
      </c>
      <c r="AB58" s="235">
        <v>3.149</v>
      </c>
      <c r="AC58" s="235">
        <v>-9.5569299999999995</v>
      </c>
      <c r="AD58" s="235">
        <v>4.5381899999999993</v>
      </c>
      <c r="AE58" s="235">
        <v>2.7454499999999999</v>
      </c>
      <c r="AF58" s="235">
        <v>4.5651899999999994</v>
      </c>
      <c r="AG58" s="235">
        <v>0.109545453554</v>
      </c>
      <c r="AH58" s="235">
        <v>8.5840991759299996</v>
      </c>
      <c r="AI58" s="252">
        <v>15.768000000000001</v>
      </c>
      <c r="AJ58" s="252">
        <v>12.454000000000001</v>
      </c>
      <c r="AK58" s="252">
        <v>4.819</v>
      </c>
      <c r="AL58" s="252">
        <v>26.466999999999999</v>
      </c>
      <c r="AM58" s="252">
        <v>-2.0129999999999999</v>
      </c>
      <c r="AN58" s="211"/>
      <c r="AO58" s="211"/>
      <c r="AP58" s="211"/>
      <c r="AQ58" s="211"/>
      <c r="AR58" s="211"/>
      <c r="AS58" s="211"/>
      <c r="AT58" s="211"/>
      <c r="AU58" s="211"/>
      <c r="AV58" s="211"/>
      <c r="AW58" s="211"/>
      <c r="AX58" s="211"/>
      <c r="AY58" s="211"/>
    </row>
    <row r="59" spans="1:1005" ht="15" x14ac:dyDescent="0.25">
      <c r="A59" s="193">
        <f>YampaRiverInflow.TotalOutflow!A59</f>
        <v>45809</v>
      </c>
      <c r="B59" s="165"/>
      <c r="C59" s="165"/>
      <c r="D59" s="165">
        <v>-5.6970000000000001</v>
      </c>
      <c r="E59" s="235">
        <v>-2.2789999999999999</v>
      </c>
      <c r="F59" s="235">
        <v>1.631</v>
      </c>
      <c r="G59" s="235">
        <v>-6.1520000000000001</v>
      </c>
      <c r="H59" s="235">
        <v>-8.4760000000000009</v>
      </c>
      <c r="I59" s="235">
        <v>24.515999999999998</v>
      </c>
      <c r="J59" s="235">
        <v>4.5979999999999999</v>
      </c>
      <c r="K59" s="235">
        <v>13.497999999999999</v>
      </c>
      <c r="L59" s="235">
        <v>-26.187000000000001</v>
      </c>
      <c r="M59" s="235">
        <v>-3.3490000000000002</v>
      </c>
      <c r="N59" s="235">
        <v>4.0839999999999996</v>
      </c>
      <c r="O59" s="235">
        <v>-11.676</v>
      </c>
      <c r="P59" s="235">
        <v>-4.1000000000000002E-2</v>
      </c>
      <c r="Q59" s="235">
        <v>5.609</v>
      </c>
      <c r="R59" s="235">
        <v>-3.698</v>
      </c>
      <c r="S59" s="235">
        <v>-11.834</v>
      </c>
      <c r="T59" s="235">
        <v>-9.2289999999999992</v>
      </c>
      <c r="U59" s="235">
        <v>-8.5180000000000007</v>
      </c>
      <c r="V59" s="235">
        <v>-26.905999999999999</v>
      </c>
      <c r="W59" s="235">
        <v>-30.081</v>
      </c>
      <c r="X59" s="235">
        <v>1.8560000000000001</v>
      </c>
      <c r="Y59" s="235">
        <v>-14.717000000000001</v>
      </c>
      <c r="Z59" s="235">
        <v>-14.012</v>
      </c>
      <c r="AA59" s="235">
        <v>-1.52</v>
      </c>
      <c r="AB59" s="235">
        <v>-16.565999999999999</v>
      </c>
      <c r="AC59" s="235">
        <v>-17.778869999999998</v>
      </c>
      <c r="AD59" s="235">
        <v>-8.3348700000000004</v>
      </c>
      <c r="AE59" s="235">
        <v>-5.4185299999999996</v>
      </c>
      <c r="AF59" s="235">
        <v>-7.2006999999999994</v>
      </c>
      <c r="AG59" s="235">
        <v>-0.73851239867699991</v>
      </c>
      <c r="AH59" s="235">
        <v>3.31216528727</v>
      </c>
      <c r="AI59" s="252">
        <v>10.185</v>
      </c>
      <c r="AJ59" s="252">
        <v>8.9730000000000008</v>
      </c>
      <c r="AK59" s="252">
        <v>-56.872</v>
      </c>
      <c r="AL59" s="252">
        <v>29.183</v>
      </c>
      <c r="AM59" s="252">
        <v>-2.262</v>
      </c>
      <c r="AN59" s="211"/>
      <c r="AO59" s="211"/>
      <c r="AP59" s="211"/>
      <c r="AQ59" s="211"/>
      <c r="AR59" s="211"/>
      <c r="AS59" s="211"/>
      <c r="AT59" s="211"/>
      <c r="AU59" s="211"/>
      <c r="AV59" s="211"/>
      <c r="AW59" s="211"/>
      <c r="AX59" s="211"/>
      <c r="AY59" s="211"/>
    </row>
    <row r="60" spans="1:1005" ht="15" x14ac:dyDescent="0.25">
      <c r="A60" s="193">
        <f>YampaRiverInflow.TotalOutflow!A60</f>
        <v>45839</v>
      </c>
      <c r="B60" s="165"/>
      <c r="C60" s="165"/>
      <c r="D60" s="165">
        <v>-2.0230000000000001</v>
      </c>
      <c r="E60" s="235">
        <v>-4.5999999999999999E-2</v>
      </c>
      <c r="F60" s="235">
        <v>-5.7720000000000002</v>
      </c>
      <c r="G60" s="235">
        <v>-9.9499999999999993</v>
      </c>
      <c r="H60" s="235">
        <v>-11.750999999999999</v>
      </c>
      <c r="I60" s="235">
        <v>20.866</v>
      </c>
      <c r="J60" s="235">
        <v>1.85</v>
      </c>
      <c r="K60" s="235">
        <v>3.0960000000000001</v>
      </c>
      <c r="L60" s="235">
        <v>-10.608000000000001</v>
      </c>
      <c r="M60" s="235">
        <v>-7.6440000000000001</v>
      </c>
      <c r="N60" s="235">
        <v>8.1270000000000007</v>
      </c>
      <c r="O60" s="235">
        <v>-11.493</v>
      </c>
      <c r="P60" s="235">
        <v>10.728</v>
      </c>
      <c r="Q60" s="235">
        <v>8.7200000000000006</v>
      </c>
      <c r="R60" s="235">
        <v>-1.2669999999999999</v>
      </c>
      <c r="S60" s="235">
        <v>-11.347</v>
      </c>
      <c r="T60" s="235">
        <v>-18.335999999999999</v>
      </c>
      <c r="U60" s="235">
        <v>-2.9430000000000001</v>
      </c>
      <c r="V60" s="235">
        <v>-31.49</v>
      </c>
      <c r="W60" s="235">
        <v>-20.471</v>
      </c>
      <c r="X60" s="235">
        <v>-11.896000000000001</v>
      </c>
      <c r="Y60" s="235">
        <v>-5.8959999999999999</v>
      </c>
      <c r="Z60" s="235">
        <v>-9.4190000000000005</v>
      </c>
      <c r="AA60" s="235">
        <v>-9.65</v>
      </c>
      <c r="AB60" s="235">
        <v>-13.497</v>
      </c>
      <c r="AC60" s="235">
        <v>-20.782049999999998</v>
      </c>
      <c r="AD60" s="235">
        <v>-5.3935699999999995</v>
      </c>
      <c r="AE60" s="235">
        <v>-16.034389999999998</v>
      </c>
      <c r="AF60" s="235">
        <v>-7.2505600000000001</v>
      </c>
      <c r="AG60" s="235">
        <v>-12.2247933908</v>
      </c>
      <c r="AH60" s="235">
        <v>-1.1186446296900001</v>
      </c>
      <c r="AI60" s="252">
        <v>9.4459999999999997</v>
      </c>
      <c r="AJ60" s="252">
        <v>7.9630000000000001</v>
      </c>
      <c r="AK60" s="252">
        <v>79.977000000000004</v>
      </c>
      <c r="AL60" s="252">
        <v>-11.765000000000001</v>
      </c>
      <c r="AM60" s="252">
        <v>-10.845000000000001</v>
      </c>
      <c r="AN60" s="211"/>
      <c r="AO60" s="211"/>
      <c r="AP60" s="211"/>
      <c r="AQ60" s="211"/>
      <c r="AR60" s="211"/>
      <c r="AS60" s="211"/>
      <c r="AT60" s="211"/>
      <c r="AU60" s="211"/>
      <c r="AV60" s="211"/>
      <c r="AW60" s="211"/>
      <c r="AX60" s="211"/>
      <c r="AY60" s="211"/>
    </row>
    <row r="61" spans="1:1005" ht="15" x14ac:dyDescent="0.25">
      <c r="A61" s="193">
        <f>YampaRiverInflow.TotalOutflow!A61</f>
        <v>45870</v>
      </c>
      <c r="B61" s="165"/>
      <c r="C61" s="165"/>
      <c r="D61" s="165">
        <v>-0.89700000000000002</v>
      </c>
      <c r="E61" s="235">
        <v>12.827999999999999</v>
      </c>
      <c r="F61" s="235">
        <v>-4.125</v>
      </c>
      <c r="G61" s="235">
        <v>-0.66400000000000003</v>
      </c>
      <c r="H61" s="235">
        <v>-1.9179999999999999</v>
      </c>
      <c r="I61" s="235">
        <v>27.553999999999998</v>
      </c>
      <c r="J61" s="235">
        <v>4.3259999999999996</v>
      </c>
      <c r="K61" s="235">
        <v>3.7869999999999999</v>
      </c>
      <c r="L61" s="235">
        <v>-3.95</v>
      </c>
      <c r="M61" s="235">
        <v>-0.94599999999999995</v>
      </c>
      <c r="N61" s="235">
        <v>2.1970000000000001</v>
      </c>
      <c r="O61" s="235">
        <v>-4.3259999999999996</v>
      </c>
      <c r="P61" s="235">
        <v>-10.675000000000001</v>
      </c>
      <c r="Q61" s="235">
        <v>1.804</v>
      </c>
      <c r="R61" s="235">
        <v>4.2789999999999999</v>
      </c>
      <c r="S61" s="235">
        <v>-12.226000000000001</v>
      </c>
      <c r="T61" s="235">
        <v>-3.8130000000000002</v>
      </c>
      <c r="U61" s="235">
        <v>-0.78500000000000003</v>
      </c>
      <c r="V61" s="235">
        <v>-7.6040000000000001</v>
      </c>
      <c r="W61" s="235">
        <v>-5.4119999999999999</v>
      </c>
      <c r="X61" s="235">
        <v>-13.86</v>
      </c>
      <c r="Y61" s="235">
        <v>-14.737</v>
      </c>
      <c r="Z61" s="235">
        <v>-6.2569999999999997</v>
      </c>
      <c r="AA61" s="235">
        <v>-22.553999999999998</v>
      </c>
      <c r="AB61" s="235">
        <v>-2.4489999999999998</v>
      </c>
      <c r="AC61" s="235">
        <v>-15.135450000000001</v>
      </c>
      <c r="AD61" s="235">
        <v>2.9768400000000002</v>
      </c>
      <c r="AE61" s="235">
        <v>5.9177799999999996</v>
      </c>
      <c r="AF61" s="235">
        <v>3.3304999999999998</v>
      </c>
      <c r="AG61" s="235">
        <v>10.5769677696</v>
      </c>
      <c r="AH61" s="235">
        <v>-6.3205289276000007</v>
      </c>
      <c r="AI61" s="252">
        <v>5.1120000000000001</v>
      </c>
      <c r="AJ61" s="252">
        <v>10.664999999999999</v>
      </c>
      <c r="AK61" s="252">
        <v>5.9720000000000004</v>
      </c>
      <c r="AL61" s="252">
        <v>-4.8890000000000002</v>
      </c>
      <c r="AM61" s="252">
        <v>-3.1019999999999999</v>
      </c>
      <c r="AN61" s="211"/>
      <c r="AO61" s="211"/>
      <c r="AP61" s="211"/>
      <c r="AQ61" s="211"/>
      <c r="AR61" s="211"/>
      <c r="AS61" s="211"/>
      <c r="AT61" s="211"/>
      <c r="AU61" s="211"/>
      <c r="AV61" s="211"/>
      <c r="AW61" s="211"/>
      <c r="AX61" s="211"/>
      <c r="AY61" s="211"/>
    </row>
    <row r="62" spans="1:1005" ht="15" x14ac:dyDescent="0.25">
      <c r="A62" s="193">
        <f>YampaRiverInflow.TotalOutflow!A62</f>
        <v>45901</v>
      </c>
      <c r="B62" s="165"/>
      <c r="C62" s="165"/>
      <c r="D62" s="165">
        <v>-0.377</v>
      </c>
      <c r="E62" s="235">
        <v>-8.4480000000000004</v>
      </c>
      <c r="F62" s="235">
        <v>-5.992</v>
      </c>
      <c r="G62" s="235">
        <v>7.3310000000000004</v>
      </c>
      <c r="H62" s="235">
        <v>-4.6890000000000001</v>
      </c>
      <c r="I62" s="235">
        <v>14.712999999999999</v>
      </c>
      <c r="J62" s="235">
        <v>2.484</v>
      </c>
      <c r="K62" s="235">
        <v>5.2409999999999997</v>
      </c>
      <c r="L62" s="235">
        <v>-12.904</v>
      </c>
      <c r="M62" s="235">
        <v>8.5779999999999994</v>
      </c>
      <c r="N62" s="235">
        <v>15.861000000000001</v>
      </c>
      <c r="O62" s="235">
        <v>4.218</v>
      </c>
      <c r="P62" s="235">
        <v>2.15</v>
      </c>
      <c r="Q62" s="235">
        <v>-6.8959999999999999</v>
      </c>
      <c r="R62" s="235">
        <v>-12.975</v>
      </c>
      <c r="S62" s="235">
        <v>-7.1189999999999998</v>
      </c>
      <c r="T62" s="235">
        <v>-2.2879999999999998</v>
      </c>
      <c r="U62" s="235">
        <v>-15.519</v>
      </c>
      <c r="V62" s="235">
        <v>-21.178000000000001</v>
      </c>
      <c r="W62" s="235">
        <v>-6.0739999999999998</v>
      </c>
      <c r="X62" s="235">
        <v>-3.6960000000000002</v>
      </c>
      <c r="Y62" s="235">
        <v>0.23</v>
      </c>
      <c r="Z62" s="235">
        <v>-2.0470000000000002</v>
      </c>
      <c r="AA62" s="235">
        <v>-1.55</v>
      </c>
      <c r="AB62" s="235">
        <v>8.7729999999999997</v>
      </c>
      <c r="AC62" s="235">
        <v>-8.4957199999999986</v>
      </c>
      <c r="AD62" s="235">
        <v>10.460270000000001</v>
      </c>
      <c r="AE62" s="235">
        <v>-5.7617600000000007</v>
      </c>
      <c r="AF62" s="235">
        <v>-2.9507099999999999</v>
      </c>
      <c r="AG62" s="235">
        <v>5.5732644647899994</v>
      </c>
      <c r="AH62" s="235">
        <v>7.3737107418200001</v>
      </c>
      <c r="AI62" s="252">
        <v>12.664999999999999</v>
      </c>
      <c r="AJ62" s="252">
        <v>7.843</v>
      </c>
      <c r="AK62" s="252">
        <v>21.111000000000001</v>
      </c>
      <c r="AL62" s="252">
        <v>-9.8369999999999997</v>
      </c>
      <c r="AM62" s="252">
        <v>10.523999999999999</v>
      </c>
      <c r="AN62" s="211"/>
      <c r="AO62" s="211"/>
      <c r="AP62" s="211"/>
      <c r="AQ62" s="211"/>
      <c r="AR62" s="211"/>
      <c r="AS62" s="211"/>
      <c r="AT62" s="211"/>
      <c r="AU62" s="211"/>
      <c r="AV62" s="211"/>
      <c r="AW62" s="211"/>
      <c r="AX62" s="211"/>
      <c r="AY62" s="211"/>
    </row>
    <row r="63" spans="1:1005" ht="15" x14ac:dyDescent="0.25">
      <c r="A63" s="193">
        <f>YampaRiverInflow.TotalOutflow!A63</f>
        <v>45931</v>
      </c>
      <c r="B63" s="165"/>
      <c r="C63" s="165"/>
      <c r="D63" s="165">
        <v>2.484</v>
      </c>
      <c r="E63" s="235">
        <v>-1.39</v>
      </c>
      <c r="F63" s="235">
        <v>1.2050000000000001</v>
      </c>
      <c r="G63" s="235">
        <v>5.649</v>
      </c>
      <c r="H63" s="235">
        <v>-0.52300000000000002</v>
      </c>
      <c r="I63" s="235">
        <v>14.474</v>
      </c>
      <c r="J63" s="235">
        <v>4.5730000000000004</v>
      </c>
      <c r="K63" s="235">
        <v>16.068000000000001</v>
      </c>
      <c r="L63" s="235">
        <v>-0.16700000000000001</v>
      </c>
      <c r="M63" s="235">
        <v>3.9340000000000002</v>
      </c>
      <c r="N63" s="235">
        <v>-8.1950000000000003</v>
      </c>
      <c r="O63" s="235">
        <v>1.153</v>
      </c>
      <c r="P63" s="235">
        <v>4.8550000000000004</v>
      </c>
      <c r="Q63" s="235">
        <v>-2.7719999999999998</v>
      </c>
      <c r="R63" s="235">
        <v>10.111000000000001</v>
      </c>
      <c r="S63" s="235">
        <v>-7.88</v>
      </c>
      <c r="T63" s="235">
        <v>4.2610000000000001</v>
      </c>
      <c r="U63" s="235">
        <v>-9.0299999999999994</v>
      </c>
      <c r="V63" s="235">
        <v>-19.219000000000001</v>
      </c>
      <c r="W63" s="235">
        <v>-22.152000000000001</v>
      </c>
      <c r="X63" s="235">
        <v>1.0089999999999999</v>
      </c>
      <c r="Y63" s="235">
        <v>-7.5469999999999997</v>
      </c>
      <c r="Z63" s="235">
        <v>3.0539999999999998</v>
      </c>
      <c r="AA63" s="235">
        <v>-0.55300000000000005</v>
      </c>
      <c r="AB63" s="235">
        <v>-10.613</v>
      </c>
      <c r="AC63" s="235">
        <v>-11.085850000000001</v>
      </c>
      <c r="AD63" s="235">
        <v>5.77902</v>
      </c>
      <c r="AE63" s="235">
        <v>-2.5799099999999999</v>
      </c>
      <c r="AF63" s="235">
        <v>11.36007</v>
      </c>
      <c r="AG63" s="235">
        <v>13.2843884321</v>
      </c>
      <c r="AH63" s="235">
        <v>-7.7399921552699995</v>
      </c>
      <c r="AI63" s="252">
        <v>14.252000000000001</v>
      </c>
      <c r="AJ63" s="252">
        <v>9.3710000000000004</v>
      </c>
      <c r="AK63" s="252">
        <v>15.488</v>
      </c>
      <c r="AL63" s="252">
        <v>-6.1580000000000004</v>
      </c>
      <c r="AM63" s="252">
        <v>3.9750000000000001</v>
      </c>
      <c r="AN63" s="211"/>
      <c r="AO63" s="211"/>
      <c r="AP63" s="211"/>
      <c r="AQ63" s="211"/>
      <c r="AR63" s="211"/>
      <c r="AS63" s="211"/>
      <c r="AT63" s="211"/>
      <c r="AU63" s="211"/>
      <c r="AV63" s="211"/>
      <c r="AW63" s="211"/>
      <c r="AX63" s="211"/>
      <c r="AY63" s="211"/>
    </row>
    <row r="64" spans="1:1005" ht="15" x14ac:dyDescent="0.25">
      <c r="A64" s="193"/>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x14ac:dyDescent="0.2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78"/>
  <sheetViews>
    <sheetView topLeftCell="W1"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223</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HvrToDvs_In_Time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44136</v>
      </c>
      <c r="B4" s="165"/>
      <c r="C4" s="165"/>
      <c r="D4" s="165">
        <v>-34.079654999999995</v>
      </c>
      <c r="E4" s="235">
        <f ca="1">INDEX(INDIRECT("HvrToDvs_"&amp;E$2+YEAR($A4)-YEAR($A$4)),MONTH($A4))/1000</f>
        <v>7.9291700000000001</v>
      </c>
      <c r="F4" s="235">
        <f t="shared" ref="F4:AI12" ca="1" si="0">INDEX(INDIRECT("HvrToDvs_"&amp;F$2+YEAR($A4)-YEAR($A$4)),MONTH($A4))/1000</f>
        <v>-2.7989000000000002</v>
      </c>
      <c r="G4" s="235">
        <f t="shared" ca="1" si="0"/>
        <v>52.581679999999999</v>
      </c>
      <c r="H4" s="235">
        <f t="shared" ca="1" si="0"/>
        <v>19.1631</v>
      </c>
      <c r="I4" s="235">
        <f t="shared" ca="1" si="0"/>
        <v>8.3231599999999997</v>
      </c>
      <c r="J4" s="235">
        <f t="shared" ca="1" si="0"/>
        <v>-4.9865000000000004</v>
      </c>
      <c r="K4" s="235">
        <f t="shared" ca="1" si="0"/>
        <v>15.50897</v>
      </c>
      <c r="L4" s="235">
        <f t="shared" ca="1" si="0"/>
        <v>11.76432</v>
      </c>
      <c r="M4" s="235">
        <f t="shared" ca="1" si="0"/>
        <v>31.527560000000001</v>
      </c>
      <c r="N4" s="235">
        <f t="shared" ca="1" si="0"/>
        <v>-3.2050900000000002</v>
      </c>
      <c r="O4" s="235">
        <f t="shared" ca="1" si="0"/>
        <v>-23.295529999999999</v>
      </c>
      <c r="P4" s="235">
        <f t="shared" ca="1" si="0"/>
        <v>-17.111999999999998</v>
      </c>
      <c r="Q4" s="235">
        <f t="shared" ca="1" si="0"/>
        <v>-11.698649999999999</v>
      </c>
      <c r="R4" s="235">
        <f t="shared" ca="1" si="0"/>
        <v>-40.886620000000001</v>
      </c>
      <c r="S4" s="235">
        <f t="shared" ca="1" si="0"/>
        <v>8.8454099999999993</v>
      </c>
      <c r="T4" s="235">
        <f t="shared" ca="1" si="0"/>
        <v>8.6155300000000015</v>
      </c>
      <c r="U4" s="235">
        <f t="shared" ca="1" si="0"/>
        <v>-6.0922700000000001</v>
      </c>
      <c r="V4" s="235">
        <f t="shared" ca="1" si="0"/>
        <v>-18.06193</v>
      </c>
      <c r="W4" s="235">
        <f t="shared" ca="1" si="0"/>
        <v>-2.7934000000000001</v>
      </c>
      <c r="X4" s="235">
        <f t="shared" ca="1" si="0"/>
        <v>14.61594</v>
      </c>
      <c r="Y4" s="235">
        <f t="shared" ca="1" si="0"/>
        <v>1.1808599999999998</v>
      </c>
      <c r="Z4" s="235">
        <f t="shared" ca="1" si="0"/>
        <v>-1.2787599999999999</v>
      </c>
      <c r="AA4" s="235">
        <f t="shared" ca="1" si="0"/>
        <v>-0.85072999999999999</v>
      </c>
      <c r="AB4" s="235">
        <f t="shared" ca="1" si="0"/>
        <v>-7.69496</v>
      </c>
      <c r="AC4" s="235">
        <f t="shared" ca="1" si="0"/>
        <v>-25.293230000000001</v>
      </c>
      <c r="AD4" s="235">
        <f t="shared" ca="1" si="0"/>
        <v>14.929360000000001</v>
      </c>
      <c r="AE4" s="235">
        <f t="shared" ca="1" si="0"/>
        <v>-6.5592299999999994</v>
      </c>
      <c r="AF4" s="235">
        <f t="shared" ca="1" si="0"/>
        <v>-12.624499999999999</v>
      </c>
      <c r="AG4" s="235">
        <f t="shared" ca="1" si="0"/>
        <v>-15.31161</v>
      </c>
      <c r="AH4" s="235">
        <f t="shared" ca="1" si="0"/>
        <v>-29.335889999999999</v>
      </c>
      <c r="AI4" s="235">
        <f t="shared" ca="1" si="0"/>
        <v>-11.260489999999999</v>
      </c>
      <c r="AJ4" s="235">
        <f t="shared" ref="AJ4:AM19" ca="1" si="1">INDEX(INDIRECT("HvrToDvs_"&amp;AJ$2+YEAR($A4)-YEAR($A$4)),MONTH($A4))/1000</f>
        <v>-11.40968</v>
      </c>
      <c r="AK4" s="235">
        <f t="shared" ca="1" si="1"/>
        <v>4.0670200000000003</v>
      </c>
      <c r="AL4" s="235">
        <f t="shared" ca="1" si="1"/>
        <v>-5.6661833634400001</v>
      </c>
      <c r="AM4" s="235">
        <f t="shared" ca="1" si="1"/>
        <v>-13.579297370099999</v>
      </c>
      <c r="AN4" s="211"/>
      <c r="AO4" s="211"/>
      <c r="AP4" s="211"/>
      <c r="AQ4" s="211"/>
      <c r="AR4" s="211"/>
      <c r="AS4" s="211"/>
      <c r="AT4" s="211"/>
      <c r="AU4" s="211"/>
      <c r="AV4" s="211"/>
      <c r="AW4" s="211"/>
      <c r="AX4" s="211"/>
      <c r="AY4" s="211"/>
    </row>
    <row r="5" spans="1:54" ht="15" x14ac:dyDescent="0.25">
      <c r="A5" s="193">
        <f>YampaRiverInflow.TotalOutflow!A5</f>
        <v>44166</v>
      </c>
      <c r="B5" s="165"/>
      <c r="C5" s="165"/>
      <c r="D5" s="165">
        <v>-12.076000000000001</v>
      </c>
      <c r="E5" s="235">
        <v>0.70411000000000001</v>
      </c>
      <c r="F5" s="235">
        <v>-2.0269400000000002</v>
      </c>
      <c r="G5" s="235">
        <v>51.959830000000004</v>
      </c>
      <c r="H5" s="235">
        <v>32.17351</v>
      </c>
      <c r="I5" s="235">
        <v>27.887509999999999</v>
      </c>
      <c r="J5" s="235">
        <v>-7.8382100000000001</v>
      </c>
      <c r="K5" s="235">
        <v>-32.544939999999997</v>
      </c>
      <c r="L5" s="235">
        <v>-18.25207</v>
      </c>
      <c r="M5" s="235">
        <v>0.23571999999999999</v>
      </c>
      <c r="N5" s="235">
        <v>-17.19848</v>
      </c>
      <c r="O5" s="235">
        <v>-15.513</v>
      </c>
      <c r="P5" s="235">
        <v>-23.537050000000001</v>
      </c>
      <c r="Q5" s="235">
        <v>-21.342089999999999</v>
      </c>
      <c r="R5" s="235">
        <v>-25.91873</v>
      </c>
      <c r="S5" s="235">
        <v>-8.1638900000000003</v>
      </c>
      <c r="T5" s="235">
        <v>-7.6459899999999994</v>
      </c>
      <c r="U5" s="235">
        <v>-41.546080000000003</v>
      </c>
      <c r="V5" s="235">
        <v>-20.32019</v>
      </c>
      <c r="W5" s="235">
        <v>-22.775419999999997</v>
      </c>
      <c r="X5" s="235">
        <v>-20.00853</v>
      </c>
      <c r="Y5" s="235">
        <v>-16.126649999999998</v>
      </c>
      <c r="Z5" s="235">
        <v>-14.551170000000001</v>
      </c>
      <c r="AA5" s="235">
        <v>-9.3304200000000002</v>
      </c>
      <c r="AB5" s="235">
        <v>-15.43425</v>
      </c>
      <c r="AC5" s="235">
        <v>-9.6678799999999985</v>
      </c>
      <c r="AD5" s="235">
        <v>2.13557</v>
      </c>
      <c r="AE5" s="235">
        <v>-15.070690000000001</v>
      </c>
      <c r="AF5" s="235">
        <v>-14.155530000000001</v>
      </c>
      <c r="AG5" s="235">
        <v>-24.016959999999997</v>
      </c>
      <c r="AH5" s="235">
        <v>-14.53312</v>
      </c>
      <c r="AI5" s="252">
        <v>-28.044779999999999</v>
      </c>
      <c r="AJ5" s="252">
        <v>-6.3832500000000003</v>
      </c>
      <c r="AK5" s="252">
        <v>-10.085459999999999</v>
      </c>
      <c r="AL5" s="252">
        <v>-1.7760761056900001</v>
      </c>
      <c r="AM5" s="252">
        <v>-12.813628441100001</v>
      </c>
      <c r="AN5" s="211"/>
      <c r="AO5" s="211"/>
      <c r="AP5" s="211"/>
      <c r="AQ5" s="211"/>
      <c r="AR5" s="211"/>
      <c r="AS5" s="211"/>
      <c r="AT5" s="211"/>
      <c r="AU5" s="211"/>
      <c r="AV5" s="211"/>
      <c r="AW5" s="211"/>
      <c r="AX5" s="211"/>
      <c r="AY5" s="211"/>
    </row>
    <row r="6" spans="1:54" ht="15" x14ac:dyDescent="0.25">
      <c r="A6" s="193">
        <f>YampaRiverInflow.TotalOutflow!A6</f>
        <v>44197</v>
      </c>
      <c r="B6" s="165"/>
      <c r="C6" s="165"/>
      <c r="D6" s="165">
        <v>-20.931000000000001</v>
      </c>
      <c r="E6" s="235">
        <v>-4.1834899999999999</v>
      </c>
      <c r="F6" s="235">
        <v>31.439830000000001</v>
      </c>
      <c r="G6" s="235">
        <v>31.442490000000003</v>
      </c>
      <c r="H6" s="235">
        <v>-8.1626999999999992</v>
      </c>
      <c r="I6" s="235">
        <v>-9.4905600000000003</v>
      </c>
      <c r="J6" s="235">
        <v>-16.206330000000001</v>
      </c>
      <c r="K6" s="235">
        <v>-67.403059999999996</v>
      </c>
      <c r="L6" s="235">
        <v>5.3257399999999997</v>
      </c>
      <c r="M6" s="235">
        <v>-10.554080000000001</v>
      </c>
      <c r="N6" s="235">
        <v>-12.17793</v>
      </c>
      <c r="O6" s="235">
        <v>-5.2285699999999995</v>
      </c>
      <c r="P6" s="235">
        <v>-11.82418</v>
      </c>
      <c r="Q6" s="235">
        <v>-0.35291</v>
      </c>
      <c r="R6" s="235">
        <v>-9.4022099999999984</v>
      </c>
      <c r="S6" s="235">
        <v>-2.2324000000000002</v>
      </c>
      <c r="T6" s="235">
        <v>-13.06556</v>
      </c>
      <c r="U6" s="235">
        <v>-23.842459999999999</v>
      </c>
      <c r="V6" s="235">
        <v>-22.88402</v>
      </c>
      <c r="W6" s="235">
        <v>-9.2863400000000009</v>
      </c>
      <c r="X6" s="235">
        <v>2.0555400000000001</v>
      </c>
      <c r="Y6" s="235">
        <v>-8.3692099999999989</v>
      </c>
      <c r="Z6" s="235">
        <v>-7.36435</v>
      </c>
      <c r="AA6" s="235">
        <v>-10.88565</v>
      </c>
      <c r="AB6" s="235">
        <v>0.18258000000000002</v>
      </c>
      <c r="AC6" s="235">
        <v>-24.099160000000001</v>
      </c>
      <c r="AD6" s="235">
        <v>-10.99343</v>
      </c>
      <c r="AE6" s="235">
        <v>-17.351569999999999</v>
      </c>
      <c r="AF6" s="235">
        <v>-15.120850000000001</v>
      </c>
      <c r="AG6" s="235">
        <v>-15.297610000000001</v>
      </c>
      <c r="AH6" s="235">
        <v>-7.4300500000000005</v>
      </c>
      <c r="AI6" s="252">
        <v>-23.203659999999999</v>
      </c>
      <c r="AJ6" s="252">
        <v>-11.24441</v>
      </c>
      <c r="AK6" s="252">
        <v>-7.0866850672100004</v>
      </c>
      <c r="AL6" s="252">
        <v>-21.8410222298</v>
      </c>
      <c r="AM6" s="252">
        <v>32.649590000000003</v>
      </c>
      <c r="AN6" s="211"/>
      <c r="AO6" s="211"/>
      <c r="AP6" s="211"/>
      <c r="AQ6" s="211"/>
      <c r="AR6" s="211"/>
      <c r="AS6" s="211"/>
      <c r="AT6" s="211"/>
      <c r="AU6" s="211"/>
      <c r="AV6" s="211"/>
      <c r="AW6" s="211"/>
      <c r="AX6" s="211"/>
      <c r="AY6" s="211"/>
    </row>
    <row r="7" spans="1:54" ht="15" x14ac:dyDescent="0.25">
      <c r="A7" s="193">
        <f>YampaRiverInflow.TotalOutflow!A7</f>
        <v>44228</v>
      </c>
      <c r="B7" s="165"/>
      <c r="C7" s="165"/>
      <c r="D7" s="165">
        <v>-10.266</v>
      </c>
      <c r="E7" s="235">
        <v>1.9350000000000001</v>
      </c>
      <c r="F7" s="235">
        <v>22.693020000000001</v>
      </c>
      <c r="G7" s="235">
        <v>32.191499999999998</v>
      </c>
      <c r="H7" s="235">
        <v>-14.345370000000001</v>
      </c>
      <c r="I7" s="235">
        <v>0.28820999999999997</v>
      </c>
      <c r="J7" s="235">
        <v>24.75806</v>
      </c>
      <c r="K7" s="235">
        <v>-0.71377000000000002</v>
      </c>
      <c r="L7" s="235">
        <v>-17.479389999999999</v>
      </c>
      <c r="M7" s="235">
        <v>7.1028599999999997</v>
      </c>
      <c r="N7" s="235">
        <v>-20.612359999999999</v>
      </c>
      <c r="O7" s="235">
        <v>-3.8160700000000003</v>
      </c>
      <c r="P7" s="235">
        <v>12.07672</v>
      </c>
      <c r="Q7" s="235">
        <v>-6.4777399999999998</v>
      </c>
      <c r="R7" s="235">
        <v>-3.1795599999999999</v>
      </c>
      <c r="S7" s="235">
        <v>-18.78584</v>
      </c>
      <c r="T7" s="235">
        <v>-15.19333</v>
      </c>
      <c r="U7" s="235">
        <v>16.79738</v>
      </c>
      <c r="V7" s="235">
        <v>-14.575379999999999</v>
      </c>
      <c r="W7" s="235">
        <v>-10.293559999999999</v>
      </c>
      <c r="X7" s="235">
        <v>-6.9536000000000007</v>
      </c>
      <c r="Y7" s="235">
        <v>-5.6801599999999999</v>
      </c>
      <c r="Z7" s="235">
        <v>-3.35554</v>
      </c>
      <c r="AA7" s="235">
        <v>-8.1621500000000005</v>
      </c>
      <c r="AB7" s="235">
        <v>2.4570000000000002E-2</v>
      </c>
      <c r="AC7" s="235">
        <v>-7.1100200000000005</v>
      </c>
      <c r="AD7" s="235">
        <v>-6.7532899999999998</v>
      </c>
      <c r="AE7" s="235">
        <v>-2.0011099999999997</v>
      </c>
      <c r="AF7" s="235">
        <v>-7.8896199999999999</v>
      </c>
      <c r="AG7" s="235">
        <v>-3.9773800000000001</v>
      </c>
      <c r="AH7" s="235">
        <v>-10.08442</v>
      </c>
      <c r="AI7" s="252">
        <v>-18.090959999999999</v>
      </c>
      <c r="AJ7" s="252">
        <v>-11.6091</v>
      </c>
      <c r="AK7" s="252">
        <v>-21.548820344999999</v>
      </c>
      <c r="AL7" s="252">
        <v>-7.5980226642700002</v>
      </c>
      <c r="AM7" s="252">
        <v>26.56495</v>
      </c>
      <c r="AN7" s="211"/>
      <c r="AO7" s="211"/>
      <c r="AP7" s="211"/>
      <c r="AQ7" s="211"/>
      <c r="AR7" s="211"/>
      <c r="AS7" s="211"/>
      <c r="AT7" s="211"/>
      <c r="AU7" s="211"/>
      <c r="AV7" s="211"/>
      <c r="AW7" s="211"/>
      <c r="AX7" s="211"/>
      <c r="AY7" s="211"/>
    </row>
    <row r="8" spans="1:54" ht="15" x14ac:dyDescent="0.25">
      <c r="A8" s="193">
        <f>YampaRiverInflow.TotalOutflow!A8</f>
        <v>44256</v>
      </c>
      <c r="B8" s="165"/>
      <c r="C8" s="165"/>
      <c r="D8" s="165">
        <v>-11.603</v>
      </c>
      <c r="E8" s="235">
        <v>9.2411200000000004</v>
      </c>
      <c r="F8" s="235">
        <v>34.107990000000001</v>
      </c>
      <c r="G8" s="235">
        <v>19.579360000000001</v>
      </c>
      <c r="H8" s="235">
        <v>21.266830000000002</v>
      </c>
      <c r="I8" s="235">
        <v>8.1764600000000005</v>
      </c>
      <c r="J8" s="235">
        <v>7.8801000000000005</v>
      </c>
      <c r="K8" s="235">
        <v>-16.084820000000001</v>
      </c>
      <c r="L8" s="235">
        <v>24.562889999999999</v>
      </c>
      <c r="M8" s="235">
        <v>-1.3683399999999999</v>
      </c>
      <c r="N8" s="235">
        <v>-30.239049999999999</v>
      </c>
      <c r="O8" s="235">
        <v>-0.40625</v>
      </c>
      <c r="P8" s="235">
        <v>-2.8755600000000001</v>
      </c>
      <c r="Q8" s="235">
        <v>-24.367049999999999</v>
      </c>
      <c r="R8" s="235">
        <v>-21.61571</v>
      </c>
      <c r="S8" s="235">
        <v>-7.1826499999999998</v>
      </c>
      <c r="T8" s="235">
        <v>-21.388090000000002</v>
      </c>
      <c r="U8" s="235">
        <v>-38.647570000000002</v>
      </c>
      <c r="V8" s="235">
        <v>-17.924779999999998</v>
      </c>
      <c r="W8" s="235">
        <v>-12.442740000000001</v>
      </c>
      <c r="X8" s="235">
        <v>-43.985260000000004</v>
      </c>
      <c r="Y8" s="235">
        <v>-10.52102</v>
      </c>
      <c r="Z8" s="235">
        <v>-6.4350100000000001</v>
      </c>
      <c r="AA8" s="235">
        <v>-12.448540000000001</v>
      </c>
      <c r="AB8" s="235">
        <v>-11.11115</v>
      </c>
      <c r="AC8" s="235">
        <v>-14.26328</v>
      </c>
      <c r="AD8" s="235">
        <v>-15.209569999999999</v>
      </c>
      <c r="AE8" s="235">
        <v>-13.494590000000001</v>
      </c>
      <c r="AF8" s="235">
        <v>-13.53969</v>
      </c>
      <c r="AG8" s="235">
        <v>-18.373999999999999</v>
      </c>
      <c r="AH8" s="235">
        <v>-10.9312</v>
      </c>
      <c r="AI8" s="252">
        <v>-22.812709999999999</v>
      </c>
      <c r="AJ8" s="252">
        <v>-10.592450000000001</v>
      </c>
      <c r="AK8" s="252">
        <v>-11.9735317815</v>
      </c>
      <c r="AL8" s="252">
        <v>-21.396965078199997</v>
      </c>
      <c r="AM8" s="252">
        <v>60.964930000000003</v>
      </c>
      <c r="AN8" s="211"/>
      <c r="AO8" s="211"/>
      <c r="AP8" s="211"/>
      <c r="AQ8" s="211"/>
      <c r="AR8" s="211"/>
      <c r="AS8" s="211"/>
      <c r="AT8" s="211"/>
      <c r="AU8" s="211"/>
      <c r="AV8" s="211"/>
      <c r="AW8" s="211"/>
      <c r="AX8" s="211"/>
      <c r="AY8" s="211"/>
    </row>
    <row r="9" spans="1:54" ht="15" x14ac:dyDescent="0.25">
      <c r="A9" s="193">
        <f>YampaRiverInflow.TotalOutflow!A9</f>
        <v>44287</v>
      </c>
      <c r="B9" s="165"/>
      <c r="C9" s="165"/>
      <c r="D9" s="165">
        <v>-12.46</v>
      </c>
      <c r="E9" s="235">
        <v>12.133100000000001</v>
      </c>
      <c r="F9" s="235">
        <v>76.599170000000001</v>
      </c>
      <c r="G9" s="235">
        <v>-6.7857700000000003</v>
      </c>
      <c r="H9" s="235">
        <v>6.2441000000000004</v>
      </c>
      <c r="I9" s="235">
        <v>4.2861700000000003</v>
      </c>
      <c r="J9" s="235">
        <v>29.646259999999998</v>
      </c>
      <c r="K9" s="235">
        <v>28.972660000000001</v>
      </c>
      <c r="L9" s="235">
        <v>18.863569999999999</v>
      </c>
      <c r="M9" s="235">
        <v>13.24966</v>
      </c>
      <c r="N9" s="235">
        <v>-34.838769999999997</v>
      </c>
      <c r="O9" s="235">
        <v>-15.670870000000001</v>
      </c>
      <c r="P9" s="235">
        <v>-12.345879999999999</v>
      </c>
      <c r="Q9" s="235">
        <v>-24.792330000000003</v>
      </c>
      <c r="R9" s="235">
        <v>-15.55307</v>
      </c>
      <c r="S9" s="235">
        <v>-27.615380000000002</v>
      </c>
      <c r="T9" s="235">
        <v>-9.9768299999999996</v>
      </c>
      <c r="U9" s="235">
        <v>-7.8899799999999995</v>
      </c>
      <c r="V9" s="235">
        <v>-18.484590000000001</v>
      </c>
      <c r="W9" s="235">
        <v>-13.60337</v>
      </c>
      <c r="X9" s="235">
        <v>-60.627809999999997</v>
      </c>
      <c r="Y9" s="235">
        <v>-9.7155499999999986</v>
      </c>
      <c r="Z9" s="235">
        <v>-15.310879999999999</v>
      </c>
      <c r="AA9" s="235">
        <v>3.4897600000000004</v>
      </c>
      <c r="AB9" s="235">
        <v>-16.877500000000001</v>
      </c>
      <c r="AC9" s="235">
        <v>-19.60941</v>
      </c>
      <c r="AD9" s="235">
        <v>-18.033900000000003</v>
      </c>
      <c r="AE9" s="235">
        <v>-6.3000600000000002</v>
      </c>
      <c r="AF9" s="235">
        <v>-13.78439</v>
      </c>
      <c r="AG9" s="235">
        <v>-16.949249999999999</v>
      </c>
      <c r="AH9" s="235">
        <v>-12.7826</v>
      </c>
      <c r="AI9" s="252">
        <v>-23.694689999999998</v>
      </c>
      <c r="AJ9" s="252">
        <v>-20.046709999999997</v>
      </c>
      <c r="AK9" s="252">
        <v>-21.301506761199999</v>
      </c>
      <c r="AL9" s="252">
        <v>-18.480803921300001</v>
      </c>
      <c r="AM9" s="252">
        <v>54.424519999999994</v>
      </c>
      <c r="AN9" s="211"/>
      <c r="AO9" s="211"/>
      <c r="AP9" s="211"/>
      <c r="AQ9" s="211"/>
      <c r="AR9" s="211"/>
      <c r="AS9" s="211"/>
      <c r="AT9" s="211"/>
      <c r="AU9" s="211"/>
      <c r="AV9" s="211"/>
      <c r="AW9" s="211"/>
      <c r="AX9" s="211"/>
      <c r="AY9" s="211"/>
    </row>
    <row r="10" spans="1:54" ht="15" x14ac:dyDescent="0.25">
      <c r="A10" s="193">
        <f>YampaRiverInflow.TotalOutflow!A10</f>
        <v>44317</v>
      </c>
      <c r="B10" s="165"/>
      <c r="C10" s="165"/>
      <c r="D10" s="165">
        <v>-9.8019999999999996</v>
      </c>
      <c r="E10" s="235">
        <v>46.607790000000001</v>
      </c>
      <c r="F10" s="235">
        <v>81.077850000000012</v>
      </c>
      <c r="G10" s="235">
        <v>32.891910000000003</v>
      </c>
      <c r="H10" s="235">
        <v>32.762029999999996</v>
      </c>
      <c r="I10" s="235">
        <v>14.885899999999999</v>
      </c>
      <c r="J10" s="235">
        <v>9.8693099999999987</v>
      </c>
      <c r="K10" s="235">
        <v>49.975879999999997</v>
      </c>
      <c r="L10" s="235">
        <v>-7.9184299999999999</v>
      </c>
      <c r="M10" s="235">
        <v>11.12064</v>
      </c>
      <c r="N10" s="235">
        <v>-43.382190000000001</v>
      </c>
      <c r="O10" s="235">
        <v>-22.886580000000002</v>
      </c>
      <c r="P10" s="235">
        <v>-11.17521</v>
      </c>
      <c r="Q10" s="235">
        <v>-23.596910000000001</v>
      </c>
      <c r="R10" s="235">
        <v>-15.42226</v>
      </c>
      <c r="S10" s="235">
        <v>3.82769</v>
      </c>
      <c r="T10" s="235">
        <v>-8.7342700000000004</v>
      </c>
      <c r="U10" s="235">
        <v>-12.672180000000001</v>
      </c>
      <c r="V10" s="235">
        <v>-9.4568999999999992</v>
      </c>
      <c r="W10" s="235">
        <v>2.1620500000000002</v>
      </c>
      <c r="X10" s="235">
        <v>6.1777799999999994</v>
      </c>
      <c r="Y10" s="235">
        <v>-11.006309999999999</v>
      </c>
      <c r="Z10" s="235">
        <v>-11.085049999999999</v>
      </c>
      <c r="AA10" s="235">
        <v>-22.195970000000003</v>
      </c>
      <c r="AB10" s="235">
        <v>-14.829829999999999</v>
      </c>
      <c r="AC10" s="235">
        <v>10.05152</v>
      </c>
      <c r="AD10" s="235">
        <v>-15.21618</v>
      </c>
      <c r="AE10" s="235">
        <v>-22.456689999999998</v>
      </c>
      <c r="AF10" s="235">
        <v>-5.2049700000000003</v>
      </c>
      <c r="AG10" s="235">
        <v>-18.830310000000001</v>
      </c>
      <c r="AH10" s="235">
        <v>-9.6620400000000011</v>
      </c>
      <c r="AI10" s="252">
        <v>-14.13106</v>
      </c>
      <c r="AJ10" s="252">
        <v>-15.37541</v>
      </c>
      <c r="AK10" s="252">
        <v>-17.183385914400002</v>
      </c>
      <c r="AL10" s="252">
        <v>-10.352921004100001</v>
      </c>
      <c r="AM10" s="252">
        <v>25.669160000000002</v>
      </c>
      <c r="AN10" s="211"/>
      <c r="AO10" s="211"/>
      <c r="AP10" s="211"/>
      <c r="AQ10" s="211"/>
      <c r="AR10" s="211"/>
      <c r="AS10" s="211"/>
      <c r="AT10" s="211"/>
      <c r="AU10" s="211"/>
      <c r="AV10" s="211"/>
      <c r="AW10" s="211"/>
      <c r="AX10" s="211"/>
      <c r="AY10" s="211"/>
    </row>
    <row r="11" spans="1:54" ht="15" x14ac:dyDescent="0.25">
      <c r="A11" s="193">
        <f>YampaRiverInflow.TotalOutflow!A11</f>
        <v>44348</v>
      </c>
      <c r="B11" s="165"/>
      <c r="C11" s="165"/>
      <c r="D11" s="165">
        <v>-14.728</v>
      </c>
      <c r="E11" s="235">
        <v>47.801720000000003</v>
      </c>
      <c r="F11" s="235">
        <v>62.467669999999998</v>
      </c>
      <c r="G11" s="235">
        <v>43.907669999999996</v>
      </c>
      <c r="H11" s="235">
        <v>36.8551</v>
      </c>
      <c r="I11" s="235">
        <v>12.004910000000001</v>
      </c>
      <c r="J11" s="235">
        <v>7.7272400000000001</v>
      </c>
      <c r="K11" s="235">
        <v>40.933699999999995</v>
      </c>
      <c r="L11" s="235">
        <v>11.465860000000001</v>
      </c>
      <c r="M11" s="235">
        <v>16.794580000000003</v>
      </c>
      <c r="N11" s="235">
        <v>-46.634540000000001</v>
      </c>
      <c r="O11" s="235">
        <v>-19.443330000000003</v>
      </c>
      <c r="P11" s="235">
        <v>7.9125299999999994</v>
      </c>
      <c r="Q11" s="235">
        <v>-9.9691600000000005</v>
      </c>
      <c r="R11" s="235">
        <v>-16.600020000000001</v>
      </c>
      <c r="S11" s="235">
        <v>-10.217690000000001</v>
      </c>
      <c r="T11" s="235">
        <v>3.97357</v>
      </c>
      <c r="U11" s="235">
        <v>-3.1482399999999999</v>
      </c>
      <c r="V11" s="235">
        <v>-1.4221199999999998</v>
      </c>
      <c r="W11" s="235">
        <v>-38.834009999999999</v>
      </c>
      <c r="X11" s="235">
        <v>-7.06473</v>
      </c>
      <c r="Y11" s="235">
        <v>1.8902699999999999</v>
      </c>
      <c r="Z11" s="235">
        <v>8.4872199999999989</v>
      </c>
      <c r="AA11" s="235">
        <v>0.80691999999999997</v>
      </c>
      <c r="AB11" s="235">
        <v>-6.2195200000000002</v>
      </c>
      <c r="AC11" s="235">
        <v>13.559850000000001</v>
      </c>
      <c r="AD11" s="235">
        <v>-8.6716299999999986</v>
      </c>
      <c r="AE11" s="235">
        <v>-7.92706</v>
      </c>
      <c r="AF11" s="235">
        <v>-2.6868400000000001</v>
      </c>
      <c r="AG11" s="235">
        <v>-23.401610000000002</v>
      </c>
      <c r="AH11" s="235">
        <v>-8.745379999999999</v>
      </c>
      <c r="AI11" s="252">
        <v>-18.980650000000001</v>
      </c>
      <c r="AJ11" s="252">
        <v>-16.096640000000001</v>
      </c>
      <c r="AK11" s="252">
        <v>-19.255974470100004</v>
      </c>
      <c r="AL11" s="252">
        <v>-18.6228715425</v>
      </c>
      <c r="AM11" s="252">
        <v>36.7791</v>
      </c>
      <c r="AN11" s="211"/>
      <c r="AO11" s="211"/>
      <c r="AP11" s="211"/>
      <c r="AQ11" s="211"/>
      <c r="AR11" s="211"/>
      <c r="AS11" s="211"/>
      <c r="AT11" s="211"/>
      <c r="AU11" s="211"/>
      <c r="AV11" s="211"/>
      <c r="AW11" s="211"/>
      <c r="AX11" s="211"/>
      <c r="AY11" s="211"/>
    </row>
    <row r="12" spans="1:54" ht="15" x14ac:dyDescent="0.25">
      <c r="A12" s="193">
        <f>YampaRiverInflow.TotalOutflow!A12</f>
        <v>44378</v>
      </c>
      <c r="B12" s="165"/>
      <c r="C12" s="165"/>
      <c r="D12" s="165">
        <v>-11.792</v>
      </c>
      <c r="E12" s="235">
        <v>68.089640000000003</v>
      </c>
      <c r="F12" s="235">
        <v>60.205719999999999</v>
      </c>
      <c r="G12" s="235">
        <v>49.438319999999997</v>
      </c>
      <c r="H12" s="235">
        <v>32.877110000000002</v>
      </c>
      <c r="I12" s="235">
        <v>10.57719</v>
      </c>
      <c r="J12" s="235">
        <v>7.2024099999999995</v>
      </c>
      <c r="K12" s="235">
        <v>42.957050000000002</v>
      </c>
      <c r="L12" s="235">
        <v>25.683209999999999</v>
      </c>
      <c r="M12" s="235">
        <v>16.192450000000001</v>
      </c>
      <c r="N12" s="235">
        <v>-32.33464</v>
      </c>
      <c r="O12" s="235">
        <v>-28.353200000000001</v>
      </c>
      <c r="P12" s="235">
        <v>-13.82734</v>
      </c>
      <c r="Q12" s="235">
        <v>-8.2693600000000007</v>
      </c>
      <c r="R12" s="235">
        <v>-6.1791200000000002</v>
      </c>
      <c r="S12" s="235">
        <v>3.4561299999999999</v>
      </c>
      <c r="T12" s="235">
        <v>2.85033</v>
      </c>
      <c r="U12" s="235">
        <v>-5.2313599999999996</v>
      </c>
      <c r="V12" s="235">
        <v>-2.7631799999999997</v>
      </c>
      <c r="W12" s="235">
        <v>-11.48329</v>
      </c>
      <c r="X12" s="235">
        <v>-12.351889999999999</v>
      </c>
      <c r="Y12" s="235">
        <v>-4.6287900000000004</v>
      </c>
      <c r="Z12" s="235">
        <v>-5.6995800000000001</v>
      </c>
      <c r="AA12" s="235">
        <v>1.1146199999999999</v>
      </c>
      <c r="AB12" s="235">
        <v>-1.95407</v>
      </c>
      <c r="AC12" s="235">
        <v>15.37031</v>
      </c>
      <c r="AD12" s="235">
        <v>-6.1843900000000005</v>
      </c>
      <c r="AE12" s="235">
        <v>2.6158600000000001</v>
      </c>
      <c r="AF12" s="235">
        <v>5.3711899999999995</v>
      </c>
      <c r="AG12" s="235">
        <v>-13.886209999999998</v>
      </c>
      <c r="AH12" s="235">
        <v>-10.38104</v>
      </c>
      <c r="AI12" s="252">
        <v>-8.8864900000000002</v>
      </c>
      <c r="AJ12" s="252">
        <v>-24.04243</v>
      </c>
      <c r="AK12" s="252">
        <v>-9.7753157925099998</v>
      </c>
      <c r="AL12" s="252">
        <v>-13.541234510899999</v>
      </c>
      <c r="AM12" s="252">
        <v>72.870630000000006</v>
      </c>
      <c r="AN12" s="211"/>
      <c r="AO12" s="211"/>
      <c r="AP12" s="211"/>
      <c r="AQ12" s="211"/>
      <c r="AR12" s="211"/>
      <c r="AS12" s="211"/>
      <c r="AT12" s="211"/>
      <c r="AU12" s="211"/>
      <c r="AV12" s="211"/>
      <c r="AW12" s="211"/>
      <c r="AX12" s="211"/>
      <c r="AY12" s="211"/>
    </row>
    <row r="13" spans="1:54" ht="15" x14ac:dyDescent="0.25">
      <c r="A13" s="193">
        <f>YampaRiverInflow.TotalOutflow!A13</f>
        <v>44409</v>
      </c>
      <c r="B13" s="165"/>
      <c r="C13" s="165"/>
      <c r="D13" s="165">
        <v>-12.022</v>
      </c>
      <c r="E13" s="235">
        <v>83.114260000000002</v>
      </c>
      <c r="F13" s="235">
        <v>64.003280000000004</v>
      </c>
      <c r="G13" s="235">
        <v>30.162470000000003</v>
      </c>
      <c r="H13" s="235">
        <v>25.66291</v>
      </c>
      <c r="I13" s="235">
        <v>47.366790000000002</v>
      </c>
      <c r="J13" s="235">
        <v>-3.6207199999999999</v>
      </c>
      <c r="K13" s="235">
        <v>8.2340900000000001</v>
      </c>
      <c r="L13" s="235">
        <v>1.0808900000000001</v>
      </c>
      <c r="M13" s="235">
        <v>9.8302700000000005</v>
      </c>
      <c r="N13" s="235">
        <v>-30.478750000000002</v>
      </c>
      <c r="O13" s="235">
        <v>-37.806379999999997</v>
      </c>
      <c r="P13" s="235">
        <v>0.36157</v>
      </c>
      <c r="Q13" s="235">
        <v>-21.721700000000002</v>
      </c>
      <c r="R13" s="235">
        <v>-32.771730000000005</v>
      </c>
      <c r="S13" s="235">
        <v>-3.3455599999999999</v>
      </c>
      <c r="T13" s="235">
        <v>5.3322599999999998</v>
      </c>
      <c r="U13" s="235">
        <v>-12.47739</v>
      </c>
      <c r="V13" s="235">
        <v>-10.764940000000001</v>
      </c>
      <c r="W13" s="235">
        <v>-12.411370000000002</v>
      </c>
      <c r="X13" s="235">
        <v>-5.8684500000000002</v>
      </c>
      <c r="Y13" s="235">
        <v>-7.3342000000000001</v>
      </c>
      <c r="Z13" s="235">
        <v>-0.58257000000000003</v>
      </c>
      <c r="AA13" s="235">
        <v>-2.9759099999999998</v>
      </c>
      <c r="AB13" s="235">
        <v>-4.9262499999999996</v>
      </c>
      <c r="AC13" s="235">
        <v>7.4216999999999995</v>
      </c>
      <c r="AD13" s="235">
        <v>-6.2596699999999998</v>
      </c>
      <c r="AE13" s="235">
        <v>-3.49715</v>
      </c>
      <c r="AF13" s="235">
        <v>-8.0988400000000009</v>
      </c>
      <c r="AG13" s="235">
        <v>-12.211690000000001</v>
      </c>
      <c r="AH13" s="235">
        <v>-5.9300299999999995</v>
      </c>
      <c r="AI13" s="252">
        <v>-10.645899999999999</v>
      </c>
      <c r="AJ13" s="252">
        <v>-16.45506</v>
      </c>
      <c r="AK13" s="252">
        <v>-6.1211380751300002</v>
      </c>
      <c r="AL13" s="252">
        <v>-16.4951205805</v>
      </c>
      <c r="AM13" s="252">
        <v>74.391710000000003</v>
      </c>
      <c r="AN13" s="211"/>
      <c r="AO13" s="211"/>
      <c r="AP13" s="211"/>
      <c r="AQ13" s="211"/>
      <c r="AR13" s="211"/>
      <c r="AS13" s="211"/>
      <c r="AT13" s="211"/>
      <c r="AU13" s="211"/>
      <c r="AV13" s="211"/>
      <c r="AW13" s="211"/>
      <c r="AX13" s="211"/>
      <c r="AY13" s="211"/>
    </row>
    <row r="14" spans="1:54" ht="15" x14ac:dyDescent="0.25">
      <c r="A14" s="193">
        <f>YampaRiverInflow.TotalOutflow!A14</f>
        <v>44440</v>
      </c>
      <c r="B14" s="165"/>
      <c r="C14" s="165"/>
      <c r="D14" s="165">
        <v>-14.513</v>
      </c>
      <c r="E14" s="235">
        <v>17.491540000000001</v>
      </c>
      <c r="F14" s="235">
        <v>90.030710000000013</v>
      </c>
      <c r="G14" s="235">
        <v>37.451620000000005</v>
      </c>
      <c r="H14" s="235">
        <v>29.726150000000001</v>
      </c>
      <c r="I14" s="235">
        <v>21.405069999999998</v>
      </c>
      <c r="J14" s="235">
        <v>-6.1849399999999992</v>
      </c>
      <c r="K14" s="235">
        <v>-13.40967</v>
      </c>
      <c r="L14" s="235">
        <v>4.8451000000000004</v>
      </c>
      <c r="M14" s="235">
        <v>10.459700000000002</v>
      </c>
      <c r="N14" s="235">
        <v>-32.106940000000002</v>
      </c>
      <c r="O14" s="235">
        <v>-14.36115</v>
      </c>
      <c r="P14" s="235">
        <v>6.0761099999999999</v>
      </c>
      <c r="Q14" s="235">
        <v>2.1292300000000002</v>
      </c>
      <c r="R14" s="235">
        <v>3.4588800000000002</v>
      </c>
      <c r="S14" s="235">
        <v>-3.5141100000000001</v>
      </c>
      <c r="T14" s="235">
        <v>2.3970700000000003</v>
      </c>
      <c r="U14" s="235">
        <v>-14.862719999999999</v>
      </c>
      <c r="V14" s="235">
        <v>10.64911</v>
      </c>
      <c r="W14" s="235">
        <v>1.2162899999999999</v>
      </c>
      <c r="X14" s="235">
        <v>-3.2352600000000002</v>
      </c>
      <c r="Y14" s="235">
        <v>3.2015500000000001</v>
      </c>
      <c r="Z14" s="235">
        <v>-2.03647</v>
      </c>
      <c r="AA14" s="235">
        <v>4.6902200000000001</v>
      </c>
      <c r="AB14" s="235">
        <v>-2.4659599999999999</v>
      </c>
      <c r="AC14" s="235">
        <v>2.1341199999999998</v>
      </c>
      <c r="AD14" s="235">
        <v>-3.6479999999999999E-2</v>
      </c>
      <c r="AE14" s="235">
        <v>3.5242300000000002</v>
      </c>
      <c r="AF14" s="235">
        <v>2.30775</v>
      </c>
      <c r="AG14" s="235">
        <v>-2.1289499999999997</v>
      </c>
      <c r="AH14" s="235">
        <v>-5.9721000000000002</v>
      </c>
      <c r="AI14" s="252">
        <v>-4.7625399999999996</v>
      </c>
      <c r="AJ14" s="252">
        <v>-11.23626</v>
      </c>
      <c r="AK14" s="252">
        <v>-5.9217293134800002</v>
      </c>
      <c r="AL14" s="252">
        <v>-16.066383176799999</v>
      </c>
      <c r="AM14" s="252">
        <v>15.569330000000001</v>
      </c>
      <c r="AN14" s="211"/>
      <c r="AO14" s="211"/>
      <c r="AP14" s="211"/>
      <c r="AQ14" s="211"/>
      <c r="AR14" s="211"/>
      <c r="AS14" s="211"/>
      <c r="AT14" s="211"/>
      <c r="AU14" s="211"/>
      <c r="AV14" s="211"/>
      <c r="AW14" s="211"/>
      <c r="AX14" s="211"/>
      <c r="AY14" s="211"/>
    </row>
    <row r="15" spans="1:54" ht="15" x14ac:dyDescent="0.25">
      <c r="A15" s="193">
        <f>YampaRiverInflow.TotalOutflow!A15</f>
        <v>44470</v>
      </c>
      <c r="B15" s="165"/>
      <c r="C15" s="165"/>
      <c r="D15" s="165">
        <v>-10.351000000000001</v>
      </c>
      <c r="E15" s="235">
        <v>29.394490000000001</v>
      </c>
      <c r="F15" s="235">
        <v>133.46231</v>
      </c>
      <c r="G15" s="235">
        <v>-7.9622099999999998</v>
      </c>
      <c r="H15" s="235">
        <v>14.659660000000001</v>
      </c>
      <c r="I15" s="235">
        <v>6.4712700000000005</v>
      </c>
      <c r="J15" s="235">
        <v>-4.5573800000000002</v>
      </c>
      <c r="K15" s="235">
        <v>16.089169999999999</v>
      </c>
      <c r="L15" s="235">
        <v>2.3823400000000001</v>
      </c>
      <c r="M15" s="235">
        <v>-2.3206700000000002</v>
      </c>
      <c r="N15" s="235">
        <v>-31.9285</v>
      </c>
      <c r="O15" s="235">
        <v>-8.5193500000000011</v>
      </c>
      <c r="P15" s="235">
        <v>-12.10599</v>
      </c>
      <c r="Q15" s="235">
        <v>-6.4365399999999999</v>
      </c>
      <c r="R15" s="235">
        <v>-9.3328700000000016</v>
      </c>
      <c r="S15" s="235">
        <v>8.7130799999999997</v>
      </c>
      <c r="T15" s="235">
        <v>6.0392799999999998</v>
      </c>
      <c r="U15" s="235">
        <v>-14.376950000000001</v>
      </c>
      <c r="V15" s="235">
        <v>11.44023</v>
      </c>
      <c r="W15" s="235">
        <v>-2.2667899999999999</v>
      </c>
      <c r="X15" s="235">
        <v>12.561069999999999</v>
      </c>
      <c r="Y15" s="235">
        <v>9.3788400000000003</v>
      </c>
      <c r="Z15" s="235">
        <v>7.2322499999999996</v>
      </c>
      <c r="AA15" s="235">
        <v>17.66301</v>
      </c>
      <c r="AB15" s="235">
        <v>17.936130000000002</v>
      </c>
      <c r="AC15" s="235">
        <v>19.500349999999997</v>
      </c>
      <c r="AD15" s="235">
        <v>0.40545999999999999</v>
      </c>
      <c r="AE15" s="235">
        <v>-3.57796</v>
      </c>
      <c r="AF15" s="235">
        <v>-7.8305600000000002</v>
      </c>
      <c r="AG15" s="235">
        <v>5.5783399999999999</v>
      </c>
      <c r="AH15" s="235">
        <v>7.1333100000000007</v>
      </c>
      <c r="AI15" s="252">
        <v>-3.07572</v>
      </c>
      <c r="AJ15" s="252">
        <v>-12.67216</v>
      </c>
      <c r="AK15" s="252">
        <v>9.5933321672099989</v>
      </c>
      <c r="AL15" s="252">
        <v>-7.3716004105100001</v>
      </c>
      <c r="AM15" s="252">
        <v>11.770820000000001</v>
      </c>
      <c r="AN15" s="211"/>
      <c r="AO15" s="211"/>
      <c r="AP15" s="211"/>
      <c r="AQ15" s="211"/>
      <c r="AR15" s="211"/>
      <c r="AS15" s="211"/>
      <c r="AT15" s="211"/>
      <c r="AU15" s="211"/>
      <c r="AV15" s="211"/>
      <c r="AW15" s="211"/>
      <c r="AX15" s="211"/>
      <c r="AY15" s="211"/>
    </row>
    <row r="16" spans="1:54" ht="15" x14ac:dyDescent="0.25">
      <c r="A16" s="193">
        <f>YampaRiverInflow.TotalOutflow!A16</f>
        <v>44501</v>
      </c>
      <c r="B16" s="165"/>
      <c r="C16" s="165"/>
      <c r="D16" s="165">
        <v>-18.545000000000002</v>
      </c>
      <c r="E16" s="235">
        <v>-2.7989000000000002</v>
      </c>
      <c r="F16" s="235">
        <v>52.581679999999999</v>
      </c>
      <c r="G16" s="235">
        <v>19.1631</v>
      </c>
      <c r="H16" s="235">
        <v>8.3231599999999997</v>
      </c>
      <c r="I16" s="235">
        <v>-4.9865000000000004</v>
      </c>
      <c r="J16" s="235">
        <v>15.50897</v>
      </c>
      <c r="K16" s="235">
        <v>11.76432</v>
      </c>
      <c r="L16" s="235">
        <v>31.527560000000001</v>
      </c>
      <c r="M16" s="235">
        <v>-3.2050900000000002</v>
      </c>
      <c r="N16" s="235">
        <v>-23.295529999999999</v>
      </c>
      <c r="O16" s="235">
        <v>-17.111999999999998</v>
      </c>
      <c r="P16" s="235">
        <v>-11.698649999999999</v>
      </c>
      <c r="Q16" s="235">
        <v>-40.886620000000001</v>
      </c>
      <c r="R16" s="235">
        <v>8.8454099999999993</v>
      </c>
      <c r="S16" s="235">
        <v>8.6155300000000015</v>
      </c>
      <c r="T16" s="235">
        <v>-6.0922700000000001</v>
      </c>
      <c r="U16" s="235">
        <v>-18.06193</v>
      </c>
      <c r="V16" s="235">
        <v>-2.7934000000000001</v>
      </c>
      <c r="W16" s="235">
        <v>14.61594</v>
      </c>
      <c r="X16" s="235">
        <v>1.1808599999999998</v>
      </c>
      <c r="Y16" s="235">
        <v>-1.2787599999999999</v>
      </c>
      <c r="Z16" s="235">
        <v>-0.85072999999999999</v>
      </c>
      <c r="AA16" s="235">
        <v>-7.69496</v>
      </c>
      <c r="AB16" s="235">
        <v>-25.293230000000001</v>
      </c>
      <c r="AC16" s="235">
        <v>14.929360000000001</v>
      </c>
      <c r="AD16" s="235">
        <v>-6.5592299999999994</v>
      </c>
      <c r="AE16" s="235">
        <v>-12.624499999999999</v>
      </c>
      <c r="AF16" s="235">
        <v>-15.31161</v>
      </c>
      <c r="AG16" s="235">
        <v>-29.335889999999999</v>
      </c>
      <c r="AH16" s="235">
        <v>-11.260489999999999</v>
      </c>
      <c r="AI16" s="252">
        <v>-11.40968</v>
      </c>
      <c r="AJ16" s="252">
        <v>4.0670200000000003</v>
      </c>
      <c r="AK16" s="252">
        <v>-5.6661833634400001</v>
      </c>
      <c r="AL16" s="252">
        <v>-13.579297370099999</v>
      </c>
      <c r="AM16" s="252">
        <v>7.9291700000000001</v>
      </c>
      <c r="AN16" s="211"/>
      <c r="AO16" s="211"/>
      <c r="AP16" s="211"/>
      <c r="AQ16" s="211"/>
      <c r="AR16" s="211"/>
      <c r="AS16" s="211"/>
      <c r="AT16" s="211"/>
      <c r="AU16" s="211"/>
      <c r="AV16" s="211"/>
      <c r="AW16" s="211"/>
      <c r="AX16" s="211"/>
      <c r="AY16" s="211"/>
    </row>
    <row r="17" spans="1:51" ht="15" x14ac:dyDescent="0.25">
      <c r="A17" s="193">
        <f>YampaRiverInflow.TotalOutflow!A17</f>
        <v>44531</v>
      </c>
      <c r="B17" s="165"/>
      <c r="C17" s="165"/>
      <c r="D17" s="165">
        <v>-12.076000000000001</v>
      </c>
      <c r="E17" s="235">
        <v>-2.0269400000000002</v>
      </c>
      <c r="F17" s="235">
        <v>51.959830000000004</v>
      </c>
      <c r="G17" s="235">
        <v>32.17351</v>
      </c>
      <c r="H17" s="235">
        <v>27.887509999999999</v>
      </c>
      <c r="I17" s="235">
        <v>-7.8382100000000001</v>
      </c>
      <c r="J17" s="235">
        <v>-32.544939999999997</v>
      </c>
      <c r="K17" s="235">
        <v>-18.25207</v>
      </c>
      <c r="L17" s="235">
        <v>0.23571999999999999</v>
      </c>
      <c r="M17" s="235">
        <v>-17.19848</v>
      </c>
      <c r="N17" s="235">
        <v>-15.513</v>
      </c>
      <c r="O17" s="235">
        <v>-23.537050000000001</v>
      </c>
      <c r="P17" s="235">
        <v>-21.342089999999999</v>
      </c>
      <c r="Q17" s="235">
        <v>-25.91873</v>
      </c>
      <c r="R17" s="235">
        <v>-8.1638900000000003</v>
      </c>
      <c r="S17" s="235">
        <v>-7.6459899999999994</v>
      </c>
      <c r="T17" s="235">
        <v>-41.546080000000003</v>
      </c>
      <c r="U17" s="235">
        <v>-20.32019</v>
      </c>
      <c r="V17" s="235">
        <v>-22.775419999999997</v>
      </c>
      <c r="W17" s="235">
        <v>-20.00853</v>
      </c>
      <c r="X17" s="235">
        <v>-16.126649999999998</v>
      </c>
      <c r="Y17" s="235">
        <v>-14.551170000000001</v>
      </c>
      <c r="Z17" s="235">
        <v>-9.3304200000000002</v>
      </c>
      <c r="AA17" s="235">
        <v>-15.43425</v>
      </c>
      <c r="AB17" s="235">
        <v>-9.6678799999999985</v>
      </c>
      <c r="AC17" s="235">
        <v>2.13557</v>
      </c>
      <c r="AD17" s="235">
        <v>-15.070690000000001</v>
      </c>
      <c r="AE17" s="235">
        <v>-14.155530000000001</v>
      </c>
      <c r="AF17" s="235">
        <v>-24.016959999999997</v>
      </c>
      <c r="AG17" s="235">
        <v>-14.53312</v>
      </c>
      <c r="AH17" s="235">
        <v>-28.044779999999999</v>
      </c>
      <c r="AI17" s="252">
        <v>-6.3832500000000003</v>
      </c>
      <c r="AJ17" s="252">
        <v>-10.085459999999999</v>
      </c>
      <c r="AK17" s="252">
        <v>-1.7760761056900001</v>
      </c>
      <c r="AL17" s="252">
        <v>-12.813628441100001</v>
      </c>
      <c r="AM17" s="252">
        <v>0.70411000000000001</v>
      </c>
      <c r="AN17" s="211"/>
      <c r="AO17" s="211"/>
      <c r="AP17" s="211"/>
      <c r="AQ17" s="211"/>
      <c r="AR17" s="211"/>
      <c r="AS17" s="211"/>
      <c r="AT17" s="211"/>
      <c r="AU17" s="211"/>
      <c r="AV17" s="211"/>
      <c r="AW17" s="211"/>
      <c r="AX17" s="211"/>
      <c r="AY17" s="211"/>
    </row>
    <row r="18" spans="1:51" ht="15" x14ac:dyDescent="0.25">
      <c r="A18" s="193">
        <f>YampaRiverInflow.TotalOutflow!A18</f>
        <v>44562</v>
      </c>
      <c r="B18" s="165"/>
      <c r="C18" s="165"/>
      <c r="D18" s="165">
        <v>-20.931000000000001</v>
      </c>
      <c r="E18" s="235">
        <v>31.439830000000001</v>
      </c>
      <c r="F18" s="235">
        <v>31.442490000000003</v>
      </c>
      <c r="G18" s="235">
        <v>-8.1626999999999992</v>
      </c>
      <c r="H18" s="235">
        <v>-9.4905600000000003</v>
      </c>
      <c r="I18" s="235">
        <v>-16.206330000000001</v>
      </c>
      <c r="J18" s="235">
        <v>-67.403059999999996</v>
      </c>
      <c r="K18" s="235">
        <v>5.3257399999999997</v>
      </c>
      <c r="L18" s="235">
        <v>-10.554080000000001</v>
      </c>
      <c r="M18" s="235">
        <v>-12.17793</v>
      </c>
      <c r="N18" s="235">
        <v>-5.2285699999999995</v>
      </c>
      <c r="O18" s="235">
        <v>-11.82418</v>
      </c>
      <c r="P18" s="235">
        <v>-0.35291</v>
      </c>
      <c r="Q18" s="235">
        <v>-9.4022099999999984</v>
      </c>
      <c r="R18" s="235">
        <v>-2.2324000000000002</v>
      </c>
      <c r="S18" s="235">
        <v>-13.06556</v>
      </c>
      <c r="T18" s="235">
        <v>-23.842459999999999</v>
      </c>
      <c r="U18" s="235">
        <v>-22.88402</v>
      </c>
      <c r="V18" s="235">
        <v>-9.2863400000000009</v>
      </c>
      <c r="W18" s="235">
        <v>2.0555400000000001</v>
      </c>
      <c r="X18" s="235">
        <v>-8.3692099999999989</v>
      </c>
      <c r="Y18" s="235">
        <v>-7.36435</v>
      </c>
      <c r="Z18" s="235">
        <v>-10.88565</v>
      </c>
      <c r="AA18" s="235">
        <v>0.18258000000000002</v>
      </c>
      <c r="AB18" s="235">
        <v>-24.099160000000001</v>
      </c>
      <c r="AC18" s="235">
        <v>-10.99343</v>
      </c>
      <c r="AD18" s="235">
        <v>-17.351569999999999</v>
      </c>
      <c r="AE18" s="235">
        <v>-15.120850000000001</v>
      </c>
      <c r="AF18" s="235">
        <v>-15.297610000000001</v>
      </c>
      <c r="AG18" s="235">
        <v>-7.4300500000000005</v>
      </c>
      <c r="AH18" s="235">
        <v>-23.203659999999999</v>
      </c>
      <c r="AI18" s="252">
        <v>-11.24441</v>
      </c>
      <c r="AJ18" s="252">
        <v>-7.0866850672100004</v>
      </c>
      <c r="AK18" s="252">
        <v>-21.8410222298</v>
      </c>
      <c r="AL18" s="252">
        <v>32.649590000000003</v>
      </c>
      <c r="AM18" s="252">
        <v>-4.1834899999999999</v>
      </c>
      <c r="AN18" s="211"/>
      <c r="AO18" s="211"/>
      <c r="AP18" s="211"/>
      <c r="AQ18" s="211"/>
      <c r="AR18" s="211"/>
      <c r="AS18" s="211"/>
      <c r="AT18" s="211"/>
      <c r="AU18" s="211"/>
      <c r="AV18" s="211"/>
      <c r="AW18" s="211"/>
      <c r="AX18" s="211"/>
      <c r="AY18" s="211"/>
    </row>
    <row r="19" spans="1:51" ht="15" x14ac:dyDescent="0.25">
      <c r="A19" s="193">
        <f>YampaRiverInflow.TotalOutflow!A19</f>
        <v>44593</v>
      </c>
      <c r="B19" s="165"/>
      <c r="C19" s="165"/>
      <c r="D19" s="165">
        <v>-10.266</v>
      </c>
      <c r="E19" s="235">
        <v>22.693020000000001</v>
      </c>
      <c r="F19" s="235">
        <v>32.191499999999998</v>
      </c>
      <c r="G19" s="235">
        <v>-14.345370000000001</v>
      </c>
      <c r="H19" s="235">
        <v>0.28820999999999997</v>
      </c>
      <c r="I19" s="235">
        <v>24.75806</v>
      </c>
      <c r="J19" s="235">
        <v>-0.71377000000000002</v>
      </c>
      <c r="K19" s="235">
        <v>-17.479389999999999</v>
      </c>
      <c r="L19" s="235">
        <v>7.1028599999999997</v>
      </c>
      <c r="M19" s="235">
        <v>-20.612359999999999</v>
      </c>
      <c r="N19" s="235">
        <v>-3.8160700000000003</v>
      </c>
      <c r="O19" s="235">
        <v>12.07672</v>
      </c>
      <c r="P19" s="235">
        <v>-6.4777399999999998</v>
      </c>
      <c r="Q19" s="235">
        <v>-3.1795599999999999</v>
      </c>
      <c r="R19" s="235">
        <v>-18.78584</v>
      </c>
      <c r="S19" s="235">
        <v>-15.19333</v>
      </c>
      <c r="T19" s="235">
        <v>16.79738</v>
      </c>
      <c r="U19" s="235">
        <v>-14.575379999999999</v>
      </c>
      <c r="V19" s="235">
        <v>-10.293559999999999</v>
      </c>
      <c r="W19" s="235">
        <v>-6.9536000000000007</v>
      </c>
      <c r="X19" s="235">
        <v>-5.6801599999999999</v>
      </c>
      <c r="Y19" s="235">
        <v>-3.35554</v>
      </c>
      <c r="Z19" s="235">
        <v>-8.1621500000000005</v>
      </c>
      <c r="AA19" s="235">
        <v>2.4570000000000002E-2</v>
      </c>
      <c r="AB19" s="235">
        <v>-7.1100200000000005</v>
      </c>
      <c r="AC19" s="235">
        <v>-6.7532899999999998</v>
      </c>
      <c r="AD19" s="235">
        <v>-2.0011099999999997</v>
      </c>
      <c r="AE19" s="235">
        <v>-7.8896199999999999</v>
      </c>
      <c r="AF19" s="235">
        <v>-3.9773800000000001</v>
      </c>
      <c r="AG19" s="235">
        <v>-10.08442</v>
      </c>
      <c r="AH19" s="235">
        <v>-18.090959999999999</v>
      </c>
      <c r="AI19" s="252">
        <v>-11.6091</v>
      </c>
      <c r="AJ19" s="252">
        <v>-21.548820344999999</v>
      </c>
      <c r="AK19" s="252">
        <v>-7.5980226642700002</v>
      </c>
      <c r="AL19" s="252">
        <v>26.56495</v>
      </c>
      <c r="AM19" s="252">
        <v>1.9350000000000001</v>
      </c>
      <c r="AN19" s="211"/>
      <c r="AO19" s="211"/>
      <c r="AP19" s="211"/>
      <c r="AQ19" s="211"/>
      <c r="AR19" s="211"/>
      <c r="AS19" s="211"/>
      <c r="AT19" s="211"/>
      <c r="AU19" s="211"/>
      <c r="AV19" s="211"/>
      <c r="AW19" s="211"/>
      <c r="AX19" s="211"/>
      <c r="AY19" s="211"/>
    </row>
    <row r="20" spans="1:51" ht="15" x14ac:dyDescent="0.25">
      <c r="A20" s="193">
        <f>YampaRiverInflow.TotalOutflow!A20</f>
        <v>44621</v>
      </c>
      <c r="B20" s="165"/>
      <c r="C20" s="165"/>
      <c r="D20" s="165">
        <v>-11.603</v>
      </c>
      <c r="E20" s="235">
        <v>34.107990000000001</v>
      </c>
      <c r="F20" s="235">
        <v>19.579360000000001</v>
      </c>
      <c r="G20" s="235">
        <v>21.266830000000002</v>
      </c>
      <c r="H20" s="235">
        <v>8.1764600000000005</v>
      </c>
      <c r="I20" s="235">
        <v>7.8801000000000005</v>
      </c>
      <c r="J20" s="235">
        <v>-16.084820000000001</v>
      </c>
      <c r="K20" s="235">
        <v>24.562889999999999</v>
      </c>
      <c r="L20" s="235">
        <v>-1.3683399999999999</v>
      </c>
      <c r="M20" s="235">
        <v>-30.239049999999999</v>
      </c>
      <c r="N20" s="235">
        <v>-0.40625</v>
      </c>
      <c r="O20" s="235">
        <v>-2.8755600000000001</v>
      </c>
      <c r="P20" s="235">
        <v>-24.367049999999999</v>
      </c>
      <c r="Q20" s="235">
        <v>-21.61571</v>
      </c>
      <c r="R20" s="235">
        <v>-7.1826499999999998</v>
      </c>
      <c r="S20" s="235">
        <v>-21.388090000000002</v>
      </c>
      <c r="T20" s="235">
        <v>-38.647570000000002</v>
      </c>
      <c r="U20" s="235">
        <v>-17.924779999999998</v>
      </c>
      <c r="V20" s="235">
        <v>-12.442740000000001</v>
      </c>
      <c r="W20" s="235">
        <v>-43.985260000000004</v>
      </c>
      <c r="X20" s="235">
        <v>-10.52102</v>
      </c>
      <c r="Y20" s="235">
        <v>-6.4350100000000001</v>
      </c>
      <c r="Z20" s="235">
        <v>-12.448540000000001</v>
      </c>
      <c r="AA20" s="235">
        <v>-11.11115</v>
      </c>
      <c r="AB20" s="235">
        <v>-14.26328</v>
      </c>
      <c r="AC20" s="235">
        <v>-15.209569999999999</v>
      </c>
      <c r="AD20" s="235">
        <v>-13.494590000000001</v>
      </c>
      <c r="AE20" s="235">
        <v>-13.53969</v>
      </c>
      <c r="AF20" s="235">
        <v>-18.373999999999999</v>
      </c>
      <c r="AG20" s="235">
        <v>-10.9312</v>
      </c>
      <c r="AH20" s="235">
        <v>-22.812709999999999</v>
      </c>
      <c r="AI20" s="252">
        <v>-10.592450000000001</v>
      </c>
      <c r="AJ20" s="252">
        <v>-11.9735317815</v>
      </c>
      <c r="AK20" s="252">
        <v>-21.396965078199997</v>
      </c>
      <c r="AL20" s="252">
        <v>60.964930000000003</v>
      </c>
      <c r="AM20" s="252">
        <v>9.2411200000000004</v>
      </c>
      <c r="AN20" s="211"/>
      <c r="AO20" s="211"/>
      <c r="AP20" s="211"/>
      <c r="AQ20" s="211"/>
      <c r="AR20" s="211"/>
      <c r="AS20" s="211"/>
      <c r="AT20" s="211"/>
      <c r="AU20" s="211"/>
      <c r="AV20" s="211"/>
      <c r="AW20" s="211"/>
      <c r="AX20" s="211"/>
      <c r="AY20" s="211"/>
    </row>
    <row r="21" spans="1:51" ht="15" x14ac:dyDescent="0.25">
      <c r="A21" s="193">
        <f>YampaRiverInflow.TotalOutflow!A21</f>
        <v>44652</v>
      </c>
      <c r="B21" s="165"/>
      <c r="C21" s="165"/>
      <c r="D21" s="165">
        <v>-12.46</v>
      </c>
      <c r="E21" s="235">
        <v>76.599170000000001</v>
      </c>
      <c r="F21" s="235">
        <v>-6.7857700000000003</v>
      </c>
      <c r="G21" s="235">
        <v>6.2441000000000004</v>
      </c>
      <c r="H21" s="235">
        <v>4.2861700000000003</v>
      </c>
      <c r="I21" s="235">
        <v>29.646259999999998</v>
      </c>
      <c r="J21" s="235">
        <v>28.972660000000001</v>
      </c>
      <c r="K21" s="235">
        <v>18.863569999999999</v>
      </c>
      <c r="L21" s="235">
        <v>13.24966</v>
      </c>
      <c r="M21" s="235">
        <v>-34.838769999999997</v>
      </c>
      <c r="N21" s="235">
        <v>-15.670870000000001</v>
      </c>
      <c r="O21" s="235">
        <v>-12.345879999999999</v>
      </c>
      <c r="P21" s="235">
        <v>-24.792330000000003</v>
      </c>
      <c r="Q21" s="235">
        <v>-15.55307</v>
      </c>
      <c r="R21" s="235">
        <v>-27.615380000000002</v>
      </c>
      <c r="S21" s="235">
        <v>-9.9768299999999996</v>
      </c>
      <c r="T21" s="235">
        <v>-7.8899799999999995</v>
      </c>
      <c r="U21" s="235">
        <v>-18.484590000000001</v>
      </c>
      <c r="V21" s="235">
        <v>-13.60337</v>
      </c>
      <c r="W21" s="235">
        <v>-60.627809999999997</v>
      </c>
      <c r="X21" s="235">
        <v>-9.7155499999999986</v>
      </c>
      <c r="Y21" s="235">
        <v>-15.310879999999999</v>
      </c>
      <c r="Z21" s="235">
        <v>3.4897600000000004</v>
      </c>
      <c r="AA21" s="235">
        <v>-16.877500000000001</v>
      </c>
      <c r="AB21" s="235">
        <v>-19.60941</v>
      </c>
      <c r="AC21" s="235">
        <v>-18.033900000000003</v>
      </c>
      <c r="AD21" s="235">
        <v>-6.3000600000000002</v>
      </c>
      <c r="AE21" s="235">
        <v>-13.78439</v>
      </c>
      <c r="AF21" s="235">
        <v>-16.949249999999999</v>
      </c>
      <c r="AG21" s="235">
        <v>-12.7826</v>
      </c>
      <c r="AH21" s="235">
        <v>-23.694689999999998</v>
      </c>
      <c r="AI21" s="252">
        <v>-20.046709999999997</v>
      </c>
      <c r="AJ21" s="252">
        <v>-21.301506761199999</v>
      </c>
      <c r="AK21" s="252">
        <v>-18.480803921300001</v>
      </c>
      <c r="AL21" s="252">
        <v>54.424519999999994</v>
      </c>
      <c r="AM21" s="252">
        <v>12.133100000000001</v>
      </c>
      <c r="AN21" s="211"/>
      <c r="AO21" s="211"/>
      <c r="AP21" s="211"/>
      <c r="AQ21" s="211"/>
      <c r="AR21" s="211"/>
      <c r="AS21" s="211"/>
      <c r="AT21" s="211"/>
      <c r="AU21" s="211"/>
      <c r="AV21" s="211"/>
      <c r="AW21" s="211"/>
      <c r="AX21" s="211"/>
      <c r="AY21" s="211"/>
    </row>
    <row r="22" spans="1:51" ht="15" x14ac:dyDescent="0.25">
      <c r="A22" s="193">
        <f>YampaRiverInflow.TotalOutflow!A22</f>
        <v>44682</v>
      </c>
      <c r="B22" s="165"/>
      <c r="C22" s="165"/>
      <c r="D22" s="165">
        <v>-9.8019999999999996</v>
      </c>
      <c r="E22" s="235">
        <v>81.077850000000012</v>
      </c>
      <c r="F22" s="235">
        <v>32.891910000000003</v>
      </c>
      <c r="G22" s="235">
        <v>32.762029999999996</v>
      </c>
      <c r="H22" s="235">
        <v>14.885899999999999</v>
      </c>
      <c r="I22" s="235">
        <v>9.8693099999999987</v>
      </c>
      <c r="J22" s="235">
        <v>49.975879999999997</v>
      </c>
      <c r="K22" s="235">
        <v>-7.9184299999999999</v>
      </c>
      <c r="L22" s="235">
        <v>11.12064</v>
      </c>
      <c r="M22" s="235">
        <v>-43.382190000000001</v>
      </c>
      <c r="N22" s="235">
        <v>-22.886580000000002</v>
      </c>
      <c r="O22" s="235">
        <v>-11.17521</v>
      </c>
      <c r="P22" s="235">
        <v>-23.596910000000001</v>
      </c>
      <c r="Q22" s="235">
        <v>-15.42226</v>
      </c>
      <c r="R22" s="235">
        <v>3.82769</v>
      </c>
      <c r="S22" s="235">
        <v>-8.7342700000000004</v>
      </c>
      <c r="T22" s="235">
        <v>-12.672180000000001</v>
      </c>
      <c r="U22" s="235">
        <v>-9.4568999999999992</v>
      </c>
      <c r="V22" s="235">
        <v>2.1620500000000002</v>
      </c>
      <c r="W22" s="235">
        <v>6.1777799999999994</v>
      </c>
      <c r="X22" s="235">
        <v>-11.006309999999999</v>
      </c>
      <c r="Y22" s="235">
        <v>-11.085049999999999</v>
      </c>
      <c r="Z22" s="235">
        <v>-22.195970000000003</v>
      </c>
      <c r="AA22" s="235">
        <v>-14.829829999999999</v>
      </c>
      <c r="AB22" s="235">
        <v>10.05152</v>
      </c>
      <c r="AC22" s="235">
        <v>-15.21618</v>
      </c>
      <c r="AD22" s="235">
        <v>-22.456689999999998</v>
      </c>
      <c r="AE22" s="235">
        <v>-5.2049700000000003</v>
      </c>
      <c r="AF22" s="235">
        <v>-18.830310000000001</v>
      </c>
      <c r="AG22" s="235">
        <v>-9.6620400000000011</v>
      </c>
      <c r="AH22" s="235">
        <v>-14.13106</v>
      </c>
      <c r="AI22" s="252">
        <v>-15.37541</v>
      </c>
      <c r="AJ22" s="252">
        <v>-17.183385914400002</v>
      </c>
      <c r="AK22" s="252">
        <v>-10.352921004100001</v>
      </c>
      <c r="AL22" s="252">
        <v>25.669160000000002</v>
      </c>
      <c r="AM22" s="252">
        <v>46.607790000000001</v>
      </c>
      <c r="AN22" s="211"/>
      <c r="AO22" s="211"/>
      <c r="AP22" s="211"/>
      <c r="AQ22" s="211"/>
      <c r="AR22" s="211"/>
      <c r="AS22" s="211"/>
      <c r="AT22" s="211"/>
      <c r="AU22" s="211"/>
      <c r="AV22" s="211"/>
      <c r="AW22" s="211"/>
      <c r="AX22" s="211"/>
      <c r="AY22" s="211"/>
    </row>
    <row r="23" spans="1:51" ht="15" x14ac:dyDescent="0.25">
      <c r="A23" s="193">
        <f>YampaRiverInflow.TotalOutflow!A23</f>
        <v>44713</v>
      </c>
      <c r="B23" s="165"/>
      <c r="C23" s="165"/>
      <c r="D23" s="165">
        <v>-14.728</v>
      </c>
      <c r="E23" s="235">
        <v>62.467669999999998</v>
      </c>
      <c r="F23" s="235">
        <v>43.907669999999996</v>
      </c>
      <c r="G23" s="235">
        <v>36.8551</v>
      </c>
      <c r="H23" s="235">
        <v>12.004910000000001</v>
      </c>
      <c r="I23" s="235">
        <v>7.7272400000000001</v>
      </c>
      <c r="J23" s="235">
        <v>40.933699999999995</v>
      </c>
      <c r="K23" s="235">
        <v>11.465860000000001</v>
      </c>
      <c r="L23" s="235">
        <v>16.794580000000003</v>
      </c>
      <c r="M23" s="235">
        <v>-46.634540000000001</v>
      </c>
      <c r="N23" s="235">
        <v>-19.443330000000003</v>
      </c>
      <c r="O23" s="235">
        <v>7.9125299999999994</v>
      </c>
      <c r="P23" s="235">
        <v>-9.9691600000000005</v>
      </c>
      <c r="Q23" s="235">
        <v>-16.600020000000001</v>
      </c>
      <c r="R23" s="235">
        <v>-10.217690000000001</v>
      </c>
      <c r="S23" s="235">
        <v>3.97357</v>
      </c>
      <c r="T23" s="235">
        <v>-3.1482399999999999</v>
      </c>
      <c r="U23" s="235">
        <v>-1.4221199999999998</v>
      </c>
      <c r="V23" s="235">
        <v>-38.834009999999999</v>
      </c>
      <c r="W23" s="235">
        <v>-7.06473</v>
      </c>
      <c r="X23" s="235">
        <v>1.8902699999999999</v>
      </c>
      <c r="Y23" s="235">
        <v>8.4872199999999989</v>
      </c>
      <c r="Z23" s="235">
        <v>0.80691999999999997</v>
      </c>
      <c r="AA23" s="235">
        <v>-6.2195200000000002</v>
      </c>
      <c r="AB23" s="235">
        <v>13.559850000000001</v>
      </c>
      <c r="AC23" s="235">
        <v>-8.6716299999999986</v>
      </c>
      <c r="AD23" s="235">
        <v>-7.92706</v>
      </c>
      <c r="AE23" s="235">
        <v>-2.6868400000000001</v>
      </c>
      <c r="AF23" s="235">
        <v>-23.401610000000002</v>
      </c>
      <c r="AG23" s="235">
        <v>-8.745379999999999</v>
      </c>
      <c r="AH23" s="235">
        <v>-18.980650000000001</v>
      </c>
      <c r="AI23" s="252">
        <v>-16.096640000000001</v>
      </c>
      <c r="AJ23" s="252">
        <v>-19.255974470100004</v>
      </c>
      <c r="AK23" s="252">
        <v>-18.6228715425</v>
      </c>
      <c r="AL23" s="252">
        <v>36.7791</v>
      </c>
      <c r="AM23" s="252">
        <v>47.801720000000003</v>
      </c>
      <c r="AN23" s="211"/>
      <c r="AO23" s="211"/>
      <c r="AP23" s="211"/>
      <c r="AQ23" s="211"/>
      <c r="AR23" s="211"/>
      <c r="AS23" s="211"/>
      <c r="AT23" s="211"/>
      <c r="AU23" s="211"/>
      <c r="AV23" s="211"/>
      <c r="AW23" s="211"/>
      <c r="AX23" s="211"/>
      <c r="AY23" s="211"/>
    </row>
    <row r="24" spans="1:51" ht="15" x14ac:dyDescent="0.25">
      <c r="A24" s="193">
        <f>YampaRiverInflow.TotalOutflow!A24</f>
        <v>44743</v>
      </c>
      <c r="B24" s="165"/>
      <c r="C24" s="165"/>
      <c r="D24" s="165">
        <v>-11.792</v>
      </c>
      <c r="E24" s="235">
        <v>60.205719999999999</v>
      </c>
      <c r="F24" s="235">
        <v>49.438319999999997</v>
      </c>
      <c r="G24" s="235">
        <v>32.877110000000002</v>
      </c>
      <c r="H24" s="235">
        <v>10.57719</v>
      </c>
      <c r="I24" s="235">
        <v>7.2024099999999995</v>
      </c>
      <c r="J24" s="235">
        <v>42.957050000000002</v>
      </c>
      <c r="K24" s="235">
        <v>25.683209999999999</v>
      </c>
      <c r="L24" s="235">
        <v>16.192450000000001</v>
      </c>
      <c r="M24" s="235">
        <v>-32.33464</v>
      </c>
      <c r="N24" s="235">
        <v>-28.353200000000001</v>
      </c>
      <c r="O24" s="235">
        <v>-13.82734</v>
      </c>
      <c r="P24" s="235">
        <v>-8.2693600000000007</v>
      </c>
      <c r="Q24" s="235">
        <v>-6.1791200000000002</v>
      </c>
      <c r="R24" s="235">
        <v>3.4561299999999999</v>
      </c>
      <c r="S24" s="235">
        <v>2.85033</v>
      </c>
      <c r="T24" s="235">
        <v>-5.2313599999999996</v>
      </c>
      <c r="U24" s="235">
        <v>-2.7631799999999997</v>
      </c>
      <c r="V24" s="235">
        <v>-11.48329</v>
      </c>
      <c r="W24" s="235">
        <v>-12.351889999999999</v>
      </c>
      <c r="X24" s="235">
        <v>-4.6287900000000004</v>
      </c>
      <c r="Y24" s="235">
        <v>-5.6995800000000001</v>
      </c>
      <c r="Z24" s="235">
        <v>1.1146199999999999</v>
      </c>
      <c r="AA24" s="235">
        <v>-1.95407</v>
      </c>
      <c r="AB24" s="235">
        <v>15.37031</v>
      </c>
      <c r="AC24" s="235">
        <v>-6.1843900000000005</v>
      </c>
      <c r="AD24" s="235">
        <v>2.6158600000000001</v>
      </c>
      <c r="AE24" s="235">
        <v>5.3711899999999995</v>
      </c>
      <c r="AF24" s="235">
        <v>-13.886209999999998</v>
      </c>
      <c r="AG24" s="235">
        <v>-10.38104</v>
      </c>
      <c r="AH24" s="235">
        <v>-8.8864900000000002</v>
      </c>
      <c r="AI24" s="252">
        <v>-24.04243</v>
      </c>
      <c r="AJ24" s="252">
        <v>-9.7753157925099998</v>
      </c>
      <c r="AK24" s="252">
        <v>-13.541234510899999</v>
      </c>
      <c r="AL24" s="252">
        <v>72.870630000000006</v>
      </c>
      <c r="AM24" s="252">
        <v>68.089640000000003</v>
      </c>
      <c r="AN24" s="211"/>
      <c r="AO24" s="211"/>
      <c r="AP24" s="211"/>
      <c r="AQ24" s="211"/>
      <c r="AR24" s="211"/>
      <c r="AS24" s="211"/>
      <c r="AT24" s="211"/>
      <c r="AU24" s="211"/>
      <c r="AV24" s="211"/>
      <c r="AW24" s="211"/>
      <c r="AX24" s="211"/>
      <c r="AY24" s="211"/>
    </row>
    <row r="25" spans="1:51" ht="15" x14ac:dyDescent="0.25">
      <c r="A25" s="193">
        <f>YampaRiverInflow.TotalOutflow!A25</f>
        <v>44774</v>
      </c>
      <c r="B25" s="165"/>
      <c r="C25" s="165"/>
      <c r="D25" s="165">
        <v>-12.022</v>
      </c>
      <c r="E25" s="235">
        <v>64.003280000000004</v>
      </c>
      <c r="F25" s="235">
        <v>30.162470000000003</v>
      </c>
      <c r="G25" s="235">
        <v>25.66291</v>
      </c>
      <c r="H25" s="235">
        <v>47.366790000000002</v>
      </c>
      <c r="I25" s="235">
        <v>-3.6207199999999999</v>
      </c>
      <c r="J25" s="235">
        <v>8.2340900000000001</v>
      </c>
      <c r="K25" s="235">
        <v>1.0808900000000001</v>
      </c>
      <c r="L25" s="235">
        <v>9.8302700000000005</v>
      </c>
      <c r="M25" s="235">
        <v>-30.478750000000002</v>
      </c>
      <c r="N25" s="235">
        <v>-37.806379999999997</v>
      </c>
      <c r="O25" s="235">
        <v>0.36157</v>
      </c>
      <c r="P25" s="235">
        <v>-21.721700000000002</v>
      </c>
      <c r="Q25" s="235">
        <v>-32.771730000000005</v>
      </c>
      <c r="R25" s="235">
        <v>-3.3455599999999999</v>
      </c>
      <c r="S25" s="235">
        <v>5.3322599999999998</v>
      </c>
      <c r="T25" s="235">
        <v>-12.47739</v>
      </c>
      <c r="U25" s="235">
        <v>-10.764940000000001</v>
      </c>
      <c r="V25" s="235">
        <v>-12.411370000000002</v>
      </c>
      <c r="W25" s="235">
        <v>-5.8684500000000002</v>
      </c>
      <c r="X25" s="235">
        <v>-7.3342000000000001</v>
      </c>
      <c r="Y25" s="235">
        <v>-0.58257000000000003</v>
      </c>
      <c r="Z25" s="235">
        <v>-2.9759099999999998</v>
      </c>
      <c r="AA25" s="235">
        <v>-4.9262499999999996</v>
      </c>
      <c r="AB25" s="235">
        <v>7.4216999999999995</v>
      </c>
      <c r="AC25" s="235">
        <v>-6.2596699999999998</v>
      </c>
      <c r="AD25" s="235">
        <v>-3.49715</v>
      </c>
      <c r="AE25" s="235">
        <v>-8.0988400000000009</v>
      </c>
      <c r="AF25" s="235">
        <v>-12.211690000000001</v>
      </c>
      <c r="AG25" s="235">
        <v>-5.9300299999999995</v>
      </c>
      <c r="AH25" s="235">
        <v>-10.645899999999999</v>
      </c>
      <c r="AI25" s="252">
        <v>-16.45506</v>
      </c>
      <c r="AJ25" s="252">
        <v>-6.1211380751300002</v>
      </c>
      <c r="AK25" s="252">
        <v>-16.4951205805</v>
      </c>
      <c r="AL25" s="252">
        <v>74.391710000000003</v>
      </c>
      <c r="AM25" s="252">
        <v>83.114260000000002</v>
      </c>
      <c r="AN25" s="211"/>
      <c r="AO25" s="211"/>
      <c r="AP25" s="211"/>
      <c r="AQ25" s="211"/>
      <c r="AR25" s="211"/>
      <c r="AS25" s="211"/>
      <c r="AT25" s="211"/>
      <c r="AU25" s="211"/>
      <c r="AV25" s="211"/>
      <c r="AW25" s="211"/>
      <c r="AX25" s="211"/>
      <c r="AY25" s="211"/>
    </row>
    <row r="26" spans="1:51" ht="15" x14ac:dyDescent="0.25">
      <c r="A26" s="193">
        <f>YampaRiverInflow.TotalOutflow!A26</f>
        <v>44805</v>
      </c>
      <c r="B26" s="165"/>
      <c r="C26" s="165"/>
      <c r="D26" s="165">
        <v>-14.513</v>
      </c>
      <c r="E26" s="235">
        <v>90.030710000000013</v>
      </c>
      <c r="F26" s="235">
        <v>37.451620000000005</v>
      </c>
      <c r="G26" s="235">
        <v>29.726150000000001</v>
      </c>
      <c r="H26" s="235">
        <v>21.405069999999998</v>
      </c>
      <c r="I26" s="235">
        <v>-6.1849399999999992</v>
      </c>
      <c r="J26" s="235">
        <v>-13.40967</v>
      </c>
      <c r="K26" s="235">
        <v>4.8451000000000004</v>
      </c>
      <c r="L26" s="235">
        <v>10.459700000000002</v>
      </c>
      <c r="M26" s="235">
        <v>-32.106940000000002</v>
      </c>
      <c r="N26" s="235">
        <v>-14.36115</v>
      </c>
      <c r="O26" s="235">
        <v>6.0761099999999999</v>
      </c>
      <c r="P26" s="235">
        <v>2.1292300000000002</v>
      </c>
      <c r="Q26" s="235">
        <v>3.4588800000000002</v>
      </c>
      <c r="R26" s="235">
        <v>-3.5141100000000001</v>
      </c>
      <c r="S26" s="235">
        <v>2.3970700000000003</v>
      </c>
      <c r="T26" s="235">
        <v>-14.862719999999999</v>
      </c>
      <c r="U26" s="235">
        <v>10.64911</v>
      </c>
      <c r="V26" s="235">
        <v>1.2162899999999999</v>
      </c>
      <c r="W26" s="235">
        <v>-3.2352600000000002</v>
      </c>
      <c r="X26" s="235">
        <v>3.2015500000000001</v>
      </c>
      <c r="Y26" s="235">
        <v>-2.03647</v>
      </c>
      <c r="Z26" s="235">
        <v>4.6902200000000001</v>
      </c>
      <c r="AA26" s="235">
        <v>-2.4659599999999999</v>
      </c>
      <c r="AB26" s="235">
        <v>2.1341199999999998</v>
      </c>
      <c r="AC26" s="235">
        <v>-3.6479999999999999E-2</v>
      </c>
      <c r="AD26" s="235">
        <v>3.5242300000000002</v>
      </c>
      <c r="AE26" s="235">
        <v>2.30775</v>
      </c>
      <c r="AF26" s="235">
        <v>-2.1289499999999997</v>
      </c>
      <c r="AG26" s="235">
        <v>-5.9721000000000002</v>
      </c>
      <c r="AH26" s="235">
        <v>-4.7625399999999996</v>
      </c>
      <c r="AI26" s="252">
        <v>-11.23626</v>
      </c>
      <c r="AJ26" s="252">
        <v>-5.9217293134800002</v>
      </c>
      <c r="AK26" s="252">
        <v>-16.066383176799999</v>
      </c>
      <c r="AL26" s="252">
        <v>15.569330000000001</v>
      </c>
      <c r="AM26" s="252">
        <v>17.491540000000001</v>
      </c>
      <c r="AN26" s="211"/>
      <c r="AO26" s="211"/>
      <c r="AP26" s="211"/>
      <c r="AQ26" s="211"/>
      <c r="AR26" s="211"/>
      <c r="AS26" s="211"/>
      <c r="AT26" s="211"/>
      <c r="AU26" s="211"/>
      <c r="AV26" s="211"/>
      <c r="AW26" s="211"/>
      <c r="AX26" s="211"/>
      <c r="AY26" s="211"/>
    </row>
    <row r="27" spans="1:51" ht="15" x14ac:dyDescent="0.25">
      <c r="A27" s="193">
        <f>YampaRiverInflow.TotalOutflow!A27</f>
        <v>44835</v>
      </c>
      <c r="B27" s="165"/>
      <c r="C27" s="165"/>
      <c r="D27" s="165">
        <v>-10.351000000000001</v>
      </c>
      <c r="E27" s="235">
        <v>133.46231</v>
      </c>
      <c r="F27" s="235">
        <v>-7.9622099999999998</v>
      </c>
      <c r="G27" s="235">
        <v>14.659660000000001</v>
      </c>
      <c r="H27" s="235">
        <v>6.4712700000000005</v>
      </c>
      <c r="I27" s="235">
        <v>-4.5573800000000002</v>
      </c>
      <c r="J27" s="235">
        <v>16.089169999999999</v>
      </c>
      <c r="K27" s="235">
        <v>2.3823400000000001</v>
      </c>
      <c r="L27" s="235">
        <v>-2.3206700000000002</v>
      </c>
      <c r="M27" s="235">
        <v>-31.9285</v>
      </c>
      <c r="N27" s="235">
        <v>-8.5193500000000011</v>
      </c>
      <c r="O27" s="235">
        <v>-12.10599</v>
      </c>
      <c r="P27" s="235">
        <v>-6.4365399999999999</v>
      </c>
      <c r="Q27" s="235">
        <v>-9.3328700000000016</v>
      </c>
      <c r="R27" s="235">
        <v>8.7130799999999997</v>
      </c>
      <c r="S27" s="235">
        <v>6.0392799999999998</v>
      </c>
      <c r="T27" s="235">
        <v>-14.376950000000001</v>
      </c>
      <c r="U27" s="235">
        <v>11.44023</v>
      </c>
      <c r="V27" s="235">
        <v>-2.2667899999999999</v>
      </c>
      <c r="W27" s="235">
        <v>12.561069999999999</v>
      </c>
      <c r="X27" s="235">
        <v>9.3788400000000003</v>
      </c>
      <c r="Y27" s="235">
        <v>7.2322499999999996</v>
      </c>
      <c r="Z27" s="235">
        <v>17.66301</v>
      </c>
      <c r="AA27" s="235">
        <v>17.936130000000002</v>
      </c>
      <c r="AB27" s="235">
        <v>19.500349999999997</v>
      </c>
      <c r="AC27" s="235">
        <v>0.40545999999999999</v>
      </c>
      <c r="AD27" s="235">
        <v>-3.57796</v>
      </c>
      <c r="AE27" s="235">
        <v>-7.8305600000000002</v>
      </c>
      <c r="AF27" s="235">
        <v>5.5783399999999999</v>
      </c>
      <c r="AG27" s="235">
        <v>7.1333100000000007</v>
      </c>
      <c r="AH27" s="235">
        <v>-3.07572</v>
      </c>
      <c r="AI27" s="252">
        <v>-12.67216</v>
      </c>
      <c r="AJ27" s="252">
        <v>9.5933321672099989</v>
      </c>
      <c r="AK27" s="252">
        <v>-7.3716004105100001</v>
      </c>
      <c r="AL27" s="252">
        <v>11.770820000000001</v>
      </c>
      <c r="AM27" s="252">
        <v>29.394490000000001</v>
      </c>
      <c r="AN27" s="211"/>
      <c r="AO27" s="211"/>
      <c r="AP27" s="211"/>
      <c r="AQ27" s="211"/>
      <c r="AR27" s="211"/>
      <c r="AS27" s="211"/>
      <c r="AT27" s="211"/>
      <c r="AU27" s="211"/>
      <c r="AV27" s="211"/>
      <c r="AW27" s="211"/>
      <c r="AX27" s="211"/>
      <c r="AY27" s="211"/>
    </row>
    <row r="28" spans="1:51" ht="15" x14ac:dyDescent="0.25">
      <c r="A28" s="193">
        <f>YampaRiverInflow.TotalOutflow!A28</f>
        <v>44866</v>
      </c>
      <c r="B28" s="165"/>
      <c r="C28" s="165"/>
      <c r="D28" s="165">
        <v>-18.545000000000002</v>
      </c>
      <c r="E28" s="235">
        <v>52.581679999999999</v>
      </c>
      <c r="F28" s="235">
        <v>19.1631</v>
      </c>
      <c r="G28" s="235">
        <v>8.3231599999999997</v>
      </c>
      <c r="H28" s="235">
        <v>-4.9865000000000004</v>
      </c>
      <c r="I28" s="235">
        <v>15.50897</v>
      </c>
      <c r="J28" s="235">
        <v>11.76432</v>
      </c>
      <c r="K28" s="235">
        <v>31.527560000000001</v>
      </c>
      <c r="L28" s="235">
        <v>-3.2050900000000002</v>
      </c>
      <c r="M28" s="235">
        <v>-23.295529999999999</v>
      </c>
      <c r="N28" s="235">
        <v>-17.111999999999998</v>
      </c>
      <c r="O28" s="235">
        <v>-11.698649999999999</v>
      </c>
      <c r="P28" s="235">
        <v>-40.886620000000001</v>
      </c>
      <c r="Q28" s="235">
        <v>8.8454099999999993</v>
      </c>
      <c r="R28" s="235">
        <v>8.6155300000000015</v>
      </c>
      <c r="S28" s="235">
        <v>-6.0922700000000001</v>
      </c>
      <c r="T28" s="235">
        <v>-18.06193</v>
      </c>
      <c r="U28" s="235">
        <v>-2.7934000000000001</v>
      </c>
      <c r="V28" s="235">
        <v>14.61594</v>
      </c>
      <c r="W28" s="235">
        <v>1.1808599999999998</v>
      </c>
      <c r="X28" s="235">
        <v>-1.2787599999999999</v>
      </c>
      <c r="Y28" s="235">
        <v>-0.85072999999999999</v>
      </c>
      <c r="Z28" s="235">
        <v>-7.69496</v>
      </c>
      <c r="AA28" s="235">
        <v>-25.293230000000001</v>
      </c>
      <c r="AB28" s="235">
        <v>14.929360000000001</v>
      </c>
      <c r="AC28" s="235">
        <v>-6.5592299999999994</v>
      </c>
      <c r="AD28" s="235">
        <v>-12.624499999999999</v>
      </c>
      <c r="AE28" s="235">
        <v>-15.31161</v>
      </c>
      <c r="AF28" s="235">
        <v>-29.335889999999999</v>
      </c>
      <c r="AG28" s="235">
        <v>-11.260489999999999</v>
      </c>
      <c r="AH28" s="235">
        <v>-11.40968</v>
      </c>
      <c r="AI28" s="252">
        <v>4.0670200000000003</v>
      </c>
      <c r="AJ28" s="252">
        <v>-5.6661833634400001</v>
      </c>
      <c r="AK28" s="252">
        <v>-13.579297370099999</v>
      </c>
      <c r="AL28" s="252">
        <v>7.9291700000000001</v>
      </c>
      <c r="AM28" s="252">
        <v>-2.7989000000000002</v>
      </c>
      <c r="AN28" s="211"/>
      <c r="AO28" s="211"/>
      <c r="AP28" s="211"/>
      <c r="AQ28" s="211"/>
      <c r="AR28" s="211"/>
      <c r="AS28" s="211"/>
      <c r="AT28" s="211"/>
      <c r="AU28" s="211"/>
      <c r="AV28" s="211"/>
      <c r="AW28" s="211"/>
      <c r="AX28" s="211"/>
      <c r="AY28" s="211"/>
    </row>
    <row r="29" spans="1:51" ht="15" x14ac:dyDescent="0.25">
      <c r="A29" s="193">
        <f>YampaRiverInflow.TotalOutflow!A29</f>
        <v>44896</v>
      </c>
      <c r="B29" s="165"/>
      <c r="C29" s="165"/>
      <c r="D29" s="165">
        <v>-12.076000000000001</v>
      </c>
      <c r="E29" s="235">
        <v>51.959830000000004</v>
      </c>
      <c r="F29" s="235">
        <v>32.17351</v>
      </c>
      <c r="G29" s="235">
        <v>27.887509999999999</v>
      </c>
      <c r="H29" s="235">
        <v>-7.8382100000000001</v>
      </c>
      <c r="I29" s="235">
        <v>-32.544939999999997</v>
      </c>
      <c r="J29" s="235">
        <v>-18.25207</v>
      </c>
      <c r="K29" s="235">
        <v>0.23571999999999999</v>
      </c>
      <c r="L29" s="235">
        <v>-17.19848</v>
      </c>
      <c r="M29" s="235">
        <v>-15.513</v>
      </c>
      <c r="N29" s="235">
        <v>-23.537050000000001</v>
      </c>
      <c r="O29" s="235">
        <v>-21.342089999999999</v>
      </c>
      <c r="P29" s="235">
        <v>-25.91873</v>
      </c>
      <c r="Q29" s="235">
        <v>-8.1638900000000003</v>
      </c>
      <c r="R29" s="235">
        <v>-7.6459899999999994</v>
      </c>
      <c r="S29" s="235">
        <v>-41.546080000000003</v>
      </c>
      <c r="T29" s="235">
        <v>-20.32019</v>
      </c>
      <c r="U29" s="235">
        <v>-22.775419999999997</v>
      </c>
      <c r="V29" s="235">
        <v>-20.00853</v>
      </c>
      <c r="W29" s="235">
        <v>-16.126649999999998</v>
      </c>
      <c r="X29" s="235">
        <v>-14.551170000000001</v>
      </c>
      <c r="Y29" s="235">
        <v>-9.3304200000000002</v>
      </c>
      <c r="Z29" s="235">
        <v>-15.43425</v>
      </c>
      <c r="AA29" s="235">
        <v>-9.6678799999999985</v>
      </c>
      <c r="AB29" s="235">
        <v>2.13557</v>
      </c>
      <c r="AC29" s="235">
        <v>-15.070690000000001</v>
      </c>
      <c r="AD29" s="235">
        <v>-14.155530000000001</v>
      </c>
      <c r="AE29" s="235">
        <v>-24.016959999999997</v>
      </c>
      <c r="AF29" s="235">
        <v>-14.53312</v>
      </c>
      <c r="AG29" s="235">
        <v>-28.044779999999999</v>
      </c>
      <c r="AH29" s="235">
        <v>-6.3832500000000003</v>
      </c>
      <c r="AI29" s="252">
        <v>-10.085459999999999</v>
      </c>
      <c r="AJ29" s="252">
        <v>-1.7760761056900001</v>
      </c>
      <c r="AK29" s="252">
        <v>-12.813628441100001</v>
      </c>
      <c r="AL29" s="252">
        <v>0.70411000000000001</v>
      </c>
      <c r="AM29" s="252">
        <v>-2.0269400000000002</v>
      </c>
      <c r="AN29" s="211"/>
      <c r="AO29" s="211"/>
      <c r="AP29" s="211"/>
      <c r="AQ29" s="211"/>
      <c r="AR29" s="211"/>
      <c r="AS29" s="211"/>
      <c r="AT29" s="211"/>
      <c r="AU29" s="211"/>
      <c r="AV29" s="211"/>
      <c r="AW29" s="211"/>
      <c r="AX29" s="211"/>
      <c r="AY29" s="211"/>
    </row>
    <row r="30" spans="1:51" ht="15" x14ac:dyDescent="0.25">
      <c r="A30" s="193">
        <f>YampaRiverInflow.TotalOutflow!A30</f>
        <v>44927</v>
      </c>
      <c r="B30" s="165"/>
      <c r="C30" s="165"/>
      <c r="D30" s="165">
        <v>-20.931000000000001</v>
      </c>
      <c r="E30" s="235">
        <v>31.442490000000003</v>
      </c>
      <c r="F30" s="235">
        <v>-8.1626999999999992</v>
      </c>
      <c r="G30" s="235">
        <v>-9.4905600000000003</v>
      </c>
      <c r="H30" s="235">
        <v>-16.206330000000001</v>
      </c>
      <c r="I30" s="235">
        <v>-67.403059999999996</v>
      </c>
      <c r="J30" s="235">
        <v>5.3257399999999997</v>
      </c>
      <c r="K30" s="235">
        <v>-10.554080000000001</v>
      </c>
      <c r="L30" s="235">
        <v>-12.17793</v>
      </c>
      <c r="M30" s="235">
        <v>-5.2285699999999995</v>
      </c>
      <c r="N30" s="235">
        <v>-11.82418</v>
      </c>
      <c r="O30" s="235">
        <v>-0.35291</v>
      </c>
      <c r="P30" s="235">
        <v>-9.4022099999999984</v>
      </c>
      <c r="Q30" s="235">
        <v>-2.2324000000000002</v>
      </c>
      <c r="R30" s="235">
        <v>-13.06556</v>
      </c>
      <c r="S30" s="235">
        <v>-23.842459999999999</v>
      </c>
      <c r="T30" s="235">
        <v>-22.88402</v>
      </c>
      <c r="U30" s="235">
        <v>-9.2863400000000009</v>
      </c>
      <c r="V30" s="235">
        <v>2.0555400000000001</v>
      </c>
      <c r="W30" s="235">
        <v>-8.3692099999999989</v>
      </c>
      <c r="X30" s="235">
        <v>-7.36435</v>
      </c>
      <c r="Y30" s="235">
        <v>-10.88565</v>
      </c>
      <c r="Z30" s="235">
        <v>0.18258000000000002</v>
      </c>
      <c r="AA30" s="235">
        <v>-24.099160000000001</v>
      </c>
      <c r="AB30" s="235">
        <v>-10.99343</v>
      </c>
      <c r="AC30" s="235">
        <v>-17.351569999999999</v>
      </c>
      <c r="AD30" s="235">
        <v>-15.120850000000001</v>
      </c>
      <c r="AE30" s="235">
        <v>-15.297610000000001</v>
      </c>
      <c r="AF30" s="235">
        <v>-7.4300500000000005</v>
      </c>
      <c r="AG30" s="235">
        <v>-23.203659999999999</v>
      </c>
      <c r="AH30" s="235">
        <v>-11.24441</v>
      </c>
      <c r="AI30" s="252">
        <v>-7.0866850672100004</v>
      </c>
      <c r="AJ30" s="252">
        <v>-21.8410222298</v>
      </c>
      <c r="AK30" s="252">
        <v>32.649590000000003</v>
      </c>
      <c r="AL30" s="252">
        <v>-4.1834899999999999</v>
      </c>
      <c r="AM30" s="252">
        <v>31.439830000000001</v>
      </c>
      <c r="AN30" s="211"/>
      <c r="AO30" s="211"/>
      <c r="AP30" s="211"/>
      <c r="AQ30" s="211"/>
      <c r="AR30" s="211"/>
      <c r="AS30" s="211"/>
      <c r="AT30" s="211"/>
      <c r="AU30" s="211"/>
      <c r="AV30" s="211"/>
      <c r="AW30" s="211"/>
      <c r="AX30" s="211"/>
      <c r="AY30" s="211"/>
    </row>
    <row r="31" spans="1:51" ht="15" x14ac:dyDescent="0.25">
      <c r="A31" s="193">
        <f>YampaRiverInflow.TotalOutflow!A31</f>
        <v>44958</v>
      </c>
      <c r="B31" s="165"/>
      <c r="C31" s="165"/>
      <c r="D31" s="165">
        <v>-10.266</v>
      </c>
      <c r="E31" s="235">
        <v>32.191499999999998</v>
      </c>
      <c r="F31" s="235">
        <v>-14.345370000000001</v>
      </c>
      <c r="G31" s="235">
        <v>0.28820999999999997</v>
      </c>
      <c r="H31" s="235">
        <v>24.75806</v>
      </c>
      <c r="I31" s="235">
        <v>-0.71377000000000002</v>
      </c>
      <c r="J31" s="235">
        <v>-17.479389999999999</v>
      </c>
      <c r="K31" s="235">
        <v>7.1028599999999997</v>
      </c>
      <c r="L31" s="235">
        <v>-20.612359999999999</v>
      </c>
      <c r="M31" s="235">
        <v>-3.8160700000000003</v>
      </c>
      <c r="N31" s="235">
        <v>12.07672</v>
      </c>
      <c r="O31" s="235">
        <v>-6.4777399999999998</v>
      </c>
      <c r="P31" s="235">
        <v>-3.1795599999999999</v>
      </c>
      <c r="Q31" s="235">
        <v>-18.78584</v>
      </c>
      <c r="R31" s="235">
        <v>-15.19333</v>
      </c>
      <c r="S31" s="235">
        <v>16.79738</v>
      </c>
      <c r="T31" s="235">
        <v>-14.575379999999999</v>
      </c>
      <c r="U31" s="235">
        <v>-10.293559999999999</v>
      </c>
      <c r="V31" s="235">
        <v>-6.9536000000000007</v>
      </c>
      <c r="W31" s="235">
        <v>-5.6801599999999999</v>
      </c>
      <c r="X31" s="235">
        <v>-3.35554</v>
      </c>
      <c r="Y31" s="235">
        <v>-8.1621500000000005</v>
      </c>
      <c r="Z31" s="235">
        <v>2.4570000000000002E-2</v>
      </c>
      <c r="AA31" s="235">
        <v>-7.1100200000000005</v>
      </c>
      <c r="AB31" s="235">
        <v>-6.7532899999999998</v>
      </c>
      <c r="AC31" s="235">
        <v>-2.0011099999999997</v>
      </c>
      <c r="AD31" s="235">
        <v>-7.8896199999999999</v>
      </c>
      <c r="AE31" s="235">
        <v>-3.9773800000000001</v>
      </c>
      <c r="AF31" s="235">
        <v>-10.08442</v>
      </c>
      <c r="AG31" s="235">
        <v>-18.090959999999999</v>
      </c>
      <c r="AH31" s="235">
        <v>-11.6091</v>
      </c>
      <c r="AI31" s="252">
        <v>-21.548820344999999</v>
      </c>
      <c r="AJ31" s="252">
        <v>-7.5980226642700002</v>
      </c>
      <c r="AK31" s="252">
        <v>26.56495</v>
      </c>
      <c r="AL31" s="252">
        <v>1.9350000000000001</v>
      </c>
      <c r="AM31" s="252">
        <v>22.693020000000001</v>
      </c>
      <c r="AN31" s="211"/>
      <c r="AO31" s="211"/>
      <c r="AP31" s="211"/>
      <c r="AQ31" s="211"/>
      <c r="AR31" s="211"/>
      <c r="AS31" s="211"/>
      <c r="AT31" s="211"/>
      <c r="AU31" s="211"/>
      <c r="AV31" s="211"/>
      <c r="AW31" s="211"/>
      <c r="AX31" s="211"/>
      <c r="AY31" s="211"/>
    </row>
    <row r="32" spans="1:51" ht="15" x14ac:dyDescent="0.25">
      <c r="A32" s="193">
        <f>YampaRiverInflow.TotalOutflow!A32</f>
        <v>44986</v>
      </c>
      <c r="B32" s="165"/>
      <c r="C32" s="165"/>
      <c r="D32" s="165">
        <v>-11.603</v>
      </c>
      <c r="E32" s="235">
        <v>19.579360000000001</v>
      </c>
      <c r="F32" s="235">
        <v>21.266830000000002</v>
      </c>
      <c r="G32" s="235">
        <v>8.1764600000000005</v>
      </c>
      <c r="H32" s="235">
        <v>7.8801000000000005</v>
      </c>
      <c r="I32" s="235">
        <v>-16.084820000000001</v>
      </c>
      <c r="J32" s="235">
        <v>24.562889999999999</v>
      </c>
      <c r="K32" s="235">
        <v>-1.3683399999999999</v>
      </c>
      <c r="L32" s="235">
        <v>-30.239049999999999</v>
      </c>
      <c r="M32" s="235">
        <v>-0.40625</v>
      </c>
      <c r="N32" s="235">
        <v>-2.8755600000000001</v>
      </c>
      <c r="O32" s="235">
        <v>-24.367049999999999</v>
      </c>
      <c r="P32" s="235">
        <v>-21.61571</v>
      </c>
      <c r="Q32" s="235">
        <v>-7.1826499999999998</v>
      </c>
      <c r="R32" s="235">
        <v>-21.388090000000002</v>
      </c>
      <c r="S32" s="235">
        <v>-38.647570000000002</v>
      </c>
      <c r="T32" s="235">
        <v>-17.924779999999998</v>
      </c>
      <c r="U32" s="235">
        <v>-12.442740000000001</v>
      </c>
      <c r="V32" s="235">
        <v>-43.985260000000004</v>
      </c>
      <c r="W32" s="235">
        <v>-10.52102</v>
      </c>
      <c r="X32" s="235">
        <v>-6.4350100000000001</v>
      </c>
      <c r="Y32" s="235">
        <v>-12.448540000000001</v>
      </c>
      <c r="Z32" s="235">
        <v>-11.11115</v>
      </c>
      <c r="AA32" s="235">
        <v>-14.26328</v>
      </c>
      <c r="AB32" s="235">
        <v>-15.209569999999999</v>
      </c>
      <c r="AC32" s="235">
        <v>-13.494590000000001</v>
      </c>
      <c r="AD32" s="235">
        <v>-13.53969</v>
      </c>
      <c r="AE32" s="235">
        <v>-18.373999999999999</v>
      </c>
      <c r="AF32" s="235">
        <v>-10.9312</v>
      </c>
      <c r="AG32" s="235">
        <v>-22.812709999999999</v>
      </c>
      <c r="AH32" s="235">
        <v>-10.592450000000001</v>
      </c>
      <c r="AI32" s="252">
        <v>-11.9735317815</v>
      </c>
      <c r="AJ32" s="252">
        <v>-21.396965078199997</v>
      </c>
      <c r="AK32" s="252">
        <v>60.964930000000003</v>
      </c>
      <c r="AL32" s="252">
        <v>9.2411200000000004</v>
      </c>
      <c r="AM32" s="252">
        <v>34.107990000000001</v>
      </c>
      <c r="AN32" s="211"/>
      <c r="AO32" s="211"/>
      <c r="AP32" s="211"/>
      <c r="AQ32" s="211"/>
      <c r="AR32" s="211"/>
      <c r="AS32" s="211"/>
      <c r="AT32" s="211"/>
      <c r="AU32" s="211"/>
      <c r="AV32" s="211"/>
      <c r="AW32" s="211"/>
      <c r="AX32" s="211"/>
      <c r="AY32" s="211"/>
    </row>
    <row r="33" spans="1:51" ht="15" x14ac:dyDescent="0.25">
      <c r="A33" s="193">
        <f>YampaRiverInflow.TotalOutflow!A33</f>
        <v>45017</v>
      </c>
      <c r="B33" s="165"/>
      <c r="C33" s="165"/>
      <c r="D33" s="165">
        <v>-12.46</v>
      </c>
      <c r="E33" s="235">
        <v>-6.7857700000000003</v>
      </c>
      <c r="F33" s="235">
        <v>6.2441000000000004</v>
      </c>
      <c r="G33" s="235">
        <v>4.2861700000000003</v>
      </c>
      <c r="H33" s="235">
        <v>29.646259999999998</v>
      </c>
      <c r="I33" s="235">
        <v>28.972660000000001</v>
      </c>
      <c r="J33" s="235">
        <v>18.863569999999999</v>
      </c>
      <c r="K33" s="235">
        <v>13.24966</v>
      </c>
      <c r="L33" s="235">
        <v>-34.838769999999997</v>
      </c>
      <c r="M33" s="235">
        <v>-15.670870000000001</v>
      </c>
      <c r="N33" s="235">
        <v>-12.345879999999999</v>
      </c>
      <c r="O33" s="235">
        <v>-24.792330000000003</v>
      </c>
      <c r="P33" s="235">
        <v>-15.55307</v>
      </c>
      <c r="Q33" s="235">
        <v>-27.615380000000002</v>
      </c>
      <c r="R33" s="235">
        <v>-9.9768299999999996</v>
      </c>
      <c r="S33" s="235">
        <v>-7.8899799999999995</v>
      </c>
      <c r="T33" s="235">
        <v>-18.484590000000001</v>
      </c>
      <c r="U33" s="235">
        <v>-13.60337</v>
      </c>
      <c r="V33" s="235">
        <v>-60.627809999999997</v>
      </c>
      <c r="W33" s="235">
        <v>-9.7155499999999986</v>
      </c>
      <c r="X33" s="235">
        <v>-15.310879999999999</v>
      </c>
      <c r="Y33" s="235">
        <v>3.4897600000000004</v>
      </c>
      <c r="Z33" s="235">
        <v>-16.877500000000001</v>
      </c>
      <c r="AA33" s="235">
        <v>-19.60941</v>
      </c>
      <c r="AB33" s="235">
        <v>-18.033900000000003</v>
      </c>
      <c r="AC33" s="235">
        <v>-6.3000600000000002</v>
      </c>
      <c r="AD33" s="235">
        <v>-13.78439</v>
      </c>
      <c r="AE33" s="235">
        <v>-16.949249999999999</v>
      </c>
      <c r="AF33" s="235">
        <v>-12.7826</v>
      </c>
      <c r="AG33" s="235">
        <v>-23.694689999999998</v>
      </c>
      <c r="AH33" s="235">
        <v>-20.046709999999997</v>
      </c>
      <c r="AI33" s="252">
        <v>-21.301506761199999</v>
      </c>
      <c r="AJ33" s="252">
        <v>-18.480803921300001</v>
      </c>
      <c r="AK33" s="252">
        <v>54.424519999999994</v>
      </c>
      <c r="AL33" s="252">
        <v>12.133100000000001</v>
      </c>
      <c r="AM33" s="252">
        <v>76.599170000000001</v>
      </c>
      <c r="AN33" s="211"/>
      <c r="AO33" s="211"/>
      <c r="AP33" s="211"/>
      <c r="AQ33" s="211"/>
      <c r="AR33" s="211"/>
      <c r="AS33" s="211"/>
      <c r="AT33" s="211"/>
      <c r="AU33" s="211"/>
      <c r="AV33" s="211"/>
      <c r="AW33" s="211"/>
      <c r="AX33" s="211"/>
      <c r="AY33" s="211"/>
    </row>
    <row r="34" spans="1:51" ht="15" x14ac:dyDescent="0.25">
      <c r="A34" s="193">
        <f>YampaRiverInflow.TotalOutflow!A34</f>
        <v>45047</v>
      </c>
      <c r="B34" s="165"/>
      <c r="C34" s="165"/>
      <c r="D34" s="165">
        <v>-9.8019999999999996</v>
      </c>
      <c r="E34" s="235">
        <v>32.891910000000003</v>
      </c>
      <c r="F34" s="235">
        <v>32.762029999999996</v>
      </c>
      <c r="G34" s="235">
        <v>14.885899999999999</v>
      </c>
      <c r="H34" s="235">
        <v>9.8693099999999987</v>
      </c>
      <c r="I34" s="235">
        <v>49.975879999999997</v>
      </c>
      <c r="J34" s="235">
        <v>-7.9184299999999999</v>
      </c>
      <c r="K34" s="235">
        <v>11.12064</v>
      </c>
      <c r="L34" s="235">
        <v>-43.382190000000001</v>
      </c>
      <c r="M34" s="235">
        <v>-22.886580000000002</v>
      </c>
      <c r="N34" s="235">
        <v>-11.17521</v>
      </c>
      <c r="O34" s="235">
        <v>-23.596910000000001</v>
      </c>
      <c r="P34" s="235">
        <v>-15.42226</v>
      </c>
      <c r="Q34" s="235">
        <v>3.82769</v>
      </c>
      <c r="R34" s="235">
        <v>-8.7342700000000004</v>
      </c>
      <c r="S34" s="235">
        <v>-12.672180000000001</v>
      </c>
      <c r="T34" s="235">
        <v>-9.4568999999999992</v>
      </c>
      <c r="U34" s="235">
        <v>2.1620500000000002</v>
      </c>
      <c r="V34" s="235">
        <v>6.1777799999999994</v>
      </c>
      <c r="W34" s="235">
        <v>-11.006309999999999</v>
      </c>
      <c r="X34" s="235">
        <v>-11.085049999999999</v>
      </c>
      <c r="Y34" s="235">
        <v>-22.195970000000003</v>
      </c>
      <c r="Z34" s="235">
        <v>-14.829829999999999</v>
      </c>
      <c r="AA34" s="235">
        <v>10.05152</v>
      </c>
      <c r="AB34" s="235">
        <v>-15.21618</v>
      </c>
      <c r="AC34" s="235">
        <v>-22.456689999999998</v>
      </c>
      <c r="AD34" s="235">
        <v>-5.2049700000000003</v>
      </c>
      <c r="AE34" s="235">
        <v>-18.830310000000001</v>
      </c>
      <c r="AF34" s="235">
        <v>-9.6620400000000011</v>
      </c>
      <c r="AG34" s="235">
        <v>-14.13106</v>
      </c>
      <c r="AH34" s="235">
        <v>-15.37541</v>
      </c>
      <c r="AI34" s="252">
        <v>-17.183385914400002</v>
      </c>
      <c r="AJ34" s="252">
        <v>-10.352921004100001</v>
      </c>
      <c r="AK34" s="252">
        <v>25.669160000000002</v>
      </c>
      <c r="AL34" s="252">
        <v>46.607790000000001</v>
      </c>
      <c r="AM34" s="252">
        <v>81.077850000000012</v>
      </c>
      <c r="AN34" s="211"/>
      <c r="AO34" s="211"/>
      <c r="AP34" s="211"/>
      <c r="AQ34" s="211"/>
      <c r="AR34" s="211"/>
      <c r="AS34" s="211"/>
      <c r="AT34" s="211"/>
      <c r="AU34" s="211"/>
      <c r="AV34" s="211"/>
      <c r="AW34" s="211"/>
      <c r="AX34" s="211"/>
      <c r="AY34" s="211"/>
    </row>
    <row r="35" spans="1:51" ht="15" x14ac:dyDescent="0.25">
      <c r="A35" s="193">
        <f>YampaRiverInflow.TotalOutflow!A35</f>
        <v>45078</v>
      </c>
      <c r="B35" s="165"/>
      <c r="C35" s="165"/>
      <c r="D35" s="165">
        <v>-14.728</v>
      </c>
      <c r="E35" s="235">
        <v>43.907669999999996</v>
      </c>
      <c r="F35" s="235">
        <v>36.8551</v>
      </c>
      <c r="G35" s="235">
        <v>12.004910000000001</v>
      </c>
      <c r="H35" s="235">
        <v>7.7272400000000001</v>
      </c>
      <c r="I35" s="235">
        <v>40.933699999999995</v>
      </c>
      <c r="J35" s="235">
        <v>11.465860000000001</v>
      </c>
      <c r="K35" s="235">
        <v>16.794580000000003</v>
      </c>
      <c r="L35" s="235">
        <v>-46.634540000000001</v>
      </c>
      <c r="M35" s="235">
        <v>-19.443330000000003</v>
      </c>
      <c r="N35" s="235">
        <v>7.9125299999999994</v>
      </c>
      <c r="O35" s="235">
        <v>-9.9691600000000005</v>
      </c>
      <c r="P35" s="235">
        <v>-16.600020000000001</v>
      </c>
      <c r="Q35" s="235">
        <v>-10.217690000000001</v>
      </c>
      <c r="R35" s="235">
        <v>3.97357</v>
      </c>
      <c r="S35" s="235">
        <v>-3.1482399999999999</v>
      </c>
      <c r="T35" s="235">
        <v>-1.4221199999999998</v>
      </c>
      <c r="U35" s="235">
        <v>-38.834009999999999</v>
      </c>
      <c r="V35" s="235">
        <v>-7.06473</v>
      </c>
      <c r="W35" s="235">
        <v>1.8902699999999999</v>
      </c>
      <c r="X35" s="235">
        <v>8.4872199999999989</v>
      </c>
      <c r="Y35" s="235">
        <v>0.80691999999999997</v>
      </c>
      <c r="Z35" s="235">
        <v>-6.2195200000000002</v>
      </c>
      <c r="AA35" s="235">
        <v>13.559850000000001</v>
      </c>
      <c r="AB35" s="235">
        <v>-8.6716299999999986</v>
      </c>
      <c r="AC35" s="235">
        <v>-7.92706</v>
      </c>
      <c r="AD35" s="235">
        <v>-2.6868400000000001</v>
      </c>
      <c r="AE35" s="235">
        <v>-23.401610000000002</v>
      </c>
      <c r="AF35" s="235">
        <v>-8.745379999999999</v>
      </c>
      <c r="AG35" s="235">
        <v>-18.980650000000001</v>
      </c>
      <c r="AH35" s="235">
        <v>-16.096640000000001</v>
      </c>
      <c r="AI35" s="252">
        <v>-19.255974470100004</v>
      </c>
      <c r="AJ35" s="252">
        <v>-18.6228715425</v>
      </c>
      <c r="AK35" s="252">
        <v>36.7791</v>
      </c>
      <c r="AL35" s="252">
        <v>47.801720000000003</v>
      </c>
      <c r="AM35" s="252">
        <v>62.467669999999998</v>
      </c>
      <c r="AN35" s="211"/>
      <c r="AO35" s="211"/>
      <c r="AP35" s="211"/>
      <c r="AQ35" s="211"/>
      <c r="AR35" s="211"/>
      <c r="AS35" s="211"/>
      <c r="AT35" s="211"/>
      <c r="AU35" s="211"/>
      <c r="AV35" s="211"/>
      <c r="AW35" s="211"/>
      <c r="AX35" s="211"/>
      <c r="AY35" s="211"/>
    </row>
    <row r="36" spans="1:51" ht="15" x14ac:dyDescent="0.25">
      <c r="A36" s="193">
        <f>YampaRiverInflow.TotalOutflow!A36</f>
        <v>45108</v>
      </c>
      <c r="B36" s="165"/>
      <c r="C36" s="165"/>
      <c r="D36" s="165">
        <v>-11.792</v>
      </c>
      <c r="E36" s="235">
        <v>49.438319999999997</v>
      </c>
      <c r="F36" s="235">
        <v>32.877110000000002</v>
      </c>
      <c r="G36" s="235">
        <v>10.57719</v>
      </c>
      <c r="H36" s="235">
        <v>7.2024099999999995</v>
      </c>
      <c r="I36" s="235">
        <v>42.957050000000002</v>
      </c>
      <c r="J36" s="235">
        <v>25.683209999999999</v>
      </c>
      <c r="K36" s="235">
        <v>16.192450000000001</v>
      </c>
      <c r="L36" s="235">
        <v>-32.33464</v>
      </c>
      <c r="M36" s="235">
        <v>-28.353200000000001</v>
      </c>
      <c r="N36" s="235">
        <v>-13.82734</v>
      </c>
      <c r="O36" s="235">
        <v>-8.2693600000000007</v>
      </c>
      <c r="P36" s="235">
        <v>-6.1791200000000002</v>
      </c>
      <c r="Q36" s="235">
        <v>3.4561299999999999</v>
      </c>
      <c r="R36" s="235">
        <v>2.85033</v>
      </c>
      <c r="S36" s="235">
        <v>-5.2313599999999996</v>
      </c>
      <c r="T36" s="235">
        <v>-2.7631799999999997</v>
      </c>
      <c r="U36" s="235">
        <v>-11.48329</v>
      </c>
      <c r="V36" s="235">
        <v>-12.351889999999999</v>
      </c>
      <c r="W36" s="235">
        <v>-4.6287900000000004</v>
      </c>
      <c r="X36" s="235">
        <v>-5.6995800000000001</v>
      </c>
      <c r="Y36" s="235">
        <v>1.1146199999999999</v>
      </c>
      <c r="Z36" s="235">
        <v>-1.95407</v>
      </c>
      <c r="AA36" s="235">
        <v>15.37031</v>
      </c>
      <c r="AB36" s="235">
        <v>-6.1843900000000005</v>
      </c>
      <c r="AC36" s="235">
        <v>2.6158600000000001</v>
      </c>
      <c r="AD36" s="235">
        <v>5.3711899999999995</v>
      </c>
      <c r="AE36" s="235">
        <v>-13.886209999999998</v>
      </c>
      <c r="AF36" s="235">
        <v>-10.38104</v>
      </c>
      <c r="AG36" s="235">
        <v>-8.8864900000000002</v>
      </c>
      <c r="AH36" s="235">
        <v>-24.04243</v>
      </c>
      <c r="AI36" s="252">
        <v>-9.7753157925099998</v>
      </c>
      <c r="AJ36" s="252">
        <v>-13.541234510899999</v>
      </c>
      <c r="AK36" s="252">
        <v>72.870630000000006</v>
      </c>
      <c r="AL36" s="252">
        <v>68.089640000000003</v>
      </c>
      <c r="AM36" s="252">
        <v>60.205719999999999</v>
      </c>
      <c r="AN36" s="211"/>
      <c r="AO36" s="211"/>
      <c r="AP36" s="211"/>
      <c r="AQ36" s="211"/>
      <c r="AR36" s="211"/>
      <c r="AS36" s="211"/>
      <c r="AT36" s="211"/>
      <c r="AU36" s="211"/>
      <c r="AV36" s="211"/>
      <c r="AW36" s="211"/>
      <c r="AX36" s="211"/>
      <c r="AY36" s="211"/>
    </row>
    <row r="37" spans="1:51" ht="15" x14ac:dyDescent="0.25">
      <c r="A37" s="193">
        <f>YampaRiverInflow.TotalOutflow!A37</f>
        <v>45139</v>
      </c>
      <c r="B37" s="165"/>
      <c r="C37" s="165"/>
      <c r="D37" s="165">
        <v>-12.022</v>
      </c>
      <c r="E37" s="235">
        <v>30.162470000000003</v>
      </c>
      <c r="F37" s="235">
        <v>25.66291</v>
      </c>
      <c r="G37" s="235">
        <v>47.366790000000002</v>
      </c>
      <c r="H37" s="235">
        <v>-3.6207199999999999</v>
      </c>
      <c r="I37" s="235">
        <v>8.2340900000000001</v>
      </c>
      <c r="J37" s="235">
        <v>1.0808900000000001</v>
      </c>
      <c r="K37" s="235">
        <v>9.8302700000000005</v>
      </c>
      <c r="L37" s="235">
        <v>-30.478750000000002</v>
      </c>
      <c r="M37" s="235">
        <v>-37.806379999999997</v>
      </c>
      <c r="N37" s="235">
        <v>0.36157</v>
      </c>
      <c r="O37" s="235">
        <v>-21.721700000000002</v>
      </c>
      <c r="P37" s="235">
        <v>-32.771730000000005</v>
      </c>
      <c r="Q37" s="235">
        <v>-3.3455599999999999</v>
      </c>
      <c r="R37" s="235">
        <v>5.3322599999999998</v>
      </c>
      <c r="S37" s="235">
        <v>-12.47739</v>
      </c>
      <c r="T37" s="235">
        <v>-10.764940000000001</v>
      </c>
      <c r="U37" s="235">
        <v>-12.411370000000002</v>
      </c>
      <c r="V37" s="235">
        <v>-5.8684500000000002</v>
      </c>
      <c r="W37" s="235">
        <v>-7.3342000000000001</v>
      </c>
      <c r="X37" s="235">
        <v>-0.58257000000000003</v>
      </c>
      <c r="Y37" s="235">
        <v>-2.9759099999999998</v>
      </c>
      <c r="Z37" s="235">
        <v>-4.9262499999999996</v>
      </c>
      <c r="AA37" s="235">
        <v>7.4216999999999995</v>
      </c>
      <c r="AB37" s="235">
        <v>-6.2596699999999998</v>
      </c>
      <c r="AC37" s="235">
        <v>-3.49715</v>
      </c>
      <c r="AD37" s="235">
        <v>-8.0988400000000009</v>
      </c>
      <c r="AE37" s="235">
        <v>-12.211690000000001</v>
      </c>
      <c r="AF37" s="235">
        <v>-5.9300299999999995</v>
      </c>
      <c r="AG37" s="235">
        <v>-10.645899999999999</v>
      </c>
      <c r="AH37" s="235">
        <v>-16.45506</v>
      </c>
      <c r="AI37" s="252">
        <v>-6.1211380751300002</v>
      </c>
      <c r="AJ37" s="252">
        <v>-16.4951205805</v>
      </c>
      <c r="AK37" s="252">
        <v>74.391710000000003</v>
      </c>
      <c r="AL37" s="252">
        <v>83.114260000000002</v>
      </c>
      <c r="AM37" s="252">
        <v>64.003280000000004</v>
      </c>
      <c r="AN37" s="211"/>
      <c r="AO37" s="211"/>
      <c r="AP37" s="211"/>
      <c r="AQ37" s="211"/>
      <c r="AR37" s="211"/>
      <c r="AS37" s="211"/>
      <c r="AT37" s="211"/>
      <c r="AU37" s="211"/>
      <c r="AV37" s="211"/>
      <c r="AW37" s="211"/>
      <c r="AX37" s="211"/>
      <c r="AY37" s="211"/>
    </row>
    <row r="38" spans="1:51" ht="15" x14ac:dyDescent="0.25">
      <c r="A38" s="193">
        <f>YampaRiverInflow.TotalOutflow!A38</f>
        <v>45170</v>
      </c>
      <c r="B38" s="165"/>
      <c r="C38" s="165"/>
      <c r="D38" s="165">
        <v>-14.513</v>
      </c>
      <c r="E38" s="235">
        <v>37.451620000000005</v>
      </c>
      <c r="F38" s="235">
        <v>29.726150000000001</v>
      </c>
      <c r="G38" s="235">
        <v>21.405069999999998</v>
      </c>
      <c r="H38" s="235">
        <v>-6.1849399999999992</v>
      </c>
      <c r="I38" s="235">
        <v>-13.40967</v>
      </c>
      <c r="J38" s="235">
        <v>4.8451000000000004</v>
      </c>
      <c r="K38" s="235">
        <v>10.459700000000002</v>
      </c>
      <c r="L38" s="235">
        <v>-32.106940000000002</v>
      </c>
      <c r="M38" s="235">
        <v>-14.36115</v>
      </c>
      <c r="N38" s="235">
        <v>6.0761099999999999</v>
      </c>
      <c r="O38" s="235">
        <v>2.1292300000000002</v>
      </c>
      <c r="P38" s="235">
        <v>3.4588800000000002</v>
      </c>
      <c r="Q38" s="235">
        <v>-3.5141100000000001</v>
      </c>
      <c r="R38" s="235">
        <v>2.3970700000000003</v>
      </c>
      <c r="S38" s="235">
        <v>-14.862719999999999</v>
      </c>
      <c r="T38" s="235">
        <v>10.64911</v>
      </c>
      <c r="U38" s="235">
        <v>1.2162899999999999</v>
      </c>
      <c r="V38" s="235">
        <v>-3.2352600000000002</v>
      </c>
      <c r="W38" s="235">
        <v>3.2015500000000001</v>
      </c>
      <c r="X38" s="235">
        <v>-2.03647</v>
      </c>
      <c r="Y38" s="235">
        <v>4.6902200000000001</v>
      </c>
      <c r="Z38" s="235">
        <v>-2.4659599999999999</v>
      </c>
      <c r="AA38" s="235">
        <v>2.1341199999999998</v>
      </c>
      <c r="AB38" s="235">
        <v>-3.6479999999999999E-2</v>
      </c>
      <c r="AC38" s="235">
        <v>3.5242300000000002</v>
      </c>
      <c r="AD38" s="235">
        <v>2.30775</v>
      </c>
      <c r="AE38" s="235">
        <v>-2.1289499999999997</v>
      </c>
      <c r="AF38" s="235">
        <v>-5.9721000000000002</v>
      </c>
      <c r="AG38" s="235">
        <v>-4.7625399999999996</v>
      </c>
      <c r="AH38" s="235">
        <v>-11.23626</v>
      </c>
      <c r="AI38" s="252">
        <v>-5.9217293134800002</v>
      </c>
      <c r="AJ38" s="252">
        <v>-16.066383176799999</v>
      </c>
      <c r="AK38" s="252">
        <v>15.569330000000001</v>
      </c>
      <c r="AL38" s="252">
        <v>17.491540000000001</v>
      </c>
      <c r="AM38" s="252">
        <v>90.030710000000013</v>
      </c>
      <c r="AN38" s="211"/>
      <c r="AO38" s="211"/>
      <c r="AP38" s="211"/>
      <c r="AQ38" s="211"/>
      <c r="AR38" s="211"/>
      <c r="AS38" s="211"/>
      <c r="AT38" s="211"/>
      <c r="AU38" s="211"/>
      <c r="AV38" s="211"/>
      <c r="AW38" s="211"/>
      <c r="AX38" s="211"/>
      <c r="AY38" s="211"/>
    </row>
    <row r="39" spans="1:51" ht="15" x14ac:dyDescent="0.25">
      <c r="A39" s="193">
        <f>YampaRiverInflow.TotalOutflow!A39</f>
        <v>45200</v>
      </c>
      <c r="B39" s="165"/>
      <c r="C39" s="165"/>
      <c r="D39" s="165">
        <v>-10.351000000000001</v>
      </c>
      <c r="E39" s="235">
        <v>-7.9622099999999998</v>
      </c>
      <c r="F39" s="235">
        <v>14.659660000000001</v>
      </c>
      <c r="G39" s="235">
        <v>6.4712700000000005</v>
      </c>
      <c r="H39" s="235">
        <v>-4.5573800000000002</v>
      </c>
      <c r="I39" s="235">
        <v>16.089169999999999</v>
      </c>
      <c r="J39" s="235">
        <v>2.3823400000000001</v>
      </c>
      <c r="K39" s="235">
        <v>-2.3206700000000002</v>
      </c>
      <c r="L39" s="235">
        <v>-31.9285</v>
      </c>
      <c r="M39" s="235">
        <v>-8.5193500000000011</v>
      </c>
      <c r="N39" s="235">
        <v>-12.10599</v>
      </c>
      <c r="O39" s="235">
        <v>-6.4365399999999999</v>
      </c>
      <c r="P39" s="235">
        <v>-9.3328700000000016</v>
      </c>
      <c r="Q39" s="235">
        <v>8.7130799999999997</v>
      </c>
      <c r="R39" s="235">
        <v>6.0392799999999998</v>
      </c>
      <c r="S39" s="235">
        <v>-14.376950000000001</v>
      </c>
      <c r="T39" s="235">
        <v>11.44023</v>
      </c>
      <c r="U39" s="235">
        <v>-2.2667899999999999</v>
      </c>
      <c r="V39" s="235">
        <v>12.561069999999999</v>
      </c>
      <c r="W39" s="235">
        <v>9.3788400000000003</v>
      </c>
      <c r="X39" s="235">
        <v>7.2322499999999996</v>
      </c>
      <c r="Y39" s="235">
        <v>17.66301</v>
      </c>
      <c r="Z39" s="235">
        <v>17.936130000000002</v>
      </c>
      <c r="AA39" s="235">
        <v>19.500349999999997</v>
      </c>
      <c r="AB39" s="235">
        <v>0.40545999999999999</v>
      </c>
      <c r="AC39" s="235">
        <v>-3.57796</v>
      </c>
      <c r="AD39" s="235">
        <v>-7.8305600000000002</v>
      </c>
      <c r="AE39" s="235">
        <v>5.5783399999999999</v>
      </c>
      <c r="AF39" s="235">
        <v>7.1333100000000007</v>
      </c>
      <c r="AG39" s="235">
        <v>-3.07572</v>
      </c>
      <c r="AH39" s="235">
        <v>-12.67216</v>
      </c>
      <c r="AI39" s="252">
        <v>9.5933321672099989</v>
      </c>
      <c r="AJ39" s="252">
        <v>-7.3716004105100001</v>
      </c>
      <c r="AK39" s="252">
        <v>11.770820000000001</v>
      </c>
      <c r="AL39" s="252">
        <v>29.394490000000001</v>
      </c>
      <c r="AM39" s="252">
        <v>133.46231</v>
      </c>
      <c r="AN39" s="211"/>
      <c r="AO39" s="211"/>
      <c r="AP39" s="211"/>
      <c r="AQ39" s="211"/>
      <c r="AR39" s="211"/>
      <c r="AS39" s="211"/>
      <c r="AT39" s="211"/>
      <c r="AU39" s="211"/>
      <c r="AV39" s="211"/>
      <c r="AW39" s="211"/>
      <c r="AX39" s="211"/>
      <c r="AY39" s="211"/>
    </row>
    <row r="40" spans="1:51" ht="15" x14ac:dyDescent="0.25">
      <c r="A40" s="193">
        <f>YampaRiverInflow.TotalOutflow!A40</f>
        <v>45231</v>
      </c>
      <c r="B40" s="165"/>
      <c r="C40" s="165"/>
      <c r="D40" s="165">
        <v>-18.545000000000002</v>
      </c>
      <c r="E40" s="235">
        <v>19.1631</v>
      </c>
      <c r="F40" s="235">
        <v>8.3231599999999997</v>
      </c>
      <c r="G40" s="235">
        <v>-4.9865000000000004</v>
      </c>
      <c r="H40" s="235">
        <v>15.50897</v>
      </c>
      <c r="I40" s="235">
        <v>11.76432</v>
      </c>
      <c r="J40" s="235">
        <v>31.527560000000001</v>
      </c>
      <c r="K40" s="235">
        <v>-3.2050900000000002</v>
      </c>
      <c r="L40" s="235">
        <v>-23.295529999999999</v>
      </c>
      <c r="M40" s="235">
        <v>-17.111999999999998</v>
      </c>
      <c r="N40" s="235">
        <v>-11.698649999999999</v>
      </c>
      <c r="O40" s="235">
        <v>-40.886620000000001</v>
      </c>
      <c r="P40" s="235">
        <v>8.8454099999999993</v>
      </c>
      <c r="Q40" s="235">
        <v>8.6155300000000015</v>
      </c>
      <c r="R40" s="235">
        <v>-6.0922700000000001</v>
      </c>
      <c r="S40" s="235">
        <v>-18.06193</v>
      </c>
      <c r="T40" s="235">
        <v>-2.7934000000000001</v>
      </c>
      <c r="U40" s="235">
        <v>14.61594</v>
      </c>
      <c r="V40" s="235">
        <v>1.1808599999999998</v>
      </c>
      <c r="W40" s="235">
        <v>-1.2787599999999999</v>
      </c>
      <c r="X40" s="235">
        <v>-0.85072999999999999</v>
      </c>
      <c r="Y40" s="235">
        <v>-7.69496</v>
      </c>
      <c r="Z40" s="235">
        <v>-25.293230000000001</v>
      </c>
      <c r="AA40" s="235">
        <v>14.929360000000001</v>
      </c>
      <c r="AB40" s="235">
        <v>-6.5592299999999994</v>
      </c>
      <c r="AC40" s="235">
        <v>-12.624499999999999</v>
      </c>
      <c r="AD40" s="235">
        <v>-15.31161</v>
      </c>
      <c r="AE40" s="235">
        <v>-29.335889999999999</v>
      </c>
      <c r="AF40" s="235">
        <v>-11.260489999999999</v>
      </c>
      <c r="AG40" s="235">
        <v>-11.40968</v>
      </c>
      <c r="AH40" s="235">
        <v>4.0670200000000003</v>
      </c>
      <c r="AI40" s="252">
        <v>-5.6661833634400001</v>
      </c>
      <c r="AJ40" s="252">
        <v>-13.579297370099999</v>
      </c>
      <c r="AK40" s="252">
        <v>7.9291700000000001</v>
      </c>
      <c r="AL40" s="252">
        <v>-2.7989000000000002</v>
      </c>
      <c r="AM40" s="252">
        <v>52.581679999999999</v>
      </c>
      <c r="AN40" s="211"/>
      <c r="AO40" s="211"/>
      <c r="AP40" s="211"/>
      <c r="AQ40" s="211"/>
      <c r="AR40" s="211"/>
      <c r="AS40" s="211"/>
      <c r="AT40" s="211"/>
      <c r="AU40" s="211"/>
      <c r="AV40" s="211"/>
      <c r="AW40" s="211"/>
      <c r="AX40" s="211"/>
      <c r="AY40" s="211"/>
    </row>
    <row r="41" spans="1:51" ht="15" x14ac:dyDescent="0.25">
      <c r="A41" s="193">
        <f>YampaRiverInflow.TotalOutflow!A41</f>
        <v>45261</v>
      </c>
      <c r="B41" s="165"/>
      <c r="C41" s="165"/>
      <c r="D41" s="165">
        <v>-12.076000000000001</v>
      </c>
      <c r="E41" s="235">
        <v>32.17351</v>
      </c>
      <c r="F41" s="235">
        <v>27.887509999999999</v>
      </c>
      <c r="G41" s="235">
        <v>-7.8382100000000001</v>
      </c>
      <c r="H41" s="235">
        <v>-32.544939999999997</v>
      </c>
      <c r="I41" s="235">
        <v>-18.25207</v>
      </c>
      <c r="J41" s="235">
        <v>0.23571999999999999</v>
      </c>
      <c r="K41" s="235">
        <v>-17.19848</v>
      </c>
      <c r="L41" s="235">
        <v>-15.513</v>
      </c>
      <c r="M41" s="235">
        <v>-23.537050000000001</v>
      </c>
      <c r="N41" s="235">
        <v>-21.342089999999999</v>
      </c>
      <c r="O41" s="235">
        <v>-25.91873</v>
      </c>
      <c r="P41" s="235">
        <v>-8.1638900000000003</v>
      </c>
      <c r="Q41" s="235">
        <v>-7.6459899999999994</v>
      </c>
      <c r="R41" s="235">
        <v>-41.546080000000003</v>
      </c>
      <c r="S41" s="235">
        <v>-20.32019</v>
      </c>
      <c r="T41" s="235">
        <v>-22.775419999999997</v>
      </c>
      <c r="U41" s="235">
        <v>-20.00853</v>
      </c>
      <c r="V41" s="235">
        <v>-16.126649999999998</v>
      </c>
      <c r="W41" s="235">
        <v>-14.551170000000001</v>
      </c>
      <c r="X41" s="235">
        <v>-9.3304200000000002</v>
      </c>
      <c r="Y41" s="235">
        <v>-15.43425</v>
      </c>
      <c r="Z41" s="235">
        <v>-9.6678799999999985</v>
      </c>
      <c r="AA41" s="235">
        <v>2.13557</v>
      </c>
      <c r="AB41" s="235">
        <v>-15.070690000000001</v>
      </c>
      <c r="AC41" s="235">
        <v>-14.155530000000001</v>
      </c>
      <c r="AD41" s="235">
        <v>-24.016959999999997</v>
      </c>
      <c r="AE41" s="235">
        <v>-14.53312</v>
      </c>
      <c r="AF41" s="235">
        <v>-28.044779999999999</v>
      </c>
      <c r="AG41" s="235">
        <v>-6.3832500000000003</v>
      </c>
      <c r="AH41" s="235">
        <v>-10.085459999999999</v>
      </c>
      <c r="AI41" s="252">
        <v>-1.7760761056900001</v>
      </c>
      <c r="AJ41" s="252">
        <v>-12.813628441100001</v>
      </c>
      <c r="AK41" s="252">
        <v>0.70411000000000001</v>
      </c>
      <c r="AL41" s="252">
        <v>-2.0269400000000002</v>
      </c>
      <c r="AM41" s="252">
        <v>51.959830000000004</v>
      </c>
      <c r="AN41" s="211"/>
      <c r="AO41" s="211"/>
      <c r="AP41" s="211"/>
      <c r="AQ41" s="211"/>
      <c r="AR41" s="211"/>
      <c r="AS41" s="211"/>
      <c r="AT41" s="211"/>
      <c r="AU41" s="211"/>
      <c r="AV41" s="211"/>
      <c r="AW41" s="211"/>
      <c r="AX41" s="211"/>
      <c r="AY41" s="211"/>
    </row>
    <row r="42" spans="1:51" ht="15" x14ac:dyDescent="0.25">
      <c r="A42" s="193">
        <f>YampaRiverInflow.TotalOutflow!A42</f>
        <v>45292</v>
      </c>
      <c r="B42" s="165"/>
      <c r="C42" s="165"/>
      <c r="D42" s="165">
        <v>-20.931000000000001</v>
      </c>
      <c r="E42" s="235">
        <v>-8.1626999999999992</v>
      </c>
      <c r="F42" s="235">
        <v>-9.4905600000000003</v>
      </c>
      <c r="G42" s="235">
        <v>-16.206330000000001</v>
      </c>
      <c r="H42" s="235">
        <v>-67.403059999999996</v>
      </c>
      <c r="I42" s="235">
        <v>5.3257399999999997</v>
      </c>
      <c r="J42" s="235">
        <v>-10.554080000000001</v>
      </c>
      <c r="K42" s="235">
        <v>-12.17793</v>
      </c>
      <c r="L42" s="235">
        <v>-5.2285699999999995</v>
      </c>
      <c r="M42" s="235">
        <v>-11.82418</v>
      </c>
      <c r="N42" s="235">
        <v>-0.35291</v>
      </c>
      <c r="O42" s="235">
        <v>-9.4022099999999984</v>
      </c>
      <c r="P42" s="235">
        <v>-2.2324000000000002</v>
      </c>
      <c r="Q42" s="235">
        <v>-13.06556</v>
      </c>
      <c r="R42" s="235">
        <v>-23.842459999999999</v>
      </c>
      <c r="S42" s="235">
        <v>-22.88402</v>
      </c>
      <c r="T42" s="235">
        <v>-9.2863400000000009</v>
      </c>
      <c r="U42" s="235">
        <v>2.0555400000000001</v>
      </c>
      <c r="V42" s="235">
        <v>-8.3692099999999989</v>
      </c>
      <c r="W42" s="235">
        <v>-7.36435</v>
      </c>
      <c r="X42" s="235">
        <v>-10.88565</v>
      </c>
      <c r="Y42" s="235">
        <v>0.18258000000000002</v>
      </c>
      <c r="Z42" s="235">
        <v>-24.099160000000001</v>
      </c>
      <c r="AA42" s="235">
        <v>-10.99343</v>
      </c>
      <c r="AB42" s="235">
        <v>-17.351569999999999</v>
      </c>
      <c r="AC42" s="235">
        <v>-15.120850000000001</v>
      </c>
      <c r="AD42" s="235">
        <v>-15.297610000000001</v>
      </c>
      <c r="AE42" s="235">
        <v>-7.4300500000000005</v>
      </c>
      <c r="AF42" s="235">
        <v>-23.203659999999999</v>
      </c>
      <c r="AG42" s="235">
        <v>-11.24441</v>
      </c>
      <c r="AH42" s="235">
        <v>-7.0866850672100004</v>
      </c>
      <c r="AI42" s="252">
        <v>-21.8410222298</v>
      </c>
      <c r="AJ42" s="252">
        <v>32.649590000000003</v>
      </c>
      <c r="AK42" s="252">
        <v>-4.1834899999999999</v>
      </c>
      <c r="AL42" s="252">
        <v>31.439830000000001</v>
      </c>
      <c r="AM42" s="252">
        <v>31.442490000000003</v>
      </c>
      <c r="AN42" s="211"/>
      <c r="AO42" s="211"/>
      <c r="AP42" s="211"/>
      <c r="AQ42" s="211"/>
      <c r="AR42" s="211"/>
      <c r="AS42" s="211"/>
      <c r="AT42" s="211"/>
      <c r="AU42" s="211"/>
      <c r="AV42" s="211"/>
      <c r="AW42" s="211"/>
      <c r="AX42" s="211"/>
      <c r="AY42" s="211"/>
    </row>
    <row r="43" spans="1:51" ht="15" x14ac:dyDescent="0.25">
      <c r="A43" s="193">
        <f>YampaRiverInflow.TotalOutflow!A43</f>
        <v>45323</v>
      </c>
      <c r="B43" s="165"/>
      <c r="C43" s="165"/>
      <c r="D43" s="165">
        <v>-10.266</v>
      </c>
      <c r="E43" s="235">
        <v>-14.345370000000001</v>
      </c>
      <c r="F43" s="235">
        <v>0.28820999999999997</v>
      </c>
      <c r="G43" s="235">
        <v>24.75806</v>
      </c>
      <c r="H43" s="235">
        <v>-0.71377000000000002</v>
      </c>
      <c r="I43" s="235">
        <v>-17.479389999999999</v>
      </c>
      <c r="J43" s="235">
        <v>7.1028599999999997</v>
      </c>
      <c r="K43" s="235">
        <v>-20.612359999999999</v>
      </c>
      <c r="L43" s="235">
        <v>-3.8160700000000003</v>
      </c>
      <c r="M43" s="235">
        <v>12.07672</v>
      </c>
      <c r="N43" s="235">
        <v>-6.4777399999999998</v>
      </c>
      <c r="O43" s="235">
        <v>-3.1795599999999999</v>
      </c>
      <c r="P43" s="235">
        <v>-18.78584</v>
      </c>
      <c r="Q43" s="235">
        <v>-15.19333</v>
      </c>
      <c r="R43" s="235">
        <v>16.79738</v>
      </c>
      <c r="S43" s="235">
        <v>-14.575379999999999</v>
      </c>
      <c r="T43" s="235">
        <v>-10.293559999999999</v>
      </c>
      <c r="U43" s="235">
        <v>-6.9536000000000007</v>
      </c>
      <c r="V43" s="235">
        <v>-5.6801599999999999</v>
      </c>
      <c r="W43" s="235">
        <v>-3.35554</v>
      </c>
      <c r="X43" s="235">
        <v>-8.1621500000000005</v>
      </c>
      <c r="Y43" s="235">
        <v>2.4570000000000002E-2</v>
      </c>
      <c r="Z43" s="235">
        <v>-7.1100200000000005</v>
      </c>
      <c r="AA43" s="235">
        <v>-6.7532899999999998</v>
      </c>
      <c r="AB43" s="235">
        <v>-2.0011099999999997</v>
      </c>
      <c r="AC43" s="235">
        <v>-7.8896199999999999</v>
      </c>
      <c r="AD43" s="235">
        <v>-3.9773800000000001</v>
      </c>
      <c r="AE43" s="235">
        <v>-10.08442</v>
      </c>
      <c r="AF43" s="235">
        <v>-18.090959999999999</v>
      </c>
      <c r="AG43" s="235">
        <v>-11.6091</v>
      </c>
      <c r="AH43" s="235">
        <v>-21.548820344999999</v>
      </c>
      <c r="AI43" s="252">
        <v>-7.5980226642700002</v>
      </c>
      <c r="AJ43" s="252">
        <v>26.56495</v>
      </c>
      <c r="AK43" s="252">
        <v>1.9350000000000001</v>
      </c>
      <c r="AL43" s="252">
        <v>22.693020000000001</v>
      </c>
      <c r="AM43" s="252">
        <v>32.191499999999998</v>
      </c>
      <c r="AN43" s="211"/>
      <c r="AO43" s="211"/>
      <c r="AP43" s="211"/>
      <c r="AQ43" s="211"/>
      <c r="AR43" s="211"/>
      <c r="AS43" s="211"/>
      <c r="AT43" s="211"/>
      <c r="AU43" s="211"/>
      <c r="AV43" s="211"/>
      <c r="AW43" s="211"/>
      <c r="AX43" s="211"/>
      <c r="AY43" s="211"/>
    </row>
    <row r="44" spans="1:51" ht="15" x14ac:dyDescent="0.25">
      <c r="A44" s="193">
        <f>YampaRiverInflow.TotalOutflow!A44</f>
        <v>45352</v>
      </c>
      <c r="B44" s="165"/>
      <c r="C44" s="165"/>
      <c r="D44" s="165">
        <v>-11.603</v>
      </c>
      <c r="E44" s="235">
        <v>21.266830000000002</v>
      </c>
      <c r="F44" s="235">
        <v>8.1764600000000005</v>
      </c>
      <c r="G44" s="235">
        <v>7.8801000000000005</v>
      </c>
      <c r="H44" s="235">
        <v>-16.084820000000001</v>
      </c>
      <c r="I44" s="235">
        <v>24.562889999999999</v>
      </c>
      <c r="J44" s="235">
        <v>-1.3683399999999999</v>
      </c>
      <c r="K44" s="235">
        <v>-30.239049999999999</v>
      </c>
      <c r="L44" s="235">
        <v>-0.40625</v>
      </c>
      <c r="M44" s="235">
        <v>-2.8755600000000001</v>
      </c>
      <c r="N44" s="235">
        <v>-24.367049999999999</v>
      </c>
      <c r="O44" s="235">
        <v>-21.61571</v>
      </c>
      <c r="P44" s="235">
        <v>-7.1826499999999998</v>
      </c>
      <c r="Q44" s="235">
        <v>-21.388090000000002</v>
      </c>
      <c r="R44" s="235">
        <v>-38.647570000000002</v>
      </c>
      <c r="S44" s="235">
        <v>-17.924779999999998</v>
      </c>
      <c r="T44" s="235">
        <v>-12.442740000000001</v>
      </c>
      <c r="U44" s="235">
        <v>-43.985260000000004</v>
      </c>
      <c r="V44" s="235">
        <v>-10.52102</v>
      </c>
      <c r="W44" s="235">
        <v>-6.4350100000000001</v>
      </c>
      <c r="X44" s="235">
        <v>-12.448540000000001</v>
      </c>
      <c r="Y44" s="235">
        <v>-11.11115</v>
      </c>
      <c r="Z44" s="235">
        <v>-14.26328</v>
      </c>
      <c r="AA44" s="235">
        <v>-15.209569999999999</v>
      </c>
      <c r="AB44" s="235">
        <v>-13.494590000000001</v>
      </c>
      <c r="AC44" s="235">
        <v>-13.53969</v>
      </c>
      <c r="AD44" s="235">
        <v>-18.373999999999999</v>
      </c>
      <c r="AE44" s="235">
        <v>-10.9312</v>
      </c>
      <c r="AF44" s="235">
        <v>-22.812709999999999</v>
      </c>
      <c r="AG44" s="235">
        <v>-10.592450000000001</v>
      </c>
      <c r="AH44" s="235">
        <v>-11.9735317815</v>
      </c>
      <c r="AI44" s="252">
        <v>-21.396965078199997</v>
      </c>
      <c r="AJ44" s="252">
        <v>60.964930000000003</v>
      </c>
      <c r="AK44" s="252">
        <v>9.2411200000000004</v>
      </c>
      <c r="AL44" s="252">
        <v>34.107990000000001</v>
      </c>
      <c r="AM44" s="252">
        <v>19.579360000000001</v>
      </c>
      <c r="AN44" s="211"/>
      <c r="AO44" s="211"/>
      <c r="AP44" s="211"/>
      <c r="AQ44" s="211"/>
      <c r="AR44" s="211"/>
      <c r="AS44" s="211"/>
      <c r="AT44" s="211"/>
      <c r="AU44" s="211"/>
      <c r="AV44" s="211"/>
      <c r="AW44" s="211"/>
      <c r="AX44" s="211"/>
      <c r="AY44" s="211"/>
    </row>
    <row r="45" spans="1:51" ht="15" x14ac:dyDescent="0.25">
      <c r="A45" s="193">
        <f>YampaRiverInflow.TotalOutflow!A45</f>
        <v>45383</v>
      </c>
      <c r="B45" s="165"/>
      <c r="C45" s="165"/>
      <c r="D45" s="165">
        <v>-12.46</v>
      </c>
      <c r="E45" s="235">
        <v>6.2441000000000004</v>
      </c>
      <c r="F45" s="235">
        <v>4.2861700000000003</v>
      </c>
      <c r="G45" s="235">
        <v>29.646259999999998</v>
      </c>
      <c r="H45" s="235">
        <v>28.972660000000001</v>
      </c>
      <c r="I45" s="235">
        <v>18.863569999999999</v>
      </c>
      <c r="J45" s="235">
        <v>13.24966</v>
      </c>
      <c r="K45" s="235">
        <v>-34.838769999999997</v>
      </c>
      <c r="L45" s="235">
        <v>-15.670870000000001</v>
      </c>
      <c r="M45" s="235">
        <v>-12.345879999999999</v>
      </c>
      <c r="N45" s="235">
        <v>-24.792330000000003</v>
      </c>
      <c r="O45" s="235">
        <v>-15.55307</v>
      </c>
      <c r="P45" s="235">
        <v>-27.615380000000002</v>
      </c>
      <c r="Q45" s="235">
        <v>-9.9768299999999996</v>
      </c>
      <c r="R45" s="235">
        <v>-7.8899799999999995</v>
      </c>
      <c r="S45" s="235">
        <v>-18.484590000000001</v>
      </c>
      <c r="T45" s="235">
        <v>-13.60337</v>
      </c>
      <c r="U45" s="235">
        <v>-60.627809999999997</v>
      </c>
      <c r="V45" s="235">
        <v>-9.7155499999999986</v>
      </c>
      <c r="W45" s="235">
        <v>-15.310879999999999</v>
      </c>
      <c r="X45" s="235">
        <v>3.4897600000000004</v>
      </c>
      <c r="Y45" s="235">
        <v>-16.877500000000001</v>
      </c>
      <c r="Z45" s="235">
        <v>-19.60941</v>
      </c>
      <c r="AA45" s="235">
        <v>-18.033900000000003</v>
      </c>
      <c r="AB45" s="235">
        <v>-6.3000600000000002</v>
      </c>
      <c r="AC45" s="235">
        <v>-13.78439</v>
      </c>
      <c r="AD45" s="235">
        <v>-16.949249999999999</v>
      </c>
      <c r="AE45" s="235">
        <v>-12.7826</v>
      </c>
      <c r="AF45" s="235">
        <v>-23.694689999999998</v>
      </c>
      <c r="AG45" s="235">
        <v>-20.046709999999997</v>
      </c>
      <c r="AH45" s="235">
        <v>-21.301506761199999</v>
      </c>
      <c r="AI45" s="252">
        <v>-18.480803921300001</v>
      </c>
      <c r="AJ45" s="252">
        <v>54.424519999999994</v>
      </c>
      <c r="AK45" s="252">
        <v>12.133100000000001</v>
      </c>
      <c r="AL45" s="252">
        <v>76.599170000000001</v>
      </c>
      <c r="AM45" s="252">
        <v>-6.7857700000000003</v>
      </c>
      <c r="AN45" s="211"/>
      <c r="AO45" s="211"/>
      <c r="AP45" s="211"/>
      <c r="AQ45" s="211"/>
      <c r="AR45" s="211"/>
      <c r="AS45" s="211"/>
      <c r="AT45" s="211"/>
      <c r="AU45" s="211"/>
      <c r="AV45" s="211"/>
      <c r="AW45" s="211"/>
      <c r="AX45" s="211"/>
      <c r="AY45" s="211"/>
    </row>
    <row r="46" spans="1:51" ht="15" x14ac:dyDescent="0.25">
      <c r="A46" s="193">
        <f>YampaRiverInflow.TotalOutflow!A46</f>
        <v>45413</v>
      </c>
      <c r="B46" s="165"/>
      <c r="C46" s="165"/>
      <c r="D46" s="165">
        <v>-9.8019999999999996</v>
      </c>
      <c r="E46" s="235">
        <v>32.762029999999996</v>
      </c>
      <c r="F46" s="235">
        <v>14.885899999999999</v>
      </c>
      <c r="G46" s="235">
        <v>9.8693099999999987</v>
      </c>
      <c r="H46" s="235">
        <v>49.975879999999997</v>
      </c>
      <c r="I46" s="235">
        <v>-7.9184299999999999</v>
      </c>
      <c r="J46" s="235">
        <v>11.12064</v>
      </c>
      <c r="K46" s="235">
        <v>-43.382190000000001</v>
      </c>
      <c r="L46" s="235">
        <v>-22.886580000000002</v>
      </c>
      <c r="M46" s="235">
        <v>-11.17521</v>
      </c>
      <c r="N46" s="235">
        <v>-23.596910000000001</v>
      </c>
      <c r="O46" s="235">
        <v>-15.42226</v>
      </c>
      <c r="P46" s="235">
        <v>3.82769</v>
      </c>
      <c r="Q46" s="235">
        <v>-8.7342700000000004</v>
      </c>
      <c r="R46" s="235">
        <v>-12.672180000000001</v>
      </c>
      <c r="S46" s="235">
        <v>-9.4568999999999992</v>
      </c>
      <c r="T46" s="235">
        <v>2.1620500000000002</v>
      </c>
      <c r="U46" s="235">
        <v>6.1777799999999994</v>
      </c>
      <c r="V46" s="235">
        <v>-11.006309999999999</v>
      </c>
      <c r="W46" s="235">
        <v>-11.085049999999999</v>
      </c>
      <c r="X46" s="235">
        <v>-22.195970000000003</v>
      </c>
      <c r="Y46" s="235">
        <v>-14.829829999999999</v>
      </c>
      <c r="Z46" s="235">
        <v>10.05152</v>
      </c>
      <c r="AA46" s="235">
        <v>-15.21618</v>
      </c>
      <c r="AB46" s="235">
        <v>-22.456689999999998</v>
      </c>
      <c r="AC46" s="235">
        <v>-5.2049700000000003</v>
      </c>
      <c r="AD46" s="235">
        <v>-18.830310000000001</v>
      </c>
      <c r="AE46" s="235">
        <v>-9.6620400000000011</v>
      </c>
      <c r="AF46" s="235">
        <v>-14.13106</v>
      </c>
      <c r="AG46" s="235">
        <v>-15.37541</v>
      </c>
      <c r="AH46" s="235">
        <v>-17.183385914400002</v>
      </c>
      <c r="AI46" s="252">
        <v>-10.352921004100001</v>
      </c>
      <c r="AJ46" s="252">
        <v>25.669160000000002</v>
      </c>
      <c r="AK46" s="252">
        <v>46.607790000000001</v>
      </c>
      <c r="AL46" s="252">
        <v>81.077850000000012</v>
      </c>
      <c r="AM46" s="252">
        <v>32.891910000000003</v>
      </c>
      <c r="AN46" s="211"/>
      <c r="AO46" s="211"/>
      <c r="AP46" s="211"/>
      <c r="AQ46" s="211"/>
      <c r="AR46" s="211"/>
      <c r="AS46" s="211"/>
      <c r="AT46" s="211"/>
      <c r="AU46" s="211"/>
      <c r="AV46" s="211"/>
      <c r="AW46" s="211"/>
      <c r="AX46" s="211"/>
      <c r="AY46" s="211"/>
    </row>
    <row r="47" spans="1:51" ht="15" x14ac:dyDescent="0.25">
      <c r="A47" s="193">
        <f>YampaRiverInflow.TotalOutflow!A47</f>
        <v>45444</v>
      </c>
      <c r="B47" s="165"/>
      <c r="C47" s="165"/>
      <c r="D47" s="165">
        <v>-14.728</v>
      </c>
      <c r="E47" s="235">
        <v>36.8551</v>
      </c>
      <c r="F47" s="235">
        <v>12.004910000000001</v>
      </c>
      <c r="G47" s="235">
        <v>7.7272400000000001</v>
      </c>
      <c r="H47" s="235">
        <v>40.933699999999995</v>
      </c>
      <c r="I47" s="235">
        <v>11.465860000000001</v>
      </c>
      <c r="J47" s="235">
        <v>16.794580000000003</v>
      </c>
      <c r="K47" s="235">
        <v>-46.634540000000001</v>
      </c>
      <c r="L47" s="235">
        <v>-19.443330000000003</v>
      </c>
      <c r="M47" s="235">
        <v>7.9125299999999994</v>
      </c>
      <c r="N47" s="235">
        <v>-9.9691600000000005</v>
      </c>
      <c r="O47" s="235">
        <v>-16.600020000000001</v>
      </c>
      <c r="P47" s="235">
        <v>-10.217690000000001</v>
      </c>
      <c r="Q47" s="235">
        <v>3.97357</v>
      </c>
      <c r="R47" s="235">
        <v>-3.1482399999999999</v>
      </c>
      <c r="S47" s="235">
        <v>-1.4221199999999998</v>
      </c>
      <c r="T47" s="235">
        <v>-38.834009999999999</v>
      </c>
      <c r="U47" s="235">
        <v>-7.06473</v>
      </c>
      <c r="V47" s="235">
        <v>1.8902699999999999</v>
      </c>
      <c r="W47" s="235">
        <v>8.4872199999999989</v>
      </c>
      <c r="X47" s="235">
        <v>0.80691999999999997</v>
      </c>
      <c r="Y47" s="235">
        <v>-6.2195200000000002</v>
      </c>
      <c r="Z47" s="235">
        <v>13.559850000000001</v>
      </c>
      <c r="AA47" s="235">
        <v>-8.6716299999999986</v>
      </c>
      <c r="AB47" s="235">
        <v>-7.92706</v>
      </c>
      <c r="AC47" s="235">
        <v>-2.6868400000000001</v>
      </c>
      <c r="AD47" s="235">
        <v>-23.401610000000002</v>
      </c>
      <c r="AE47" s="235">
        <v>-8.745379999999999</v>
      </c>
      <c r="AF47" s="235">
        <v>-18.980650000000001</v>
      </c>
      <c r="AG47" s="235">
        <v>-16.096640000000001</v>
      </c>
      <c r="AH47" s="235">
        <v>-19.255974470100004</v>
      </c>
      <c r="AI47" s="252">
        <v>-18.6228715425</v>
      </c>
      <c r="AJ47" s="252">
        <v>36.7791</v>
      </c>
      <c r="AK47" s="252">
        <v>47.801720000000003</v>
      </c>
      <c r="AL47" s="252">
        <v>62.467669999999998</v>
      </c>
      <c r="AM47" s="252">
        <v>43.907669999999996</v>
      </c>
      <c r="AN47" s="211"/>
      <c r="AO47" s="211"/>
      <c r="AP47" s="211"/>
      <c r="AQ47" s="211"/>
      <c r="AR47" s="211"/>
      <c r="AS47" s="211"/>
      <c r="AT47" s="211"/>
      <c r="AU47" s="211"/>
      <c r="AV47" s="211"/>
      <c r="AW47" s="211"/>
      <c r="AX47" s="211"/>
      <c r="AY47" s="211"/>
    </row>
    <row r="48" spans="1:51" ht="15" x14ac:dyDescent="0.25">
      <c r="A48" s="193">
        <f>YampaRiverInflow.TotalOutflow!A48</f>
        <v>45474</v>
      </c>
      <c r="B48" s="165"/>
      <c r="C48" s="165"/>
      <c r="D48" s="165">
        <v>-11.792</v>
      </c>
      <c r="E48" s="235">
        <v>32.877110000000002</v>
      </c>
      <c r="F48" s="235">
        <v>10.57719</v>
      </c>
      <c r="G48" s="235">
        <v>7.2024099999999995</v>
      </c>
      <c r="H48" s="235">
        <v>42.957050000000002</v>
      </c>
      <c r="I48" s="235">
        <v>25.683209999999999</v>
      </c>
      <c r="J48" s="235">
        <v>16.192450000000001</v>
      </c>
      <c r="K48" s="235">
        <v>-32.33464</v>
      </c>
      <c r="L48" s="235">
        <v>-28.353200000000001</v>
      </c>
      <c r="M48" s="235">
        <v>-13.82734</v>
      </c>
      <c r="N48" s="235">
        <v>-8.2693600000000007</v>
      </c>
      <c r="O48" s="235">
        <v>-6.1791200000000002</v>
      </c>
      <c r="P48" s="235">
        <v>3.4561299999999999</v>
      </c>
      <c r="Q48" s="235">
        <v>2.85033</v>
      </c>
      <c r="R48" s="235">
        <v>-5.2313599999999996</v>
      </c>
      <c r="S48" s="235">
        <v>-2.7631799999999997</v>
      </c>
      <c r="T48" s="235">
        <v>-11.48329</v>
      </c>
      <c r="U48" s="235">
        <v>-12.351889999999999</v>
      </c>
      <c r="V48" s="235">
        <v>-4.6287900000000004</v>
      </c>
      <c r="W48" s="235">
        <v>-5.6995800000000001</v>
      </c>
      <c r="X48" s="235">
        <v>1.1146199999999999</v>
      </c>
      <c r="Y48" s="235">
        <v>-1.95407</v>
      </c>
      <c r="Z48" s="235">
        <v>15.37031</v>
      </c>
      <c r="AA48" s="235">
        <v>-6.1843900000000005</v>
      </c>
      <c r="AB48" s="235">
        <v>2.6158600000000001</v>
      </c>
      <c r="AC48" s="235">
        <v>5.3711899999999995</v>
      </c>
      <c r="AD48" s="235">
        <v>-13.886209999999998</v>
      </c>
      <c r="AE48" s="235">
        <v>-10.38104</v>
      </c>
      <c r="AF48" s="235">
        <v>-8.8864900000000002</v>
      </c>
      <c r="AG48" s="235">
        <v>-24.04243</v>
      </c>
      <c r="AH48" s="235">
        <v>-9.7753157925099998</v>
      </c>
      <c r="AI48" s="252">
        <v>-13.541234510899999</v>
      </c>
      <c r="AJ48" s="252">
        <v>72.870630000000006</v>
      </c>
      <c r="AK48" s="252">
        <v>68.089640000000003</v>
      </c>
      <c r="AL48" s="252">
        <v>60.205719999999999</v>
      </c>
      <c r="AM48" s="252">
        <v>49.438319999999997</v>
      </c>
      <c r="AN48" s="211"/>
      <c r="AO48" s="211"/>
      <c r="AP48" s="211"/>
      <c r="AQ48" s="211"/>
      <c r="AR48" s="211"/>
      <c r="AS48" s="211"/>
      <c r="AT48" s="211"/>
      <c r="AU48" s="211"/>
      <c r="AV48" s="211"/>
      <c r="AW48" s="211"/>
      <c r="AX48" s="211"/>
      <c r="AY48" s="211"/>
    </row>
    <row r="49" spans="1:1005" ht="15" x14ac:dyDescent="0.25">
      <c r="A49" s="193">
        <f>YampaRiverInflow.TotalOutflow!A49</f>
        <v>45505</v>
      </c>
      <c r="B49" s="165"/>
      <c r="C49" s="165"/>
      <c r="D49" s="165">
        <v>-12.022</v>
      </c>
      <c r="E49" s="235">
        <v>25.66291</v>
      </c>
      <c r="F49" s="235">
        <v>47.366790000000002</v>
      </c>
      <c r="G49" s="235">
        <v>-3.6207199999999999</v>
      </c>
      <c r="H49" s="235">
        <v>8.2340900000000001</v>
      </c>
      <c r="I49" s="235">
        <v>1.0808900000000001</v>
      </c>
      <c r="J49" s="235">
        <v>9.8302700000000005</v>
      </c>
      <c r="K49" s="235">
        <v>-30.478750000000002</v>
      </c>
      <c r="L49" s="235">
        <v>-37.806379999999997</v>
      </c>
      <c r="M49" s="235">
        <v>0.36157</v>
      </c>
      <c r="N49" s="235">
        <v>-21.721700000000002</v>
      </c>
      <c r="O49" s="235">
        <v>-32.771730000000005</v>
      </c>
      <c r="P49" s="235">
        <v>-3.3455599999999999</v>
      </c>
      <c r="Q49" s="235">
        <v>5.3322599999999998</v>
      </c>
      <c r="R49" s="235">
        <v>-12.47739</v>
      </c>
      <c r="S49" s="235">
        <v>-10.764940000000001</v>
      </c>
      <c r="T49" s="235">
        <v>-12.411370000000002</v>
      </c>
      <c r="U49" s="235">
        <v>-5.8684500000000002</v>
      </c>
      <c r="V49" s="235">
        <v>-7.3342000000000001</v>
      </c>
      <c r="W49" s="235">
        <v>-0.58257000000000003</v>
      </c>
      <c r="X49" s="235">
        <v>-2.9759099999999998</v>
      </c>
      <c r="Y49" s="235">
        <v>-4.9262499999999996</v>
      </c>
      <c r="Z49" s="235">
        <v>7.4216999999999995</v>
      </c>
      <c r="AA49" s="235">
        <v>-6.2596699999999998</v>
      </c>
      <c r="AB49" s="235">
        <v>-3.49715</v>
      </c>
      <c r="AC49" s="235">
        <v>-8.0988400000000009</v>
      </c>
      <c r="AD49" s="235">
        <v>-12.211690000000001</v>
      </c>
      <c r="AE49" s="235">
        <v>-5.9300299999999995</v>
      </c>
      <c r="AF49" s="235">
        <v>-10.645899999999999</v>
      </c>
      <c r="AG49" s="235">
        <v>-16.45506</v>
      </c>
      <c r="AH49" s="235">
        <v>-6.1211380751300002</v>
      </c>
      <c r="AI49" s="252">
        <v>-16.4951205805</v>
      </c>
      <c r="AJ49" s="252">
        <v>74.391710000000003</v>
      </c>
      <c r="AK49" s="252">
        <v>83.114260000000002</v>
      </c>
      <c r="AL49" s="252">
        <v>64.003280000000004</v>
      </c>
      <c r="AM49" s="252">
        <v>30.162470000000003</v>
      </c>
      <c r="AN49" s="211"/>
      <c r="AO49" s="211"/>
      <c r="AP49" s="211"/>
      <c r="AQ49" s="211"/>
      <c r="AR49" s="211"/>
      <c r="AS49" s="211"/>
      <c r="AT49" s="211"/>
      <c r="AU49" s="211"/>
      <c r="AV49" s="211"/>
      <c r="AW49" s="211"/>
      <c r="AX49" s="211"/>
      <c r="AY49" s="211"/>
    </row>
    <row r="50" spans="1:1005" ht="15" x14ac:dyDescent="0.25">
      <c r="A50" s="193">
        <f>YampaRiverInflow.TotalOutflow!A50</f>
        <v>45536</v>
      </c>
      <c r="B50" s="165"/>
      <c r="C50" s="165"/>
      <c r="D50" s="165">
        <v>-14.513</v>
      </c>
      <c r="E50" s="235">
        <v>29.726150000000001</v>
      </c>
      <c r="F50" s="235">
        <v>21.405069999999998</v>
      </c>
      <c r="G50" s="235">
        <v>-6.1849399999999992</v>
      </c>
      <c r="H50" s="235">
        <v>-13.40967</v>
      </c>
      <c r="I50" s="235">
        <v>4.8451000000000004</v>
      </c>
      <c r="J50" s="235">
        <v>10.459700000000002</v>
      </c>
      <c r="K50" s="235">
        <v>-32.106940000000002</v>
      </c>
      <c r="L50" s="235">
        <v>-14.36115</v>
      </c>
      <c r="M50" s="235">
        <v>6.0761099999999999</v>
      </c>
      <c r="N50" s="235">
        <v>2.1292300000000002</v>
      </c>
      <c r="O50" s="235">
        <v>3.4588800000000002</v>
      </c>
      <c r="P50" s="235">
        <v>-3.5141100000000001</v>
      </c>
      <c r="Q50" s="235">
        <v>2.3970700000000003</v>
      </c>
      <c r="R50" s="235">
        <v>-14.862719999999999</v>
      </c>
      <c r="S50" s="235">
        <v>10.64911</v>
      </c>
      <c r="T50" s="235">
        <v>1.2162899999999999</v>
      </c>
      <c r="U50" s="235">
        <v>-3.2352600000000002</v>
      </c>
      <c r="V50" s="235">
        <v>3.2015500000000001</v>
      </c>
      <c r="W50" s="235">
        <v>-2.03647</v>
      </c>
      <c r="X50" s="235">
        <v>4.6902200000000001</v>
      </c>
      <c r="Y50" s="235">
        <v>-2.4659599999999999</v>
      </c>
      <c r="Z50" s="235">
        <v>2.1341199999999998</v>
      </c>
      <c r="AA50" s="235">
        <v>-3.6479999999999999E-2</v>
      </c>
      <c r="AB50" s="235">
        <v>3.5242300000000002</v>
      </c>
      <c r="AC50" s="235">
        <v>2.30775</v>
      </c>
      <c r="AD50" s="235">
        <v>-2.1289499999999997</v>
      </c>
      <c r="AE50" s="235">
        <v>-5.9721000000000002</v>
      </c>
      <c r="AF50" s="235">
        <v>-4.7625399999999996</v>
      </c>
      <c r="AG50" s="235">
        <v>-11.23626</v>
      </c>
      <c r="AH50" s="235">
        <v>-5.9217293134800002</v>
      </c>
      <c r="AI50" s="252">
        <v>-16.066383176799999</v>
      </c>
      <c r="AJ50" s="252">
        <v>15.569330000000001</v>
      </c>
      <c r="AK50" s="252">
        <v>17.491540000000001</v>
      </c>
      <c r="AL50" s="252">
        <v>90.030710000000013</v>
      </c>
      <c r="AM50" s="252">
        <v>37.451620000000005</v>
      </c>
      <c r="AN50" s="211"/>
      <c r="AO50" s="211"/>
      <c r="AP50" s="211"/>
      <c r="AQ50" s="211"/>
      <c r="AR50" s="211"/>
      <c r="AS50" s="211"/>
      <c r="AT50" s="211"/>
      <c r="AU50" s="211"/>
      <c r="AV50" s="211"/>
      <c r="AW50" s="211"/>
      <c r="AX50" s="211"/>
      <c r="AY50" s="211"/>
    </row>
    <row r="51" spans="1:1005" ht="15" x14ac:dyDescent="0.25">
      <c r="A51" s="193">
        <f>YampaRiverInflow.TotalOutflow!A51</f>
        <v>45566</v>
      </c>
      <c r="B51" s="165"/>
      <c r="C51" s="165"/>
      <c r="D51" s="165">
        <v>-10.351000000000001</v>
      </c>
      <c r="E51" s="235">
        <v>14.659660000000001</v>
      </c>
      <c r="F51" s="235">
        <v>6.4712700000000005</v>
      </c>
      <c r="G51" s="235">
        <v>-4.5573800000000002</v>
      </c>
      <c r="H51" s="235">
        <v>16.089169999999999</v>
      </c>
      <c r="I51" s="235">
        <v>2.3823400000000001</v>
      </c>
      <c r="J51" s="235">
        <v>-2.3206700000000002</v>
      </c>
      <c r="K51" s="235">
        <v>-31.9285</v>
      </c>
      <c r="L51" s="235">
        <v>-8.5193500000000011</v>
      </c>
      <c r="M51" s="235">
        <v>-12.10599</v>
      </c>
      <c r="N51" s="235">
        <v>-6.4365399999999999</v>
      </c>
      <c r="O51" s="235">
        <v>-9.3328700000000016</v>
      </c>
      <c r="P51" s="235">
        <v>8.7130799999999997</v>
      </c>
      <c r="Q51" s="235">
        <v>6.0392799999999998</v>
      </c>
      <c r="R51" s="235">
        <v>-14.376950000000001</v>
      </c>
      <c r="S51" s="235">
        <v>11.44023</v>
      </c>
      <c r="T51" s="235">
        <v>-2.2667899999999999</v>
      </c>
      <c r="U51" s="235">
        <v>12.561069999999999</v>
      </c>
      <c r="V51" s="235">
        <v>9.3788400000000003</v>
      </c>
      <c r="W51" s="235">
        <v>7.2322499999999996</v>
      </c>
      <c r="X51" s="235">
        <v>17.66301</v>
      </c>
      <c r="Y51" s="235">
        <v>17.936130000000002</v>
      </c>
      <c r="Z51" s="235">
        <v>19.500349999999997</v>
      </c>
      <c r="AA51" s="235">
        <v>0.40545999999999999</v>
      </c>
      <c r="AB51" s="235">
        <v>-3.57796</v>
      </c>
      <c r="AC51" s="235">
        <v>-7.8305600000000002</v>
      </c>
      <c r="AD51" s="235">
        <v>5.5783399999999999</v>
      </c>
      <c r="AE51" s="235">
        <v>7.1333100000000007</v>
      </c>
      <c r="AF51" s="235">
        <v>-3.07572</v>
      </c>
      <c r="AG51" s="235">
        <v>-12.67216</v>
      </c>
      <c r="AH51" s="235">
        <v>9.5933321672099989</v>
      </c>
      <c r="AI51" s="252">
        <v>-7.3716004105100001</v>
      </c>
      <c r="AJ51" s="252">
        <v>11.770820000000001</v>
      </c>
      <c r="AK51" s="252">
        <v>29.394490000000001</v>
      </c>
      <c r="AL51" s="252">
        <v>133.46231</v>
      </c>
      <c r="AM51" s="252">
        <v>-7.9622099999999998</v>
      </c>
      <c r="AN51" s="211"/>
      <c r="AO51" s="211"/>
      <c r="AP51" s="211"/>
      <c r="AQ51" s="211"/>
      <c r="AR51" s="211"/>
      <c r="AS51" s="211"/>
      <c r="AT51" s="211"/>
      <c r="AU51" s="211"/>
      <c r="AV51" s="211"/>
      <c r="AW51" s="211"/>
      <c r="AX51" s="211"/>
      <c r="AY51" s="211"/>
    </row>
    <row r="52" spans="1:1005" ht="15" x14ac:dyDescent="0.25">
      <c r="A52" s="193">
        <f>YampaRiverInflow.TotalOutflow!A52</f>
        <v>45597</v>
      </c>
      <c r="B52" s="165"/>
      <c r="C52" s="165"/>
      <c r="D52" s="165">
        <v>-18.545000000000002</v>
      </c>
      <c r="E52" s="235">
        <v>8.3231599999999997</v>
      </c>
      <c r="F52" s="235">
        <v>-4.9865000000000004</v>
      </c>
      <c r="G52" s="235">
        <v>15.50897</v>
      </c>
      <c r="H52" s="235">
        <v>11.76432</v>
      </c>
      <c r="I52" s="235">
        <v>31.527560000000001</v>
      </c>
      <c r="J52" s="235">
        <v>-3.2050900000000002</v>
      </c>
      <c r="K52" s="235">
        <v>-23.295529999999999</v>
      </c>
      <c r="L52" s="235">
        <v>-17.111999999999998</v>
      </c>
      <c r="M52" s="235">
        <v>-11.698649999999999</v>
      </c>
      <c r="N52" s="235">
        <v>-40.886620000000001</v>
      </c>
      <c r="O52" s="235">
        <v>8.8454099999999993</v>
      </c>
      <c r="P52" s="235">
        <v>8.6155300000000015</v>
      </c>
      <c r="Q52" s="235">
        <v>-6.0922700000000001</v>
      </c>
      <c r="R52" s="235">
        <v>-18.06193</v>
      </c>
      <c r="S52" s="235">
        <v>-2.7934000000000001</v>
      </c>
      <c r="T52" s="235">
        <v>14.61594</v>
      </c>
      <c r="U52" s="235">
        <v>1.1808599999999998</v>
      </c>
      <c r="V52" s="235">
        <v>-1.2787599999999999</v>
      </c>
      <c r="W52" s="235">
        <v>-0.85072999999999999</v>
      </c>
      <c r="X52" s="235">
        <v>-7.69496</v>
      </c>
      <c r="Y52" s="235">
        <v>-25.293230000000001</v>
      </c>
      <c r="Z52" s="235">
        <v>14.929360000000001</v>
      </c>
      <c r="AA52" s="235">
        <v>-6.5592299999999994</v>
      </c>
      <c r="AB52" s="235">
        <v>-12.624499999999999</v>
      </c>
      <c r="AC52" s="235">
        <v>-15.31161</v>
      </c>
      <c r="AD52" s="235">
        <v>-29.335889999999999</v>
      </c>
      <c r="AE52" s="235">
        <v>-11.260489999999999</v>
      </c>
      <c r="AF52" s="235">
        <v>-11.40968</v>
      </c>
      <c r="AG52" s="235">
        <v>4.0670200000000003</v>
      </c>
      <c r="AH52" s="235">
        <v>-5.6661833634400001</v>
      </c>
      <c r="AI52" s="252">
        <v>-13.579297370099999</v>
      </c>
      <c r="AJ52" s="252">
        <v>7.9291700000000001</v>
      </c>
      <c r="AK52" s="252">
        <v>-2.7989000000000002</v>
      </c>
      <c r="AL52" s="252">
        <v>52.581679999999999</v>
      </c>
      <c r="AM52" s="252">
        <v>19.1631</v>
      </c>
      <c r="AN52" s="211"/>
      <c r="AO52" s="211"/>
      <c r="AP52" s="211"/>
      <c r="AQ52" s="211"/>
      <c r="AR52" s="211"/>
      <c r="AS52" s="211"/>
      <c r="AT52" s="211"/>
      <c r="AU52" s="211"/>
      <c r="AV52" s="211"/>
      <c r="AW52" s="211"/>
      <c r="AX52" s="211"/>
      <c r="AY52" s="211"/>
    </row>
    <row r="53" spans="1:1005" ht="15" x14ac:dyDescent="0.25">
      <c r="A53" s="193">
        <f>YampaRiverInflow.TotalOutflow!A53</f>
        <v>45627</v>
      </c>
      <c r="B53" s="165"/>
      <c r="C53" s="165"/>
      <c r="D53" s="165">
        <v>-12.076000000000001</v>
      </c>
      <c r="E53" s="235">
        <v>27.887509999999999</v>
      </c>
      <c r="F53" s="235">
        <v>-7.8382100000000001</v>
      </c>
      <c r="G53" s="235">
        <v>-32.544939999999997</v>
      </c>
      <c r="H53" s="235">
        <v>-18.25207</v>
      </c>
      <c r="I53" s="235">
        <v>0.23571999999999999</v>
      </c>
      <c r="J53" s="235">
        <v>-17.19848</v>
      </c>
      <c r="K53" s="235">
        <v>-15.513</v>
      </c>
      <c r="L53" s="235">
        <v>-23.537050000000001</v>
      </c>
      <c r="M53" s="235">
        <v>-21.342089999999999</v>
      </c>
      <c r="N53" s="235">
        <v>-25.91873</v>
      </c>
      <c r="O53" s="235">
        <v>-8.1638900000000003</v>
      </c>
      <c r="P53" s="235">
        <v>-7.6459899999999994</v>
      </c>
      <c r="Q53" s="235">
        <v>-41.546080000000003</v>
      </c>
      <c r="R53" s="235">
        <v>-20.32019</v>
      </c>
      <c r="S53" s="235">
        <v>-22.775419999999997</v>
      </c>
      <c r="T53" s="235">
        <v>-20.00853</v>
      </c>
      <c r="U53" s="235">
        <v>-16.126649999999998</v>
      </c>
      <c r="V53" s="235">
        <v>-14.551170000000001</v>
      </c>
      <c r="W53" s="235">
        <v>-9.3304200000000002</v>
      </c>
      <c r="X53" s="235">
        <v>-15.43425</v>
      </c>
      <c r="Y53" s="235">
        <v>-9.6678799999999985</v>
      </c>
      <c r="Z53" s="235">
        <v>2.13557</v>
      </c>
      <c r="AA53" s="235">
        <v>-15.070690000000001</v>
      </c>
      <c r="AB53" s="235">
        <v>-14.155530000000001</v>
      </c>
      <c r="AC53" s="235">
        <v>-24.016959999999997</v>
      </c>
      <c r="AD53" s="235">
        <v>-14.53312</v>
      </c>
      <c r="AE53" s="235">
        <v>-28.044779999999999</v>
      </c>
      <c r="AF53" s="235">
        <v>-6.3832500000000003</v>
      </c>
      <c r="AG53" s="235">
        <v>-10.085459999999999</v>
      </c>
      <c r="AH53" s="235">
        <v>-1.7760761056900001</v>
      </c>
      <c r="AI53" s="252">
        <v>-12.813628441100001</v>
      </c>
      <c r="AJ53" s="252">
        <v>0.70411000000000001</v>
      </c>
      <c r="AK53" s="252">
        <v>-2.0269400000000002</v>
      </c>
      <c r="AL53" s="252">
        <v>51.959830000000004</v>
      </c>
      <c r="AM53" s="252">
        <v>32.17351</v>
      </c>
      <c r="AN53" s="211"/>
      <c r="AO53" s="211"/>
      <c r="AP53" s="211"/>
      <c r="AQ53" s="211"/>
      <c r="AR53" s="211"/>
      <c r="AS53" s="211"/>
      <c r="AT53" s="211"/>
      <c r="AU53" s="211"/>
      <c r="AV53" s="211"/>
      <c r="AW53" s="211"/>
      <c r="AX53" s="211"/>
      <c r="AY53" s="211"/>
    </row>
    <row r="54" spans="1:1005" ht="15" x14ac:dyDescent="0.25">
      <c r="A54" s="193">
        <f>YampaRiverInflow.TotalOutflow!A54</f>
        <v>45658</v>
      </c>
      <c r="B54" s="165"/>
      <c r="C54" s="165"/>
      <c r="D54" s="165">
        <v>-20.931000000000001</v>
      </c>
      <c r="E54" s="235">
        <v>-9.4905600000000003</v>
      </c>
      <c r="F54" s="235">
        <v>-16.206330000000001</v>
      </c>
      <c r="G54" s="235">
        <v>-67.403059999999996</v>
      </c>
      <c r="H54" s="235">
        <v>5.3257399999999997</v>
      </c>
      <c r="I54" s="235">
        <v>-10.554080000000001</v>
      </c>
      <c r="J54" s="235">
        <v>-12.17793</v>
      </c>
      <c r="K54" s="235">
        <v>-5.2285699999999995</v>
      </c>
      <c r="L54" s="235">
        <v>-11.82418</v>
      </c>
      <c r="M54" s="235">
        <v>-0.35291</v>
      </c>
      <c r="N54" s="235">
        <v>-9.4022099999999984</v>
      </c>
      <c r="O54" s="235">
        <v>-2.2324000000000002</v>
      </c>
      <c r="P54" s="235">
        <v>-13.06556</v>
      </c>
      <c r="Q54" s="235">
        <v>-23.842459999999999</v>
      </c>
      <c r="R54" s="235">
        <v>-22.88402</v>
      </c>
      <c r="S54" s="235">
        <v>-9.2863400000000009</v>
      </c>
      <c r="T54" s="235">
        <v>2.0555400000000001</v>
      </c>
      <c r="U54" s="235">
        <v>-8.3692099999999989</v>
      </c>
      <c r="V54" s="235">
        <v>-7.36435</v>
      </c>
      <c r="W54" s="235">
        <v>-10.88565</v>
      </c>
      <c r="X54" s="235">
        <v>0.18258000000000002</v>
      </c>
      <c r="Y54" s="235">
        <v>-24.099160000000001</v>
      </c>
      <c r="Z54" s="235">
        <v>-10.99343</v>
      </c>
      <c r="AA54" s="235">
        <v>-17.351569999999999</v>
      </c>
      <c r="AB54" s="235">
        <v>-15.120850000000001</v>
      </c>
      <c r="AC54" s="235">
        <v>-15.297610000000001</v>
      </c>
      <c r="AD54" s="235">
        <v>-7.4300500000000005</v>
      </c>
      <c r="AE54" s="235">
        <v>-23.203659999999999</v>
      </c>
      <c r="AF54" s="235">
        <v>-11.24441</v>
      </c>
      <c r="AG54" s="235">
        <v>-7.0866850672100004</v>
      </c>
      <c r="AH54" s="235">
        <v>-21.8410222298</v>
      </c>
      <c r="AI54" s="252">
        <v>32.649590000000003</v>
      </c>
      <c r="AJ54" s="252">
        <v>-4.1834899999999999</v>
      </c>
      <c r="AK54" s="252">
        <v>31.439830000000001</v>
      </c>
      <c r="AL54" s="252">
        <v>31.442490000000003</v>
      </c>
      <c r="AM54" s="252">
        <v>-8.1626999999999992</v>
      </c>
      <c r="AN54" s="211"/>
      <c r="AO54" s="211"/>
      <c r="AP54" s="211"/>
      <c r="AQ54" s="211"/>
      <c r="AR54" s="211"/>
      <c r="AS54" s="211"/>
      <c r="AT54" s="211"/>
      <c r="AU54" s="211"/>
      <c r="AV54" s="211"/>
      <c r="AW54" s="211"/>
      <c r="AX54" s="211"/>
      <c r="AY54" s="211"/>
    </row>
    <row r="55" spans="1:1005" ht="15" x14ac:dyDescent="0.25">
      <c r="A55" s="193">
        <f>YampaRiverInflow.TotalOutflow!A55</f>
        <v>45689</v>
      </c>
      <c r="B55" s="165"/>
      <c r="C55" s="165"/>
      <c r="D55" s="165">
        <v>-10.266</v>
      </c>
      <c r="E55" s="235">
        <v>0.28820999999999997</v>
      </c>
      <c r="F55" s="235">
        <v>24.75806</v>
      </c>
      <c r="G55" s="235">
        <v>-0.71377000000000002</v>
      </c>
      <c r="H55" s="235">
        <v>-17.479389999999999</v>
      </c>
      <c r="I55" s="235">
        <v>7.1028599999999997</v>
      </c>
      <c r="J55" s="235">
        <v>-20.612359999999999</v>
      </c>
      <c r="K55" s="235">
        <v>-3.8160700000000003</v>
      </c>
      <c r="L55" s="235">
        <v>12.07672</v>
      </c>
      <c r="M55" s="235">
        <v>-6.4777399999999998</v>
      </c>
      <c r="N55" s="235">
        <v>-3.1795599999999999</v>
      </c>
      <c r="O55" s="235">
        <v>-18.78584</v>
      </c>
      <c r="P55" s="235">
        <v>-15.19333</v>
      </c>
      <c r="Q55" s="235">
        <v>16.79738</v>
      </c>
      <c r="R55" s="235">
        <v>-14.575379999999999</v>
      </c>
      <c r="S55" s="235">
        <v>-10.293559999999999</v>
      </c>
      <c r="T55" s="235">
        <v>-6.9536000000000007</v>
      </c>
      <c r="U55" s="235">
        <v>-5.6801599999999999</v>
      </c>
      <c r="V55" s="235">
        <v>-3.35554</v>
      </c>
      <c r="W55" s="235">
        <v>-8.1621500000000005</v>
      </c>
      <c r="X55" s="235">
        <v>2.4570000000000002E-2</v>
      </c>
      <c r="Y55" s="235">
        <v>-7.1100200000000005</v>
      </c>
      <c r="Z55" s="235">
        <v>-6.7532899999999998</v>
      </c>
      <c r="AA55" s="235">
        <v>-2.0011099999999997</v>
      </c>
      <c r="AB55" s="235">
        <v>-7.8896199999999999</v>
      </c>
      <c r="AC55" s="235">
        <v>-3.9773800000000001</v>
      </c>
      <c r="AD55" s="235">
        <v>-10.08442</v>
      </c>
      <c r="AE55" s="235">
        <v>-18.090959999999999</v>
      </c>
      <c r="AF55" s="235">
        <v>-11.6091</v>
      </c>
      <c r="AG55" s="235">
        <v>-21.548820344999999</v>
      </c>
      <c r="AH55" s="235">
        <v>-7.5980226642700002</v>
      </c>
      <c r="AI55" s="252">
        <v>26.56495</v>
      </c>
      <c r="AJ55" s="252">
        <v>1.9350000000000001</v>
      </c>
      <c r="AK55" s="252">
        <v>22.693020000000001</v>
      </c>
      <c r="AL55" s="252">
        <v>32.191499999999998</v>
      </c>
      <c r="AM55" s="252">
        <v>-14.345370000000001</v>
      </c>
      <c r="AN55" s="211"/>
      <c r="AO55" s="211"/>
      <c r="AP55" s="211"/>
      <c r="AQ55" s="211"/>
      <c r="AR55" s="211"/>
      <c r="AS55" s="211"/>
      <c r="AT55" s="211"/>
      <c r="AU55" s="211"/>
      <c r="AV55" s="211"/>
      <c r="AW55" s="211"/>
      <c r="AX55" s="211"/>
      <c r="AY55" s="211"/>
    </row>
    <row r="56" spans="1:1005" ht="15" x14ac:dyDescent="0.25">
      <c r="A56" s="193">
        <f>YampaRiverInflow.TotalOutflow!A56</f>
        <v>45717</v>
      </c>
      <c r="B56" s="165"/>
      <c r="C56" s="165"/>
      <c r="D56" s="165">
        <v>-11.603</v>
      </c>
      <c r="E56" s="235">
        <v>8.1764600000000005</v>
      </c>
      <c r="F56" s="235">
        <v>7.8801000000000005</v>
      </c>
      <c r="G56" s="235">
        <v>-16.084820000000001</v>
      </c>
      <c r="H56" s="235">
        <v>24.562889999999999</v>
      </c>
      <c r="I56" s="235">
        <v>-1.3683399999999999</v>
      </c>
      <c r="J56" s="235">
        <v>-30.239049999999999</v>
      </c>
      <c r="K56" s="235">
        <v>-0.40625</v>
      </c>
      <c r="L56" s="235">
        <v>-2.8755600000000001</v>
      </c>
      <c r="M56" s="235">
        <v>-24.367049999999999</v>
      </c>
      <c r="N56" s="235">
        <v>-21.61571</v>
      </c>
      <c r="O56" s="235">
        <v>-7.1826499999999998</v>
      </c>
      <c r="P56" s="235">
        <v>-21.388090000000002</v>
      </c>
      <c r="Q56" s="235">
        <v>-38.647570000000002</v>
      </c>
      <c r="R56" s="235">
        <v>-17.924779999999998</v>
      </c>
      <c r="S56" s="235">
        <v>-12.442740000000001</v>
      </c>
      <c r="T56" s="235">
        <v>-43.985260000000004</v>
      </c>
      <c r="U56" s="235">
        <v>-10.52102</v>
      </c>
      <c r="V56" s="235">
        <v>-6.4350100000000001</v>
      </c>
      <c r="W56" s="235">
        <v>-12.448540000000001</v>
      </c>
      <c r="X56" s="235">
        <v>-11.11115</v>
      </c>
      <c r="Y56" s="235">
        <v>-14.26328</v>
      </c>
      <c r="Z56" s="235">
        <v>-15.209569999999999</v>
      </c>
      <c r="AA56" s="235">
        <v>-13.494590000000001</v>
      </c>
      <c r="AB56" s="235">
        <v>-13.53969</v>
      </c>
      <c r="AC56" s="235">
        <v>-18.373999999999999</v>
      </c>
      <c r="AD56" s="235">
        <v>-10.9312</v>
      </c>
      <c r="AE56" s="235">
        <v>-22.812709999999999</v>
      </c>
      <c r="AF56" s="235">
        <v>-10.592450000000001</v>
      </c>
      <c r="AG56" s="235">
        <v>-11.9735317815</v>
      </c>
      <c r="AH56" s="235">
        <v>-21.396965078199997</v>
      </c>
      <c r="AI56" s="252">
        <v>60.964930000000003</v>
      </c>
      <c r="AJ56" s="252">
        <v>9.2411200000000004</v>
      </c>
      <c r="AK56" s="252">
        <v>34.107990000000001</v>
      </c>
      <c r="AL56" s="252">
        <v>19.579360000000001</v>
      </c>
      <c r="AM56" s="252">
        <v>21.266830000000002</v>
      </c>
      <c r="AN56" s="211"/>
      <c r="AO56" s="211"/>
      <c r="AP56" s="211"/>
      <c r="AQ56" s="211"/>
      <c r="AR56" s="211"/>
      <c r="AS56" s="211"/>
      <c r="AT56" s="211"/>
      <c r="AU56" s="211"/>
      <c r="AV56" s="211"/>
      <c r="AW56" s="211"/>
      <c r="AX56" s="211"/>
      <c r="AY56" s="211"/>
    </row>
    <row r="57" spans="1:1005" ht="15" x14ac:dyDescent="0.25">
      <c r="A57" s="193">
        <f>YampaRiverInflow.TotalOutflow!A57</f>
        <v>45748</v>
      </c>
      <c r="B57" s="165"/>
      <c r="C57" s="165"/>
      <c r="D57" s="165">
        <v>-12.46</v>
      </c>
      <c r="E57" s="235">
        <v>4.2861700000000003</v>
      </c>
      <c r="F57" s="235">
        <v>29.646259999999998</v>
      </c>
      <c r="G57" s="235">
        <v>28.972660000000001</v>
      </c>
      <c r="H57" s="235">
        <v>18.863569999999999</v>
      </c>
      <c r="I57" s="235">
        <v>13.24966</v>
      </c>
      <c r="J57" s="235">
        <v>-34.838769999999997</v>
      </c>
      <c r="K57" s="235">
        <v>-15.670870000000001</v>
      </c>
      <c r="L57" s="235">
        <v>-12.345879999999999</v>
      </c>
      <c r="M57" s="235">
        <v>-24.792330000000003</v>
      </c>
      <c r="N57" s="235">
        <v>-15.55307</v>
      </c>
      <c r="O57" s="235">
        <v>-27.615380000000002</v>
      </c>
      <c r="P57" s="235">
        <v>-9.9768299999999996</v>
      </c>
      <c r="Q57" s="235">
        <v>-7.8899799999999995</v>
      </c>
      <c r="R57" s="235">
        <v>-18.484590000000001</v>
      </c>
      <c r="S57" s="235">
        <v>-13.60337</v>
      </c>
      <c r="T57" s="235">
        <v>-60.627809999999997</v>
      </c>
      <c r="U57" s="235">
        <v>-9.7155499999999986</v>
      </c>
      <c r="V57" s="235">
        <v>-15.310879999999999</v>
      </c>
      <c r="W57" s="235">
        <v>3.4897600000000004</v>
      </c>
      <c r="X57" s="235">
        <v>-16.877500000000001</v>
      </c>
      <c r="Y57" s="235">
        <v>-19.60941</v>
      </c>
      <c r="Z57" s="235">
        <v>-18.033900000000003</v>
      </c>
      <c r="AA57" s="235">
        <v>-6.3000600000000002</v>
      </c>
      <c r="AB57" s="235">
        <v>-13.78439</v>
      </c>
      <c r="AC57" s="235">
        <v>-16.949249999999999</v>
      </c>
      <c r="AD57" s="235">
        <v>-12.7826</v>
      </c>
      <c r="AE57" s="235">
        <v>-23.694689999999998</v>
      </c>
      <c r="AF57" s="235">
        <v>-20.046709999999997</v>
      </c>
      <c r="AG57" s="235">
        <v>-21.301506761199999</v>
      </c>
      <c r="AH57" s="235">
        <v>-18.480803921300001</v>
      </c>
      <c r="AI57" s="252">
        <v>54.424519999999994</v>
      </c>
      <c r="AJ57" s="252">
        <v>12.133100000000001</v>
      </c>
      <c r="AK57" s="252">
        <v>76.599170000000001</v>
      </c>
      <c r="AL57" s="252">
        <v>-6.7857700000000003</v>
      </c>
      <c r="AM57" s="252">
        <v>6.2441000000000004</v>
      </c>
      <c r="AN57" s="211"/>
      <c r="AO57" s="211"/>
      <c r="AP57" s="211"/>
      <c r="AQ57" s="211"/>
      <c r="AR57" s="211"/>
      <c r="AS57" s="211"/>
      <c r="AT57" s="211"/>
      <c r="AU57" s="211"/>
      <c r="AV57" s="211"/>
      <c r="AW57" s="211"/>
      <c r="AX57" s="211"/>
      <c r="AY57" s="211"/>
    </row>
    <row r="58" spans="1:1005" ht="15" x14ac:dyDescent="0.25">
      <c r="A58" s="193">
        <f>YampaRiverInflow.TotalOutflow!A58</f>
        <v>45778</v>
      </c>
      <c r="B58" s="165"/>
      <c r="C58" s="165"/>
      <c r="D58" s="165">
        <v>-9.8019999999999996</v>
      </c>
      <c r="E58" s="235">
        <v>14.885899999999999</v>
      </c>
      <c r="F58" s="235">
        <v>9.8693099999999987</v>
      </c>
      <c r="G58" s="235">
        <v>49.975879999999997</v>
      </c>
      <c r="H58" s="235">
        <v>-7.9184299999999999</v>
      </c>
      <c r="I58" s="235">
        <v>11.12064</v>
      </c>
      <c r="J58" s="235">
        <v>-43.382190000000001</v>
      </c>
      <c r="K58" s="235">
        <v>-22.886580000000002</v>
      </c>
      <c r="L58" s="235">
        <v>-11.17521</v>
      </c>
      <c r="M58" s="235">
        <v>-23.596910000000001</v>
      </c>
      <c r="N58" s="235">
        <v>-15.42226</v>
      </c>
      <c r="O58" s="235">
        <v>3.82769</v>
      </c>
      <c r="P58" s="235">
        <v>-8.7342700000000004</v>
      </c>
      <c r="Q58" s="235">
        <v>-12.672180000000001</v>
      </c>
      <c r="R58" s="235">
        <v>-9.4568999999999992</v>
      </c>
      <c r="S58" s="235">
        <v>2.1620500000000002</v>
      </c>
      <c r="T58" s="235">
        <v>6.1777799999999994</v>
      </c>
      <c r="U58" s="235">
        <v>-11.006309999999999</v>
      </c>
      <c r="V58" s="235">
        <v>-11.085049999999999</v>
      </c>
      <c r="W58" s="235">
        <v>-22.195970000000003</v>
      </c>
      <c r="X58" s="235">
        <v>-14.829829999999999</v>
      </c>
      <c r="Y58" s="235">
        <v>10.05152</v>
      </c>
      <c r="Z58" s="235">
        <v>-15.21618</v>
      </c>
      <c r="AA58" s="235">
        <v>-22.456689999999998</v>
      </c>
      <c r="AB58" s="235">
        <v>-5.2049700000000003</v>
      </c>
      <c r="AC58" s="235">
        <v>-18.830310000000001</v>
      </c>
      <c r="AD58" s="235">
        <v>-9.6620400000000011</v>
      </c>
      <c r="AE58" s="235">
        <v>-14.13106</v>
      </c>
      <c r="AF58" s="235">
        <v>-15.37541</v>
      </c>
      <c r="AG58" s="235">
        <v>-17.183385914400002</v>
      </c>
      <c r="AH58" s="235">
        <v>-10.352921004100001</v>
      </c>
      <c r="AI58" s="252">
        <v>25.669160000000002</v>
      </c>
      <c r="AJ58" s="252">
        <v>46.607790000000001</v>
      </c>
      <c r="AK58" s="252">
        <v>81.077850000000012</v>
      </c>
      <c r="AL58" s="252">
        <v>32.891910000000003</v>
      </c>
      <c r="AM58" s="252">
        <v>32.762029999999996</v>
      </c>
      <c r="AN58" s="211"/>
      <c r="AO58" s="211"/>
      <c r="AP58" s="211"/>
      <c r="AQ58" s="211"/>
      <c r="AR58" s="211"/>
      <c r="AS58" s="211"/>
      <c r="AT58" s="211"/>
      <c r="AU58" s="211"/>
      <c r="AV58" s="211"/>
      <c r="AW58" s="211"/>
      <c r="AX58" s="211"/>
      <c r="AY58" s="211"/>
    </row>
    <row r="59" spans="1:1005" ht="15" x14ac:dyDescent="0.25">
      <c r="A59" s="193">
        <f>YampaRiverInflow.TotalOutflow!A59</f>
        <v>45809</v>
      </c>
      <c r="B59" s="165"/>
      <c r="C59" s="165"/>
      <c r="D59" s="165">
        <v>-14.728</v>
      </c>
      <c r="E59" s="235">
        <v>12.004910000000001</v>
      </c>
      <c r="F59" s="235">
        <v>7.7272400000000001</v>
      </c>
      <c r="G59" s="235">
        <v>40.933699999999995</v>
      </c>
      <c r="H59" s="235">
        <v>11.465860000000001</v>
      </c>
      <c r="I59" s="235">
        <v>16.794580000000003</v>
      </c>
      <c r="J59" s="235">
        <v>-46.634540000000001</v>
      </c>
      <c r="K59" s="235">
        <v>-19.443330000000003</v>
      </c>
      <c r="L59" s="235">
        <v>7.9125299999999994</v>
      </c>
      <c r="M59" s="235">
        <v>-9.9691600000000005</v>
      </c>
      <c r="N59" s="235">
        <v>-16.600020000000001</v>
      </c>
      <c r="O59" s="235">
        <v>-10.217690000000001</v>
      </c>
      <c r="P59" s="235">
        <v>3.97357</v>
      </c>
      <c r="Q59" s="235">
        <v>-3.1482399999999999</v>
      </c>
      <c r="R59" s="235">
        <v>-1.4221199999999998</v>
      </c>
      <c r="S59" s="235">
        <v>-38.834009999999999</v>
      </c>
      <c r="T59" s="235">
        <v>-7.06473</v>
      </c>
      <c r="U59" s="235">
        <v>1.8902699999999999</v>
      </c>
      <c r="V59" s="235">
        <v>8.4872199999999989</v>
      </c>
      <c r="W59" s="235">
        <v>0.80691999999999997</v>
      </c>
      <c r="X59" s="235">
        <v>-6.2195200000000002</v>
      </c>
      <c r="Y59" s="235">
        <v>13.559850000000001</v>
      </c>
      <c r="Z59" s="235">
        <v>-8.6716299999999986</v>
      </c>
      <c r="AA59" s="235">
        <v>-7.92706</v>
      </c>
      <c r="AB59" s="235">
        <v>-2.6868400000000001</v>
      </c>
      <c r="AC59" s="235">
        <v>-23.401610000000002</v>
      </c>
      <c r="AD59" s="235">
        <v>-8.745379999999999</v>
      </c>
      <c r="AE59" s="235">
        <v>-18.980650000000001</v>
      </c>
      <c r="AF59" s="235">
        <v>-16.096640000000001</v>
      </c>
      <c r="AG59" s="235">
        <v>-19.255974470100004</v>
      </c>
      <c r="AH59" s="235">
        <v>-18.6228715425</v>
      </c>
      <c r="AI59" s="252">
        <v>36.7791</v>
      </c>
      <c r="AJ59" s="252">
        <v>47.801720000000003</v>
      </c>
      <c r="AK59" s="252">
        <v>62.467669999999998</v>
      </c>
      <c r="AL59" s="252">
        <v>43.907669999999996</v>
      </c>
      <c r="AM59" s="252">
        <v>36.8551</v>
      </c>
      <c r="AN59" s="211"/>
      <c r="AO59" s="211"/>
      <c r="AP59" s="211"/>
      <c r="AQ59" s="211"/>
      <c r="AR59" s="211"/>
      <c r="AS59" s="211"/>
      <c r="AT59" s="211"/>
      <c r="AU59" s="211"/>
      <c r="AV59" s="211"/>
      <c r="AW59" s="211"/>
      <c r="AX59" s="211"/>
      <c r="AY59" s="211"/>
    </row>
    <row r="60" spans="1:1005" ht="15" x14ac:dyDescent="0.25">
      <c r="A60" s="193">
        <f>YampaRiverInflow.TotalOutflow!A60</f>
        <v>45839</v>
      </c>
      <c r="B60" s="165"/>
      <c r="C60" s="165"/>
      <c r="D60" s="165">
        <v>-11.792</v>
      </c>
      <c r="E60" s="235">
        <v>10.57719</v>
      </c>
      <c r="F60" s="235">
        <v>7.2024099999999995</v>
      </c>
      <c r="G60" s="235">
        <v>42.957050000000002</v>
      </c>
      <c r="H60" s="235">
        <v>25.683209999999999</v>
      </c>
      <c r="I60" s="235">
        <v>16.192450000000001</v>
      </c>
      <c r="J60" s="235">
        <v>-32.33464</v>
      </c>
      <c r="K60" s="235">
        <v>-28.353200000000001</v>
      </c>
      <c r="L60" s="235">
        <v>-13.82734</v>
      </c>
      <c r="M60" s="235">
        <v>-8.2693600000000007</v>
      </c>
      <c r="N60" s="235">
        <v>-6.1791200000000002</v>
      </c>
      <c r="O60" s="235">
        <v>3.4561299999999999</v>
      </c>
      <c r="P60" s="235">
        <v>2.85033</v>
      </c>
      <c r="Q60" s="235">
        <v>-5.2313599999999996</v>
      </c>
      <c r="R60" s="235">
        <v>-2.7631799999999997</v>
      </c>
      <c r="S60" s="235">
        <v>-11.48329</v>
      </c>
      <c r="T60" s="235">
        <v>-12.351889999999999</v>
      </c>
      <c r="U60" s="235">
        <v>-4.6287900000000004</v>
      </c>
      <c r="V60" s="235">
        <v>-5.6995800000000001</v>
      </c>
      <c r="W60" s="235">
        <v>1.1146199999999999</v>
      </c>
      <c r="X60" s="235">
        <v>-1.95407</v>
      </c>
      <c r="Y60" s="235">
        <v>15.37031</v>
      </c>
      <c r="Z60" s="235">
        <v>-6.1843900000000005</v>
      </c>
      <c r="AA60" s="235">
        <v>2.6158600000000001</v>
      </c>
      <c r="AB60" s="235">
        <v>5.3711899999999995</v>
      </c>
      <c r="AC60" s="235">
        <v>-13.886209999999998</v>
      </c>
      <c r="AD60" s="235">
        <v>-10.38104</v>
      </c>
      <c r="AE60" s="235">
        <v>-8.8864900000000002</v>
      </c>
      <c r="AF60" s="235">
        <v>-24.04243</v>
      </c>
      <c r="AG60" s="235">
        <v>-9.7753157925099998</v>
      </c>
      <c r="AH60" s="235">
        <v>-13.541234510899999</v>
      </c>
      <c r="AI60" s="252">
        <v>72.870630000000006</v>
      </c>
      <c r="AJ60" s="252">
        <v>68.089640000000003</v>
      </c>
      <c r="AK60" s="252">
        <v>60.205719999999999</v>
      </c>
      <c r="AL60" s="252">
        <v>49.438319999999997</v>
      </c>
      <c r="AM60" s="252">
        <v>32.877110000000002</v>
      </c>
      <c r="AN60" s="211"/>
      <c r="AO60" s="211"/>
      <c r="AP60" s="211"/>
      <c r="AQ60" s="211"/>
      <c r="AR60" s="211"/>
      <c r="AS60" s="211"/>
      <c r="AT60" s="211"/>
      <c r="AU60" s="211"/>
      <c r="AV60" s="211"/>
      <c r="AW60" s="211"/>
      <c r="AX60" s="211"/>
      <c r="AY60" s="211"/>
    </row>
    <row r="61" spans="1:1005" ht="15" x14ac:dyDescent="0.25">
      <c r="A61" s="193">
        <f>YampaRiverInflow.TotalOutflow!A61</f>
        <v>45870</v>
      </c>
      <c r="B61" s="165"/>
      <c r="C61" s="165"/>
      <c r="D61" s="165">
        <v>-12.022</v>
      </c>
      <c r="E61" s="235">
        <v>47.366790000000002</v>
      </c>
      <c r="F61" s="235">
        <v>-3.6207199999999999</v>
      </c>
      <c r="G61" s="235">
        <v>8.2340900000000001</v>
      </c>
      <c r="H61" s="235">
        <v>1.0808900000000001</v>
      </c>
      <c r="I61" s="235">
        <v>9.8302700000000005</v>
      </c>
      <c r="J61" s="235">
        <v>-30.478750000000002</v>
      </c>
      <c r="K61" s="235">
        <v>-37.806379999999997</v>
      </c>
      <c r="L61" s="235">
        <v>0.36157</v>
      </c>
      <c r="M61" s="235">
        <v>-21.721700000000002</v>
      </c>
      <c r="N61" s="235">
        <v>-32.771730000000005</v>
      </c>
      <c r="O61" s="235">
        <v>-3.3455599999999999</v>
      </c>
      <c r="P61" s="235">
        <v>5.3322599999999998</v>
      </c>
      <c r="Q61" s="235">
        <v>-12.47739</v>
      </c>
      <c r="R61" s="235">
        <v>-10.764940000000001</v>
      </c>
      <c r="S61" s="235">
        <v>-12.411370000000002</v>
      </c>
      <c r="T61" s="235">
        <v>-5.8684500000000002</v>
      </c>
      <c r="U61" s="235">
        <v>-7.3342000000000001</v>
      </c>
      <c r="V61" s="235">
        <v>-0.58257000000000003</v>
      </c>
      <c r="W61" s="235">
        <v>-2.9759099999999998</v>
      </c>
      <c r="X61" s="235">
        <v>-4.9262499999999996</v>
      </c>
      <c r="Y61" s="235">
        <v>7.4216999999999995</v>
      </c>
      <c r="Z61" s="235">
        <v>-6.2596699999999998</v>
      </c>
      <c r="AA61" s="235">
        <v>-3.49715</v>
      </c>
      <c r="AB61" s="235">
        <v>-8.0988400000000009</v>
      </c>
      <c r="AC61" s="235">
        <v>-12.211690000000001</v>
      </c>
      <c r="AD61" s="235">
        <v>-5.9300299999999995</v>
      </c>
      <c r="AE61" s="235">
        <v>-10.645899999999999</v>
      </c>
      <c r="AF61" s="235">
        <v>-16.45506</v>
      </c>
      <c r="AG61" s="235">
        <v>-6.1211380751300002</v>
      </c>
      <c r="AH61" s="235">
        <v>-16.4951205805</v>
      </c>
      <c r="AI61" s="252">
        <v>74.391710000000003</v>
      </c>
      <c r="AJ61" s="252">
        <v>83.114260000000002</v>
      </c>
      <c r="AK61" s="252">
        <v>64.003280000000004</v>
      </c>
      <c r="AL61" s="252">
        <v>30.162470000000003</v>
      </c>
      <c r="AM61" s="252">
        <v>25.66291</v>
      </c>
      <c r="AN61" s="211"/>
      <c r="AO61" s="211"/>
      <c r="AP61" s="211"/>
      <c r="AQ61" s="211"/>
      <c r="AR61" s="211"/>
      <c r="AS61" s="211"/>
      <c r="AT61" s="211"/>
      <c r="AU61" s="211"/>
      <c r="AV61" s="211"/>
      <c r="AW61" s="211"/>
      <c r="AX61" s="211"/>
      <c r="AY61" s="211"/>
    </row>
    <row r="62" spans="1:1005" ht="15" x14ac:dyDescent="0.25">
      <c r="A62" s="193">
        <f>YampaRiverInflow.TotalOutflow!A62</f>
        <v>45901</v>
      </c>
      <c r="B62" s="165"/>
      <c r="C62" s="165"/>
      <c r="D62" s="165">
        <v>-14.513</v>
      </c>
      <c r="E62" s="235">
        <v>21.405069999999998</v>
      </c>
      <c r="F62" s="235">
        <v>-6.1849399999999992</v>
      </c>
      <c r="G62" s="235">
        <v>-13.40967</v>
      </c>
      <c r="H62" s="235">
        <v>4.8451000000000004</v>
      </c>
      <c r="I62" s="235">
        <v>10.459700000000002</v>
      </c>
      <c r="J62" s="235">
        <v>-32.106940000000002</v>
      </c>
      <c r="K62" s="235">
        <v>-14.36115</v>
      </c>
      <c r="L62" s="235">
        <v>6.0761099999999999</v>
      </c>
      <c r="M62" s="235">
        <v>2.1292300000000002</v>
      </c>
      <c r="N62" s="235">
        <v>3.4588800000000002</v>
      </c>
      <c r="O62" s="235">
        <v>-3.5141100000000001</v>
      </c>
      <c r="P62" s="235">
        <v>2.3970700000000003</v>
      </c>
      <c r="Q62" s="235">
        <v>-14.862719999999999</v>
      </c>
      <c r="R62" s="235">
        <v>10.64911</v>
      </c>
      <c r="S62" s="235">
        <v>1.2162899999999999</v>
      </c>
      <c r="T62" s="235">
        <v>-3.2352600000000002</v>
      </c>
      <c r="U62" s="235">
        <v>3.2015500000000001</v>
      </c>
      <c r="V62" s="235">
        <v>-2.03647</v>
      </c>
      <c r="W62" s="235">
        <v>4.6902200000000001</v>
      </c>
      <c r="X62" s="235">
        <v>-2.4659599999999999</v>
      </c>
      <c r="Y62" s="235">
        <v>2.1341199999999998</v>
      </c>
      <c r="Z62" s="235">
        <v>-3.6479999999999999E-2</v>
      </c>
      <c r="AA62" s="235">
        <v>3.5242300000000002</v>
      </c>
      <c r="AB62" s="235">
        <v>2.30775</v>
      </c>
      <c r="AC62" s="235">
        <v>-2.1289499999999997</v>
      </c>
      <c r="AD62" s="235">
        <v>-5.9721000000000002</v>
      </c>
      <c r="AE62" s="235">
        <v>-4.7625399999999996</v>
      </c>
      <c r="AF62" s="235">
        <v>-11.23626</v>
      </c>
      <c r="AG62" s="235">
        <v>-5.9217293134800002</v>
      </c>
      <c r="AH62" s="235">
        <v>-16.066383176799999</v>
      </c>
      <c r="AI62" s="252">
        <v>15.569330000000001</v>
      </c>
      <c r="AJ62" s="252">
        <v>17.491540000000001</v>
      </c>
      <c r="AK62" s="252">
        <v>90.030710000000013</v>
      </c>
      <c r="AL62" s="252">
        <v>37.451620000000005</v>
      </c>
      <c r="AM62" s="252">
        <v>29.726150000000001</v>
      </c>
      <c r="AN62" s="211"/>
      <c r="AO62" s="211"/>
      <c r="AP62" s="211"/>
      <c r="AQ62" s="211"/>
      <c r="AR62" s="211"/>
      <c r="AS62" s="211"/>
      <c r="AT62" s="211"/>
      <c r="AU62" s="211"/>
      <c r="AV62" s="211"/>
      <c r="AW62" s="211"/>
      <c r="AX62" s="211"/>
      <c r="AY62" s="211"/>
    </row>
    <row r="63" spans="1:1005" ht="15" x14ac:dyDescent="0.25">
      <c r="A63" s="193">
        <f>YampaRiverInflow.TotalOutflow!A63</f>
        <v>45931</v>
      </c>
      <c r="B63" s="165"/>
      <c r="C63" s="165"/>
      <c r="D63" s="165">
        <v>-10.351000000000001</v>
      </c>
      <c r="E63" s="235">
        <v>6.4712700000000005</v>
      </c>
      <c r="F63" s="235">
        <v>-4.5573800000000002</v>
      </c>
      <c r="G63" s="235">
        <v>16.089169999999999</v>
      </c>
      <c r="H63" s="235">
        <v>2.3823400000000001</v>
      </c>
      <c r="I63" s="235">
        <v>-2.3206700000000002</v>
      </c>
      <c r="J63" s="235">
        <v>-31.9285</v>
      </c>
      <c r="K63" s="235">
        <v>-8.5193500000000011</v>
      </c>
      <c r="L63" s="235">
        <v>-12.10599</v>
      </c>
      <c r="M63" s="235">
        <v>-6.4365399999999999</v>
      </c>
      <c r="N63" s="235">
        <v>-9.3328700000000016</v>
      </c>
      <c r="O63" s="235">
        <v>8.7130799999999997</v>
      </c>
      <c r="P63" s="235">
        <v>6.0392799999999998</v>
      </c>
      <c r="Q63" s="235">
        <v>-14.376950000000001</v>
      </c>
      <c r="R63" s="235">
        <v>11.44023</v>
      </c>
      <c r="S63" s="235">
        <v>-2.2667899999999999</v>
      </c>
      <c r="T63" s="235">
        <v>12.561069999999999</v>
      </c>
      <c r="U63" s="235">
        <v>9.3788400000000003</v>
      </c>
      <c r="V63" s="235">
        <v>7.2322499999999996</v>
      </c>
      <c r="W63" s="235">
        <v>17.66301</v>
      </c>
      <c r="X63" s="235">
        <v>17.936130000000002</v>
      </c>
      <c r="Y63" s="235">
        <v>19.500349999999997</v>
      </c>
      <c r="Z63" s="235">
        <v>0.40545999999999999</v>
      </c>
      <c r="AA63" s="235">
        <v>-3.57796</v>
      </c>
      <c r="AB63" s="235">
        <v>-7.8305600000000002</v>
      </c>
      <c r="AC63" s="235">
        <v>5.5783399999999999</v>
      </c>
      <c r="AD63" s="235">
        <v>7.1333100000000007</v>
      </c>
      <c r="AE63" s="235">
        <v>-3.07572</v>
      </c>
      <c r="AF63" s="235">
        <v>-12.67216</v>
      </c>
      <c r="AG63" s="235">
        <v>9.5933321672099989</v>
      </c>
      <c r="AH63" s="235">
        <v>-7.3716004105100001</v>
      </c>
      <c r="AI63" s="252">
        <v>11.770820000000001</v>
      </c>
      <c r="AJ63" s="252">
        <v>29.394490000000001</v>
      </c>
      <c r="AK63" s="252">
        <v>133.46231</v>
      </c>
      <c r="AL63" s="252">
        <v>-7.9622099999999998</v>
      </c>
      <c r="AM63" s="252">
        <v>14.659660000000001</v>
      </c>
      <c r="AN63" s="211"/>
      <c r="AO63" s="211"/>
      <c r="AP63" s="211"/>
      <c r="AQ63" s="211"/>
      <c r="AR63" s="211"/>
      <c r="AS63" s="211"/>
      <c r="AT63" s="211"/>
      <c r="AU63" s="211"/>
      <c r="AV63" s="211"/>
      <c r="AW63" s="211"/>
      <c r="AX63" s="211"/>
      <c r="AY63" s="211"/>
    </row>
    <row r="64" spans="1:1005" ht="15" x14ac:dyDescent="0.25">
      <c r="A64" s="193"/>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x14ac:dyDescent="0.2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74"/>
  <sheetViews>
    <sheetView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224</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PkrToImp_In_Time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44136</v>
      </c>
      <c r="B4" s="165"/>
      <c r="C4" s="165"/>
      <c r="D4" s="165">
        <v>4.9768595100000006</v>
      </c>
      <c r="E4" s="235">
        <f ca="1">INDEX(INDIRECT("PkrToImp_"&amp;E$2+YEAR($A4)-YEAR($A$4)),MONTH($A4))/1000</f>
        <v>5.9569999999999999</v>
      </c>
      <c r="F4" s="235">
        <f t="shared" ref="F4:AI12" ca="1" si="0">INDEX(INDIRECT("PkrToImp_"&amp;F$2+YEAR($A4)-YEAR($A$4)),MONTH($A4))/1000</f>
        <v>17.582999999999998</v>
      </c>
      <c r="G4" s="235">
        <f t="shared" ca="1" si="0"/>
        <v>-56.331000000000003</v>
      </c>
      <c r="H4" s="235">
        <f t="shared" ca="1" si="0"/>
        <v>-30.108000000000001</v>
      </c>
      <c r="I4" s="235">
        <f t="shared" ca="1" si="0"/>
        <v>-24.338000000000001</v>
      </c>
      <c r="J4" s="235">
        <f t="shared" ca="1" si="0"/>
        <v>-14.114000000000001</v>
      </c>
      <c r="K4" s="235">
        <f t="shared" ca="1" si="0"/>
        <v>1.411</v>
      </c>
      <c r="L4" s="235">
        <f t="shared" ca="1" si="0"/>
        <v>5.4320000000000004</v>
      </c>
      <c r="M4" s="235">
        <f t="shared" ca="1" si="0"/>
        <v>11.315</v>
      </c>
      <c r="N4" s="235">
        <f t="shared" ca="1" si="0"/>
        <v>8.8170000000000002</v>
      </c>
      <c r="O4" s="235">
        <f t="shared" ca="1" si="0"/>
        <v>8.6760000000000002</v>
      </c>
      <c r="P4" s="235">
        <f t="shared" ca="1" si="0"/>
        <v>-7.5490000000000004</v>
      </c>
      <c r="Q4" s="235">
        <f t="shared" ca="1" si="0"/>
        <v>1.3320000000000001</v>
      </c>
      <c r="R4" s="235">
        <f t="shared" ca="1" si="0"/>
        <v>8.9619999999999997</v>
      </c>
      <c r="S4" s="235">
        <f t="shared" ca="1" si="0"/>
        <v>4.5019999999999998</v>
      </c>
      <c r="T4" s="235">
        <f t="shared" ca="1" si="0"/>
        <v>13.975</v>
      </c>
      <c r="U4" s="235">
        <f t="shared" ca="1" si="0"/>
        <v>6.8760000000000003</v>
      </c>
      <c r="V4" s="235">
        <f t="shared" ca="1" si="0"/>
        <v>-37.753999999999998</v>
      </c>
      <c r="W4" s="235">
        <f t="shared" ca="1" si="0"/>
        <v>12.58</v>
      </c>
      <c r="X4" s="235">
        <f t="shared" ca="1" si="0"/>
        <v>4.9530000000000003</v>
      </c>
      <c r="Y4" s="235">
        <f t="shared" ca="1" si="0"/>
        <v>14.292</v>
      </c>
      <c r="Z4" s="235">
        <f t="shared" ca="1" si="0"/>
        <v>10.398</v>
      </c>
      <c r="AA4" s="235">
        <f t="shared" ca="1" si="0"/>
        <v>14.773</v>
      </c>
      <c r="AB4" s="235">
        <f t="shared" ca="1" si="0"/>
        <v>2.8980000000000001</v>
      </c>
      <c r="AC4" s="235">
        <f t="shared" ca="1" si="0"/>
        <v>-5.16</v>
      </c>
      <c r="AD4" s="235">
        <f t="shared" ca="1" si="0"/>
        <v>8.36</v>
      </c>
      <c r="AE4" s="235">
        <f t="shared" ca="1" si="0"/>
        <v>0.24399999999999999</v>
      </c>
      <c r="AF4" s="235">
        <f t="shared" ca="1" si="0"/>
        <v>-2.194</v>
      </c>
      <c r="AG4" s="235">
        <f t="shared" ca="1" si="0"/>
        <v>-8.1240000000000006</v>
      </c>
      <c r="AH4" s="235">
        <f t="shared" ca="1" si="0"/>
        <v>-20.0396</v>
      </c>
      <c r="AI4" s="235">
        <f t="shared" ca="1" si="0"/>
        <v>-7.1350500000000006</v>
      </c>
      <c r="AJ4" s="235">
        <f t="shared" ref="AJ4:AM19" ca="1" si="1">INDEX(INDIRECT("PkrToImp_"&amp;AJ$2+YEAR($A4)-YEAR($A$4)),MONTH($A4))/1000</f>
        <v>-4.9749300000000005</v>
      </c>
      <c r="AK4" s="235">
        <f t="shared" ca="1" si="1"/>
        <v>-2.7747700000000002</v>
      </c>
      <c r="AL4" s="235">
        <f t="shared" ca="1" si="1"/>
        <v>-5.4642536803299997</v>
      </c>
      <c r="AM4" s="235">
        <f t="shared" ca="1" si="1"/>
        <v>13.381105650899999</v>
      </c>
      <c r="AN4" s="211"/>
      <c r="AO4" s="211"/>
      <c r="AP4" s="211"/>
      <c r="AQ4" s="211"/>
      <c r="AR4" s="211"/>
      <c r="AS4" s="211"/>
      <c r="AT4" s="211"/>
      <c r="AU4" s="211"/>
      <c r="AV4" s="211"/>
      <c r="AW4" s="211"/>
      <c r="AX4" s="211"/>
      <c r="AY4" s="211"/>
    </row>
    <row r="5" spans="1:54" ht="15" x14ac:dyDescent="0.25">
      <c r="A5" s="193">
        <f>YampaRiverInflow.TotalOutflow!A5</f>
        <v>44166</v>
      </c>
      <c r="B5" s="165"/>
      <c r="C5" s="165"/>
      <c r="D5" s="165">
        <v>12.73</v>
      </c>
      <c r="E5" s="235">
        <v>-13.081</v>
      </c>
      <c r="F5" s="235">
        <v>-31.75</v>
      </c>
      <c r="G5" s="235">
        <v>-93.247</v>
      </c>
      <c r="H5" s="235">
        <v>-29.280999999999999</v>
      </c>
      <c r="I5" s="235">
        <v>-52.756999999999998</v>
      </c>
      <c r="J5" s="235">
        <v>-68.424999999999997</v>
      </c>
      <c r="K5" s="235">
        <v>-26.193000000000001</v>
      </c>
      <c r="L5" s="235">
        <v>-1.996</v>
      </c>
      <c r="M5" s="235">
        <v>1.087</v>
      </c>
      <c r="N5" s="235">
        <v>7.093</v>
      </c>
      <c r="O5" s="235">
        <v>18.335000000000001</v>
      </c>
      <c r="P5" s="235">
        <v>4.6580000000000004</v>
      </c>
      <c r="Q5" s="235">
        <v>11.409000000000001</v>
      </c>
      <c r="R5" s="235">
        <v>18.884</v>
      </c>
      <c r="S5" s="235">
        <v>6.4809999999999999</v>
      </c>
      <c r="T5" s="235">
        <v>-1.6890000000000001</v>
      </c>
      <c r="U5" s="235">
        <v>-26.622</v>
      </c>
      <c r="V5" s="235">
        <v>-69.311999999999998</v>
      </c>
      <c r="W5" s="235">
        <v>30.471</v>
      </c>
      <c r="X5" s="235">
        <v>12.734</v>
      </c>
      <c r="Y5" s="235">
        <v>16.88</v>
      </c>
      <c r="Z5" s="235">
        <v>5.86</v>
      </c>
      <c r="AA5" s="235">
        <v>7.444</v>
      </c>
      <c r="AB5" s="235">
        <v>33.223999999999997</v>
      </c>
      <c r="AC5" s="235">
        <v>12.48</v>
      </c>
      <c r="AD5" s="235">
        <v>17.550999999999998</v>
      </c>
      <c r="AE5" s="235">
        <v>6.2709999999999999</v>
      </c>
      <c r="AF5" s="235">
        <v>38.814999999999998</v>
      </c>
      <c r="AG5" s="235">
        <v>9.5690000000000008</v>
      </c>
      <c r="AH5" s="235">
        <v>34.180550000000004</v>
      </c>
      <c r="AI5" s="252">
        <v>4.3811200000000001</v>
      </c>
      <c r="AJ5" s="252">
        <v>12.84577</v>
      </c>
      <c r="AK5" s="252">
        <v>-9.6169899999999995</v>
      </c>
      <c r="AL5" s="252">
        <v>8.3672790060800004</v>
      </c>
      <c r="AM5" s="252">
        <v>22.5435745029</v>
      </c>
      <c r="AN5" s="211"/>
      <c r="AO5" s="211"/>
      <c r="AP5" s="211"/>
      <c r="AQ5" s="211"/>
      <c r="AR5" s="211"/>
      <c r="AS5" s="211"/>
      <c r="AT5" s="211"/>
      <c r="AU5" s="211"/>
      <c r="AV5" s="211"/>
      <c r="AW5" s="211"/>
      <c r="AX5" s="211"/>
      <c r="AY5" s="211"/>
    </row>
    <row r="6" spans="1:54" ht="15" x14ac:dyDescent="0.25">
      <c r="A6" s="193">
        <f>YampaRiverInflow.TotalOutflow!A6</f>
        <v>44197</v>
      </c>
      <c r="B6" s="165"/>
      <c r="C6" s="165"/>
      <c r="D6" s="165">
        <v>-18.364000000000001</v>
      </c>
      <c r="E6" s="235">
        <v>-4.7590000000000003</v>
      </c>
      <c r="F6" s="235">
        <v>-120.42</v>
      </c>
      <c r="G6" s="235">
        <v>-132.33799999999999</v>
      </c>
      <c r="H6" s="235">
        <v>-58.228000000000002</v>
      </c>
      <c r="I6" s="235">
        <v>-60.307000000000002</v>
      </c>
      <c r="J6" s="235">
        <v>-43.218000000000004</v>
      </c>
      <c r="K6" s="235">
        <v>0.96399999999999997</v>
      </c>
      <c r="L6" s="235">
        <v>-22.263000000000002</v>
      </c>
      <c r="M6" s="235">
        <v>4.6050000000000004</v>
      </c>
      <c r="N6" s="235">
        <v>-1.4319999999999999</v>
      </c>
      <c r="O6" s="235">
        <v>-16.689</v>
      </c>
      <c r="P6" s="235">
        <v>33.015000000000001</v>
      </c>
      <c r="Q6" s="235">
        <v>-30.713000000000001</v>
      </c>
      <c r="R6" s="235">
        <v>-2.2970000000000002</v>
      </c>
      <c r="S6" s="235">
        <v>-5.6280000000000001</v>
      </c>
      <c r="T6" s="235">
        <v>-64.680999999999997</v>
      </c>
      <c r="U6" s="235">
        <v>-113.199</v>
      </c>
      <c r="V6" s="235">
        <v>36.241999999999997</v>
      </c>
      <c r="W6" s="235">
        <v>-10.677</v>
      </c>
      <c r="X6" s="235">
        <v>8.1579999999999995</v>
      </c>
      <c r="Y6" s="235">
        <v>1.393</v>
      </c>
      <c r="Z6" s="235">
        <v>10.17</v>
      </c>
      <c r="AA6" s="235">
        <v>3.6539999999999999</v>
      </c>
      <c r="AB6" s="235">
        <v>8.1709999999999994</v>
      </c>
      <c r="AC6" s="235">
        <v>-29.212</v>
      </c>
      <c r="AD6" s="235">
        <v>-12.486000000000001</v>
      </c>
      <c r="AE6" s="235">
        <v>-4.2009999999999996</v>
      </c>
      <c r="AF6" s="235">
        <v>-21.986999999999998</v>
      </c>
      <c r="AG6" s="235">
        <v>21.381310000000003</v>
      </c>
      <c r="AH6" s="235">
        <v>-39.100470000000001</v>
      </c>
      <c r="AI6" s="252">
        <v>-31.08878</v>
      </c>
      <c r="AJ6" s="252">
        <v>7.3067399999999996</v>
      </c>
      <c r="AK6" s="252">
        <v>-13.3189509084</v>
      </c>
      <c r="AL6" s="252">
        <v>-6.1162163466399999</v>
      </c>
      <c r="AM6" s="252">
        <v>40.491999999999997</v>
      </c>
      <c r="AN6" s="211"/>
      <c r="AO6" s="211"/>
      <c r="AP6" s="211"/>
      <c r="AQ6" s="211"/>
      <c r="AR6" s="211"/>
      <c r="AS6" s="211"/>
      <c r="AT6" s="211"/>
      <c r="AU6" s="211"/>
      <c r="AV6" s="211"/>
      <c r="AW6" s="211"/>
      <c r="AX6" s="211"/>
      <c r="AY6" s="211"/>
    </row>
    <row r="7" spans="1:54" ht="15" x14ac:dyDescent="0.25">
      <c r="A7" s="193">
        <f>YampaRiverInflow.TotalOutflow!A7</f>
        <v>44228</v>
      </c>
      <c r="B7" s="165"/>
      <c r="C7" s="165"/>
      <c r="D7" s="165">
        <v>-26.606999999999999</v>
      </c>
      <c r="E7" s="235">
        <v>-59.207000000000001</v>
      </c>
      <c r="F7" s="235">
        <v>75.613</v>
      </c>
      <c r="G7" s="235">
        <v>-7.18</v>
      </c>
      <c r="H7" s="235">
        <v>-64.896000000000001</v>
      </c>
      <c r="I7" s="235">
        <v>-23.876000000000001</v>
      </c>
      <c r="J7" s="235">
        <v>15.349</v>
      </c>
      <c r="K7" s="235">
        <v>-20.808</v>
      </c>
      <c r="L7" s="235">
        <v>-41.154000000000003</v>
      </c>
      <c r="M7" s="235">
        <v>-33.997</v>
      </c>
      <c r="N7" s="235">
        <v>-13.894</v>
      </c>
      <c r="O7" s="235">
        <v>-22.573</v>
      </c>
      <c r="P7" s="235">
        <v>-17.102</v>
      </c>
      <c r="Q7" s="235">
        <v>-38.902000000000001</v>
      </c>
      <c r="R7" s="235">
        <v>-63.575000000000003</v>
      </c>
      <c r="S7" s="235">
        <v>-26.556999999999999</v>
      </c>
      <c r="T7" s="235">
        <v>-43.094999999999999</v>
      </c>
      <c r="U7" s="235">
        <v>-46.804000000000002</v>
      </c>
      <c r="V7" s="235">
        <v>-20.875</v>
      </c>
      <c r="W7" s="235">
        <v>-24.366</v>
      </c>
      <c r="X7" s="235">
        <v>1.1859999999999999</v>
      </c>
      <c r="Y7" s="235">
        <v>-25.843</v>
      </c>
      <c r="Z7" s="235">
        <v>-4.476</v>
      </c>
      <c r="AA7" s="235">
        <v>-2.3679999999999999</v>
      </c>
      <c r="AB7" s="235">
        <v>5.9080000000000004</v>
      </c>
      <c r="AC7" s="235">
        <v>-17.978000000000002</v>
      </c>
      <c r="AD7" s="235">
        <v>-35.601999999999997</v>
      </c>
      <c r="AE7" s="235">
        <v>-45.103999999999999</v>
      </c>
      <c r="AF7" s="235">
        <v>-5.1180000000000003</v>
      </c>
      <c r="AG7" s="235">
        <v>-37.282989999999998</v>
      </c>
      <c r="AH7" s="235">
        <v>-15.646379999999999</v>
      </c>
      <c r="AI7" s="252">
        <v>-40.071829999999999</v>
      </c>
      <c r="AJ7" s="252">
        <v>-32.633000000000003</v>
      </c>
      <c r="AK7" s="252">
        <v>-26.703267437200001</v>
      </c>
      <c r="AL7" s="252">
        <v>-28.524806553999998</v>
      </c>
      <c r="AM7" s="252">
        <v>-31.532</v>
      </c>
      <c r="AN7" s="211"/>
      <c r="AO7" s="211"/>
      <c r="AP7" s="211"/>
      <c r="AQ7" s="211"/>
      <c r="AR7" s="211"/>
      <c r="AS7" s="211"/>
      <c r="AT7" s="211"/>
      <c r="AU7" s="211"/>
      <c r="AV7" s="211"/>
      <c r="AW7" s="211"/>
      <c r="AX7" s="211"/>
      <c r="AY7" s="211"/>
    </row>
    <row r="8" spans="1:54" ht="15" x14ac:dyDescent="0.25">
      <c r="A8" s="193">
        <f>YampaRiverInflow.TotalOutflow!A8</f>
        <v>44256</v>
      </c>
      <c r="B8" s="165"/>
      <c r="C8" s="165"/>
      <c r="D8" s="165">
        <v>-45.817999999999998</v>
      </c>
      <c r="E8" s="235">
        <v>-42.109000000000002</v>
      </c>
      <c r="F8" s="235">
        <v>-24.684999999999999</v>
      </c>
      <c r="G8" s="235">
        <v>-25.779</v>
      </c>
      <c r="H8" s="235">
        <v>-20.971</v>
      </c>
      <c r="I8" s="235">
        <v>-80.751000000000005</v>
      </c>
      <c r="J8" s="235">
        <v>22.236000000000001</v>
      </c>
      <c r="K8" s="235">
        <v>-24.802</v>
      </c>
      <c r="L8" s="235">
        <v>-17.36</v>
      </c>
      <c r="M8" s="235">
        <v>-33.058</v>
      </c>
      <c r="N8" s="235">
        <v>-34.947000000000003</v>
      </c>
      <c r="O8" s="235">
        <v>-9.4450000000000003</v>
      </c>
      <c r="P8" s="235">
        <v>-51.122999999999998</v>
      </c>
      <c r="Q8" s="235">
        <v>-40.192999999999998</v>
      </c>
      <c r="R8" s="235">
        <v>-34.902000000000001</v>
      </c>
      <c r="S8" s="235">
        <v>-96.096000000000004</v>
      </c>
      <c r="T8" s="235">
        <v>-38.881</v>
      </c>
      <c r="U8" s="235">
        <v>-9.1829999999999998</v>
      </c>
      <c r="V8" s="235">
        <v>-13.153</v>
      </c>
      <c r="W8" s="235">
        <v>-27.914000000000001</v>
      </c>
      <c r="X8" s="235">
        <v>-37.945</v>
      </c>
      <c r="Y8" s="235">
        <v>-37.232999999999997</v>
      </c>
      <c r="Z8" s="235">
        <v>-84.150999999999996</v>
      </c>
      <c r="AA8" s="235">
        <v>-52.823</v>
      </c>
      <c r="AB8" s="235">
        <v>-62.375</v>
      </c>
      <c r="AC8" s="235">
        <v>-22.702999999999999</v>
      </c>
      <c r="AD8" s="235">
        <v>-24.411000000000001</v>
      </c>
      <c r="AE8" s="235">
        <v>-35.779000000000003</v>
      </c>
      <c r="AF8" s="235">
        <v>-52.19</v>
      </c>
      <c r="AG8" s="235">
        <v>-44.594099999999997</v>
      </c>
      <c r="AH8" s="235">
        <v>-46.276849999999996</v>
      </c>
      <c r="AI8" s="252">
        <v>-41.178449999999998</v>
      </c>
      <c r="AJ8" s="252">
        <v>-54.098759999999999</v>
      </c>
      <c r="AK8" s="252">
        <v>-94.386657514799992</v>
      </c>
      <c r="AL8" s="252">
        <v>-67.435723010499999</v>
      </c>
      <c r="AM8" s="252">
        <v>-34.798000000000002</v>
      </c>
      <c r="AN8" s="211"/>
      <c r="AO8" s="211"/>
      <c r="AP8" s="211"/>
      <c r="AQ8" s="211"/>
      <c r="AR8" s="211"/>
      <c r="AS8" s="211"/>
      <c r="AT8" s="211"/>
      <c r="AU8" s="211"/>
      <c r="AV8" s="211"/>
      <c r="AW8" s="211"/>
      <c r="AX8" s="211"/>
      <c r="AY8" s="211"/>
    </row>
    <row r="9" spans="1:54" ht="15" x14ac:dyDescent="0.25">
      <c r="A9" s="193">
        <f>YampaRiverInflow.TotalOutflow!A9</f>
        <v>44287</v>
      </c>
      <c r="B9" s="165"/>
      <c r="C9" s="165"/>
      <c r="D9" s="165">
        <v>-32.718000000000004</v>
      </c>
      <c r="E9" s="235">
        <v>-26.696999999999999</v>
      </c>
      <c r="F9" s="235">
        <v>-94.260999999999996</v>
      </c>
      <c r="G9" s="235">
        <v>-33.209000000000003</v>
      </c>
      <c r="H9" s="235">
        <v>-50.463000000000001</v>
      </c>
      <c r="I9" s="235">
        <v>-39.68</v>
      </c>
      <c r="J9" s="235">
        <v>-1.92</v>
      </c>
      <c r="K9" s="235">
        <v>-7.2060000000000004</v>
      </c>
      <c r="L9" s="235">
        <v>-49.616999999999997</v>
      </c>
      <c r="M9" s="235">
        <v>-43.034999999999997</v>
      </c>
      <c r="N9" s="235">
        <v>-59.116</v>
      </c>
      <c r="O9" s="235">
        <v>-58.07</v>
      </c>
      <c r="P9" s="235">
        <v>-46.223999999999997</v>
      </c>
      <c r="Q9" s="235">
        <v>-45.231000000000002</v>
      </c>
      <c r="R9" s="235">
        <v>-21.337</v>
      </c>
      <c r="S9" s="235">
        <v>-46.392000000000003</v>
      </c>
      <c r="T9" s="235">
        <v>-46.932000000000002</v>
      </c>
      <c r="U9" s="235">
        <v>-10.394</v>
      </c>
      <c r="V9" s="235">
        <v>-22.183</v>
      </c>
      <c r="W9" s="235">
        <v>-50.360999999999997</v>
      </c>
      <c r="X9" s="235">
        <v>-34.244</v>
      </c>
      <c r="Y9" s="235">
        <v>-28.298999999999999</v>
      </c>
      <c r="Z9" s="235">
        <v>-23.056999999999999</v>
      </c>
      <c r="AA9" s="235">
        <v>-23.652999999999999</v>
      </c>
      <c r="AB9" s="235">
        <v>-18.731000000000002</v>
      </c>
      <c r="AC9" s="235">
        <v>-34.493000000000002</v>
      </c>
      <c r="AD9" s="235">
        <v>-34.719000000000001</v>
      </c>
      <c r="AE9" s="235">
        <v>-39.353999999999999</v>
      </c>
      <c r="AF9" s="235">
        <v>-36.816000000000003</v>
      </c>
      <c r="AG9" s="235">
        <v>-31.096540000000001</v>
      </c>
      <c r="AH9" s="235">
        <v>-26.820700000000002</v>
      </c>
      <c r="AI9" s="252">
        <v>-39.596559999999997</v>
      </c>
      <c r="AJ9" s="252">
        <v>-38.490559999999995</v>
      </c>
      <c r="AK9" s="252">
        <v>-7.4329692029799999</v>
      </c>
      <c r="AL9" s="252">
        <v>-6.8714972382399999</v>
      </c>
      <c r="AM9" s="252">
        <v>-9.35</v>
      </c>
      <c r="AN9" s="211"/>
      <c r="AO9" s="211"/>
      <c r="AP9" s="211"/>
      <c r="AQ9" s="211"/>
      <c r="AR9" s="211"/>
      <c r="AS9" s="211"/>
      <c r="AT9" s="211"/>
      <c r="AU9" s="211"/>
      <c r="AV9" s="211"/>
      <c r="AW9" s="211"/>
      <c r="AX9" s="211"/>
      <c r="AY9" s="211"/>
    </row>
    <row r="10" spans="1:54" ht="15" x14ac:dyDescent="0.25">
      <c r="A10" s="193">
        <f>YampaRiverInflow.TotalOutflow!A10</f>
        <v>44317</v>
      </c>
      <c r="B10" s="165"/>
      <c r="C10" s="165"/>
      <c r="D10" s="165">
        <v>-22.001000000000001</v>
      </c>
      <c r="E10" s="235">
        <v>-13.581</v>
      </c>
      <c r="F10" s="235">
        <v>-52.53</v>
      </c>
      <c r="G10" s="235">
        <v>-80.343999999999994</v>
      </c>
      <c r="H10" s="235">
        <v>-118.304</v>
      </c>
      <c r="I10" s="235">
        <v>-138.191</v>
      </c>
      <c r="J10" s="235">
        <v>-16.033000000000001</v>
      </c>
      <c r="K10" s="235">
        <v>-40.975999999999999</v>
      </c>
      <c r="L10" s="235">
        <v>-17.803999999999998</v>
      </c>
      <c r="M10" s="235">
        <v>-31.501999999999999</v>
      </c>
      <c r="N10" s="235">
        <v>-19.012</v>
      </c>
      <c r="O10" s="235">
        <v>-19.099</v>
      </c>
      <c r="P10" s="235">
        <v>-31.253</v>
      </c>
      <c r="Q10" s="235">
        <v>-147.96199999999999</v>
      </c>
      <c r="R10" s="235">
        <v>-29.908999999999999</v>
      </c>
      <c r="S10" s="235">
        <v>-28.129000000000001</v>
      </c>
      <c r="T10" s="235">
        <v>-49.914999999999999</v>
      </c>
      <c r="U10" s="235">
        <v>-34.603000000000002</v>
      </c>
      <c r="V10" s="235">
        <v>-27.748999999999999</v>
      </c>
      <c r="W10" s="235">
        <v>-15.643000000000001</v>
      </c>
      <c r="X10" s="235">
        <v>-26.481000000000002</v>
      </c>
      <c r="Y10" s="235">
        <v>-13.461</v>
      </c>
      <c r="Z10" s="235">
        <v>-3.1219999999999999</v>
      </c>
      <c r="AA10" s="235">
        <v>-37.49</v>
      </c>
      <c r="AB10" s="235">
        <v>-28.582000000000001</v>
      </c>
      <c r="AC10" s="235">
        <v>-34.988</v>
      </c>
      <c r="AD10" s="235">
        <v>-27.611000000000001</v>
      </c>
      <c r="AE10" s="235">
        <v>-13.772</v>
      </c>
      <c r="AF10" s="235">
        <v>-19.452999999999999</v>
      </c>
      <c r="AG10" s="235">
        <v>-43.834120000000006</v>
      </c>
      <c r="AH10" s="235">
        <v>-36.949010000000001</v>
      </c>
      <c r="AI10" s="252">
        <v>-18.708639999999999</v>
      </c>
      <c r="AJ10" s="252">
        <v>-25.39873</v>
      </c>
      <c r="AK10" s="252">
        <v>-18.684161391</v>
      </c>
      <c r="AL10" s="252">
        <v>-9.3682712112299988</v>
      </c>
      <c r="AM10" s="252">
        <v>-3.2269999999999999</v>
      </c>
      <c r="AN10" s="211"/>
      <c r="AO10" s="211"/>
      <c r="AP10" s="211"/>
      <c r="AQ10" s="211"/>
      <c r="AR10" s="211"/>
      <c r="AS10" s="211"/>
      <c r="AT10" s="211"/>
      <c r="AU10" s="211"/>
      <c r="AV10" s="211"/>
      <c r="AW10" s="211"/>
      <c r="AX10" s="211"/>
      <c r="AY10" s="211"/>
    </row>
    <row r="11" spans="1:54" ht="15" x14ac:dyDescent="0.25">
      <c r="A11" s="193">
        <f>YampaRiverInflow.TotalOutflow!A11</f>
        <v>44348</v>
      </c>
      <c r="B11" s="165"/>
      <c r="C11" s="165"/>
      <c r="D11" s="165">
        <v>-44.996000000000002</v>
      </c>
      <c r="E11" s="235">
        <v>-22.106999999999999</v>
      </c>
      <c r="F11" s="235">
        <v>-145.12100000000001</v>
      </c>
      <c r="G11" s="235">
        <v>-71.817999999999998</v>
      </c>
      <c r="H11" s="235">
        <v>-97.96</v>
      </c>
      <c r="I11" s="235">
        <v>8.8849999999999998</v>
      </c>
      <c r="J11" s="235">
        <v>-38.042999999999999</v>
      </c>
      <c r="K11" s="235">
        <v>-46.71</v>
      </c>
      <c r="L11" s="235">
        <v>-50.164000000000001</v>
      </c>
      <c r="M11" s="235">
        <v>-42.655000000000001</v>
      </c>
      <c r="N11" s="235">
        <v>-57.844000000000001</v>
      </c>
      <c r="O11" s="235">
        <v>-49.320999999999998</v>
      </c>
      <c r="P11" s="235">
        <v>-51.93</v>
      </c>
      <c r="Q11" s="235">
        <v>-183.62299999999999</v>
      </c>
      <c r="R11" s="235">
        <v>-63.558</v>
      </c>
      <c r="S11" s="235">
        <v>-43.442999999999998</v>
      </c>
      <c r="T11" s="235">
        <v>-78.712000000000003</v>
      </c>
      <c r="U11" s="235">
        <v>-44.427999999999997</v>
      </c>
      <c r="V11" s="235">
        <v>-46.622999999999998</v>
      </c>
      <c r="W11" s="235">
        <v>-26.48</v>
      </c>
      <c r="X11" s="235">
        <v>-49.249000000000002</v>
      </c>
      <c r="Y11" s="235">
        <v>-37.82</v>
      </c>
      <c r="Z11" s="235">
        <v>-37.124000000000002</v>
      </c>
      <c r="AA11" s="235">
        <v>-46.805999999999997</v>
      </c>
      <c r="AB11" s="235">
        <v>-42.271000000000001</v>
      </c>
      <c r="AC11" s="235">
        <v>-36.914999999999999</v>
      </c>
      <c r="AD11" s="235">
        <v>-53.137999999999998</v>
      </c>
      <c r="AE11" s="235">
        <v>-64.947999999999993</v>
      </c>
      <c r="AF11" s="235">
        <v>-25.780999999999999</v>
      </c>
      <c r="AG11" s="235">
        <v>-34.943179999999998</v>
      </c>
      <c r="AH11" s="235">
        <v>-51.29607</v>
      </c>
      <c r="AI11" s="252">
        <v>-57.331830000000004</v>
      </c>
      <c r="AJ11" s="252">
        <v>-54.558230000000002</v>
      </c>
      <c r="AK11" s="252">
        <v>-68.587001490600002</v>
      </c>
      <c r="AL11" s="252">
        <v>-35.762955953400002</v>
      </c>
      <c r="AM11" s="252">
        <v>-63.795000000000002</v>
      </c>
      <c r="AN11" s="211"/>
      <c r="AO11" s="211"/>
      <c r="AP11" s="211"/>
      <c r="AQ11" s="211"/>
      <c r="AR11" s="211"/>
      <c r="AS11" s="211"/>
      <c r="AT11" s="211"/>
      <c r="AU11" s="211"/>
      <c r="AV11" s="211"/>
      <c r="AW11" s="211"/>
      <c r="AX11" s="211"/>
      <c r="AY11" s="211"/>
    </row>
    <row r="12" spans="1:54" ht="15" x14ac:dyDescent="0.25">
      <c r="A12" s="193">
        <f>YampaRiverInflow.TotalOutflow!A12</f>
        <v>44378</v>
      </c>
      <c r="B12" s="165"/>
      <c r="C12" s="165"/>
      <c r="D12" s="165">
        <v>-30.271000000000001</v>
      </c>
      <c r="E12" s="235">
        <v>-38.566000000000003</v>
      </c>
      <c r="F12" s="235">
        <v>-36.479999999999997</v>
      </c>
      <c r="G12" s="235">
        <v>-38.226999999999997</v>
      </c>
      <c r="H12" s="235">
        <v>-78.781000000000006</v>
      </c>
      <c r="I12" s="235">
        <v>-21.681999999999999</v>
      </c>
      <c r="J12" s="235">
        <v>-28.289000000000001</v>
      </c>
      <c r="K12" s="235">
        <v>-64.233999999999995</v>
      </c>
      <c r="L12" s="235">
        <v>-49.396000000000001</v>
      </c>
      <c r="M12" s="235">
        <v>-44.13</v>
      </c>
      <c r="N12" s="235">
        <v>-48.3</v>
      </c>
      <c r="O12" s="235">
        <v>-25.504000000000001</v>
      </c>
      <c r="P12" s="235">
        <v>-48.567</v>
      </c>
      <c r="Q12" s="235">
        <v>-182.99199999999999</v>
      </c>
      <c r="R12" s="235">
        <v>-65.305999999999997</v>
      </c>
      <c r="S12" s="235">
        <v>-37.942</v>
      </c>
      <c r="T12" s="235">
        <v>-73.787000000000006</v>
      </c>
      <c r="U12" s="235">
        <v>-40.765999999999998</v>
      </c>
      <c r="V12" s="235">
        <v>-6.4569999999999999</v>
      </c>
      <c r="W12" s="235">
        <v>-40.478000000000002</v>
      </c>
      <c r="X12" s="235">
        <v>-35.347000000000001</v>
      </c>
      <c r="Y12" s="235">
        <v>-30.984000000000002</v>
      </c>
      <c r="Z12" s="235">
        <v>-12.644</v>
      </c>
      <c r="AA12" s="235">
        <v>-15.252000000000001</v>
      </c>
      <c r="AB12" s="235">
        <v>-52.765999999999998</v>
      </c>
      <c r="AC12" s="235">
        <v>-45.936</v>
      </c>
      <c r="AD12" s="235">
        <v>-47.3</v>
      </c>
      <c r="AE12" s="235">
        <v>-39.220999999999997</v>
      </c>
      <c r="AF12" s="235">
        <v>-35.222999999999999</v>
      </c>
      <c r="AG12" s="235">
        <v>-42.72146</v>
      </c>
      <c r="AH12" s="235">
        <v>-48.900089999999999</v>
      </c>
      <c r="AI12" s="252">
        <v>-17.894650000000002</v>
      </c>
      <c r="AJ12" s="252">
        <v>-23.696210000000001</v>
      </c>
      <c r="AK12" s="252">
        <v>-7.1829008864099997</v>
      </c>
      <c r="AL12" s="252">
        <v>-13.3525170981</v>
      </c>
      <c r="AM12" s="252">
        <v>-36.118000000000002</v>
      </c>
      <c r="AN12" s="211"/>
      <c r="AO12" s="211"/>
      <c r="AP12" s="211"/>
      <c r="AQ12" s="211"/>
      <c r="AR12" s="211"/>
      <c r="AS12" s="211"/>
      <c r="AT12" s="211"/>
      <c r="AU12" s="211"/>
      <c r="AV12" s="211"/>
      <c r="AW12" s="211"/>
      <c r="AX12" s="211"/>
      <c r="AY12" s="211"/>
    </row>
    <row r="13" spans="1:54" ht="15" x14ac:dyDescent="0.25">
      <c r="A13" s="193">
        <f>YampaRiverInflow.TotalOutflow!A13</f>
        <v>44409</v>
      </c>
      <c r="B13" s="165"/>
      <c r="C13" s="165"/>
      <c r="D13" s="165">
        <v>-27.927</v>
      </c>
      <c r="E13" s="235">
        <v>5.0810000000000004</v>
      </c>
      <c r="F13" s="235">
        <v>-16.428999999999998</v>
      </c>
      <c r="G13" s="235">
        <v>-15.093999999999999</v>
      </c>
      <c r="H13" s="235">
        <v>-77.117000000000004</v>
      </c>
      <c r="I13" s="235">
        <v>-51.414000000000001</v>
      </c>
      <c r="J13" s="235">
        <v>-22.39</v>
      </c>
      <c r="K13" s="235">
        <v>-5.8449999999999998</v>
      </c>
      <c r="L13" s="235">
        <v>-16.213000000000001</v>
      </c>
      <c r="M13" s="235">
        <v>-13.936999999999999</v>
      </c>
      <c r="N13" s="235">
        <v>-23.998000000000001</v>
      </c>
      <c r="O13" s="235">
        <v>5.8440000000000003</v>
      </c>
      <c r="P13" s="235">
        <v>-37.121000000000002</v>
      </c>
      <c r="Q13" s="235">
        <v>-39.380000000000003</v>
      </c>
      <c r="R13" s="235">
        <v>-27.815000000000001</v>
      </c>
      <c r="S13" s="235">
        <v>-14.052</v>
      </c>
      <c r="T13" s="235">
        <v>-65.381</v>
      </c>
      <c r="U13" s="235">
        <v>-36.566000000000003</v>
      </c>
      <c r="V13" s="235">
        <v>-19.853999999999999</v>
      </c>
      <c r="W13" s="235">
        <v>-3.7530000000000001</v>
      </c>
      <c r="X13" s="235">
        <v>-2.8780000000000001</v>
      </c>
      <c r="Y13" s="235">
        <v>-12.666</v>
      </c>
      <c r="Z13" s="235">
        <v>-13.96</v>
      </c>
      <c r="AA13" s="235">
        <v>-39.997999999999998</v>
      </c>
      <c r="AB13" s="235">
        <v>7.2850000000000001</v>
      </c>
      <c r="AC13" s="235">
        <v>-24.344000000000001</v>
      </c>
      <c r="AD13" s="235">
        <v>-33.448999999999998</v>
      </c>
      <c r="AE13" s="235">
        <v>-19.832000000000001</v>
      </c>
      <c r="AF13" s="235">
        <v>-46.258000000000003</v>
      </c>
      <c r="AG13" s="235">
        <v>-32.945339999999995</v>
      </c>
      <c r="AH13" s="235">
        <v>-39.458289999999998</v>
      </c>
      <c r="AI13" s="252">
        <v>-23.445790000000002</v>
      </c>
      <c r="AJ13" s="252">
        <v>-14.44247</v>
      </c>
      <c r="AK13" s="252">
        <v>-5.3147564458200005</v>
      </c>
      <c r="AL13" s="252">
        <v>-18.306574451100001</v>
      </c>
      <c r="AM13" s="252">
        <v>-15.141999999999999</v>
      </c>
      <c r="AN13" s="211"/>
      <c r="AO13" s="211"/>
      <c r="AP13" s="211"/>
      <c r="AQ13" s="211"/>
      <c r="AR13" s="211"/>
      <c r="AS13" s="211"/>
      <c r="AT13" s="211"/>
      <c r="AU13" s="211"/>
      <c r="AV13" s="211"/>
      <c r="AW13" s="211"/>
      <c r="AX13" s="211"/>
      <c r="AY13" s="211"/>
    </row>
    <row r="14" spans="1:54" ht="15" x14ac:dyDescent="0.25">
      <c r="A14" s="193">
        <f>YampaRiverInflow.TotalOutflow!A14</f>
        <v>44440</v>
      </c>
      <c r="B14" s="165"/>
      <c r="C14" s="165"/>
      <c r="D14" s="165">
        <v>-17.346</v>
      </c>
      <c r="E14" s="235">
        <v>-4.5</v>
      </c>
      <c r="F14" s="235">
        <v>-45.348999999999997</v>
      </c>
      <c r="G14" s="235">
        <v>-49.987000000000002</v>
      </c>
      <c r="H14" s="235">
        <v>8.8550000000000004</v>
      </c>
      <c r="I14" s="235">
        <v>-45.326999999999998</v>
      </c>
      <c r="J14" s="235">
        <v>-12.705</v>
      </c>
      <c r="K14" s="235">
        <v>-21.931000000000001</v>
      </c>
      <c r="L14" s="235">
        <v>-11.678000000000001</v>
      </c>
      <c r="M14" s="235">
        <v>-16.454999999999998</v>
      </c>
      <c r="N14" s="235">
        <v>-15.521000000000001</v>
      </c>
      <c r="O14" s="235">
        <v>-12.746</v>
      </c>
      <c r="P14" s="235">
        <v>-31.334</v>
      </c>
      <c r="Q14" s="235">
        <v>-19.856000000000002</v>
      </c>
      <c r="R14" s="235">
        <v>-41.415999999999997</v>
      </c>
      <c r="S14" s="235">
        <v>-22.555</v>
      </c>
      <c r="T14" s="235">
        <v>0.85399999999999998</v>
      </c>
      <c r="U14" s="235">
        <v>-61.966000000000001</v>
      </c>
      <c r="V14" s="235">
        <v>-54.048999999999999</v>
      </c>
      <c r="W14" s="235">
        <v>-27.712</v>
      </c>
      <c r="X14" s="235">
        <v>-18.021999999999998</v>
      </c>
      <c r="Y14" s="235">
        <v>-8.8450000000000006</v>
      </c>
      <c r="Z14" s="235">
        <v>-17.966000000000001</v>
      </c>
      <c r="AA14" s="235">
        <v>-5.1360000000000001</v>
      </c>
      <c r="AB14" s="235">
        <v>-10.974</v>
      </c>
      <c r="AC14" s="235">
        <v>-32.47</v>
      </c>
      <c r="AD14" s="235">
        <v>-35.090000000000003</v>
      </c>
      <c r="AE14" s="235">
        <v>-20.788</v>
      </c>
      <c r="AF14" s="235">
        <v>-50.804000000000002</v>
      </c>
      <c r="AG14" s="235">
        <v>-26.487169999999999</v>
      </c>
      <c r="AH14" s="235">
        <v>-30.253869999999999</v>
      </c>
      <c r="AI14" s="252">
        <v>-43.057809999999996</v>
      </c>
      <c r="AJ14" s="252">
        <v>-36.350120000000004</v>
      </c>
      <c r="AK14" s="252">
        <v>-18.8728240509</v>
      </c>
      <c r="AL14" s="252">
        <v>-15.710973601100001</v>
      </c>
      <c r="AM14" s="252">
        <v>14.304</v>
      </c>
      <c r="AN14" s="211"/>
      <c r="AO14" s="211"/>
      <c r="AP14" s="211"/>
      <c r="AQ14" s="211"/>
      <c r="AR14" s="211"/>
      <c r="AS14" s="211"/>
      <c r="AT14" s="211"/>
      <c r="AU14" s="211"/>
      <c r="AV14" s="211"/>
      <c r="AW14" s="211"/>
      <c r="AX14" s="211"/>
      <c r="AY14" s="211"/>
    </row>
    <row r="15" spans="1:54" ht="15" x14ac:dyDescent="0.25">
      <c r="A15" s="193">
        <f>YampaRiverInflow.TotalOutflow!A15</f>
        <v>44470</v>
      </c>
      <c r="B15" s="165"/>
      <c r="C15" s="165"/>
      <c r="D15" s="165">
        <v>-13.618</v>
      </c>
      <c r="E15" s="235">
        <v>0.77100000000000002</v>
      </c>
      <c r="F15" s="235">
        <v>4.673</v>
      </c>
      <c r="G15" s="235">
        <v>-43.091999999999999</v>
      </c>
      <c r="H15" s="235">
        <v>28.411000000000001</v>
      </c>
      <c r="I15" s="235">
        <v>15.292999999999999</v>
      </c>
      <c r="J15" s="235">
        <v>7.4790000000000001</v>
      </c>
      <c r="K15" s="235">
        <v>-7.4880000000000004</v>
      </c>
      <c r="L15" s="235">
        <v>-21.609000000000002</v>
      </c>
      <c r="M15" s="235">
        <v>-2.9830000000000001</v>
      </c>
      <c r="N15" s="235">
        <v>3.17</v>
      </c>
      <c r="O15" s="235">
        <v>-15.058</v>
      </c>
      <c r="P15" s="235">
        <v>-8.1869999999999994</v>
      </c>
      <c r="Q15" s="235">
        <v>-13.262</v>
      </c>
      <c r="R15" s="235">
        <v>8.3439999999999994</v>
      </c>
      <c r="S15" s="235">
        <v>1.6279999999999999</v>
      </c>
      <c r="T15" s="235">
        <v>-1.526</v>
      </c>
      <c r="U15" s="235">
        <v>0.55800000000000005</v>
      </c>
      <c r="V15" s="235">
        <v>-0.40699999999999997</v>
      </c>
      <c r="W15" s="235">
        <v>-3.3740000000000001</v>
      </c>
      <c r="X15" s="235">
        <v>10.401</v>
      </c>
      <c r="Y15" s="235">
        <v>3.125</v>
      </c>
      <c r="Z15" s="235">
        <v>0.16600000000000001</v>
      </c>
      <c r="AA15" s="235">
        <v>26.085000000000001</v>
      </c>
      <c r="AB15" s="235">
        <v>-4.4400000000000004</v>
      </c>
      <c r="AC15" s="235">
        <v>7.4</v>
      </c>
      <c r="AD15" s="235">
        <v>-11.666</v>
      </c>
      <c r="AE15" s="235">
        <v>-2.7410000000000001</v>
      </c>
      <c r="AF15" s="235">
        <v>-4.4329999999999998</v>
      </c>
      <c r="AG15" s="235">
        <v>-10.08483</v>
      </c>
      <c r="AH15" s="235">
        <v>-27.032550000000001</v>
      </c>
      <c r="AI15" s="252">
        <v>-5.7554099999999995</v>
      </c>
      <c r="AJ15" s="252">
        <v>-10.2515</v>
      </c>
      <c r="AK15" s="252">
        <v>-12.6998988852</v>
      </c>
      <c r="AL15" s="252">
        <v>-2.6646828313099999</v>
      </c>
      <c r="AM15" s="252">
        <v>25.649000000000001</v>
      </c>
      <c r="AN15" s="211"/>
      <c r="AO15" s="211"/>
      <c r="AP15" s="211"/>
      <c r="AQ15" s="211"/>
      <c r="AR15" s="211"/>
      <c r="AS15" s="211"/>
      <c r="AT15" s="211"/>
      <c r="AU15" s="211"/>
      <c r="AV15" s="211"/>
      <c r="AW15" s="211"/>
      <c r="AX15" s="211"/>
      <c r="AY15" s="211"/>
    </row>
    <row r="16" spans="1:54" ht="15" x14ac:dyDescent="0.25">
      <c r="A16" s="193">
        <f>YampaRiverInflow.TotalOutflow!A16</f>
        <v>44501</v>
      </c>
      <c r="B16" s="165"/>
      <c r="C16" s="165"/>
      <c r="D16" s="165">
        <v>7.05</v>
      </c>
      <c r="E16" s="235">
        <v>17.582999999999998</v>
      </c>
      <c r="F16" s="235">
        <v>-56.331000000000003</v>
      </c>
      <c r="G16" s="235">
        <v>-30.108000000000001</v>
      </c>
      <c r="H16" s="235">
        <v>-24.338000000000001</v>
      </c>
      <c r="I16" s="235">
        <v>-14.114000000000001</v>
      </c>
      <c r="J16" s="235">
        <v>1.411</v>
      </c>
      <c r="K16" s="235">
        <v>5.4320000000000004</v>
      </c>
      <c r="L16" s="235">
        <v>11.315</v>
      </c>
      <c r="M16" s="235">
        <v>8.8170000000000002</v>
      </c>
      <c r="N16" s="235">
        <v>8.6760000000000002</v>
      </c>
      <c r="O16" s="235">
        <v>-7.5490000000000004</v>
      </c>
      <c r="P16" s="235">
        <v>1.3320000000000001</v>
      </c>
      <c r="Q16" s="235">
        <v>8.9619999999999997</v>
      </c>
      <c r="R16" s="235">
        <v>4.5019999999999998</v>
      </c>
      <c r="S16" s="235">
        <v>13.975</v>
      </c>
      <c r="T16" s="235">
        <v>6.8760000000000003</v>
      </c>
      <c r="U16" s="235">
        <v>-37.753999999999998</v>
      </c>
      <c r="V16" s="235">
        <v>12.58</v>
      </c>
      <c r="W16" s="235">
        <v>4.9530000000000003</v>
      </c>
      <c r="X16" s="235">
        <v>14.292</v>
      </c>
      <c r="Y16" s="235">
        <v>10.398</v>
      </c>
      <c r="Z16" s="235">
        <v>14.773</v>
      </c>
      <c r="AA16" s="235">
        <v>2.8980000000000001</v>
      </c>
      <c r="AB16" s="235">
        <v>-5.16</v>
      </c>
      <c r="AC16" s="235">
        <v>8.36</v>
      </c>
      <c r="AD16" s="235">
        <v>0.24399999999999999</v>
      </c>
      <c r="AE16" s="235">
        <v>-2.194</v>
      </c>
      <c r="AF16" s="235">
        <v>-8.1240000000000006</v>
      </c>
      <c r="AG16" s="235">
        <v>-20.0396</v>
      </c>
      <c r="AH16" s="235">
        <v>-7.1350500000000006</v>
      </c>
      <c r="AI16" s="252">
        <v>-4.9749300000000005</v>
      </c>
      <c r="AJ16" s="252">
        <v>-2.7747700000000002</v>
      </c>
      <c r="AK16" s="252">
        <v>-5.4642536803299997</v>
      </c>
      <c r="AL16" s="252">
        <v>13.381105650899999</v>
      </c>
      <c r="AM16" s="252">
        <v>5.9569999999999999</v>
      </c>
      <c r="AN16" s="211"/>
      <c r="AO16" s="211"/>
      <c r="AP16" s="211"/>
      <c r="AQ16" s="211"/>
      <c r="AR16" s="211"/>
      <c r="AS16" s="211"/>
      <c r="AT16" s="211"/>
      <c r="AU16" s="211"/>
      <c r="AV16" s="211"/>
      <c r="AW16" s="211"/>
      <c r="AX16" s="211"/>
      <c r="AY16" s="211"/>
    </row>
    <row r="17" spans="1:51" ht="15" x14ac:dyDescent="0.25">
      <c r="A17" s="193">
        <f>YampaRiverInflow.TotalOutflow!A17</f>
        <v>44531</v>
      </c>
      <c r="B17" s="165"/>
      <c r="C17" s="165"/>
      <c r="D17" s="165">
        <v>12.73</v>
      </c>
      <c r="E17" s="235">
        <v>-31.75</v>
      </c>
      <c r="F17" s="235">
        <v>-93.247</v>
      </c>
      <c r="G17" s="235">
        <v>-29.280999999999999</v>
      </c>
      <c r="H17" s="235">
        <v>-52.756999999999998</v>
      </c>
      <c r="I17" s="235">
        <v>-68.424999999999997</v>
      </c>
      <c r="J17" s="235">
        <v>-26.193000000000001</v>
      </c>
      <c r="K17" s="235">
        <v>-1.996</v>
      </c>
      <c r="L17" s="235">
        <v>1.087</v>
      </c>
      <c r="M17" s="235">
        <v>7.093</v>
      </c>
      <c r="N17" s="235">
        <v>18.335000000000001</v>
      </c>
      <c r="O17" s="235">
        <v>4.6580000000000004</v>
      </c>
      <c r="P17" s="235">
        <v>11.409000000000001</v>
      </c>
      <c r="Q17" s="235">
        <v>18.884</v>
      </c>
      <c r="R17" s="235">
        <v>6.4809999999999999</v>
      </c>
      <c r="S17" s="235">
        <v>-1.6890000000000001</v>
      </c>
      <c r="T17" s="235">
        <v>-26.622</v>
      </c>
      <c r="U17" s="235">
        <v>-69.311999999999998</v>
      </c>
      <c r="V17" s="235">
        <v>30.471</v>
      </c>
      <c r="W17" s="235">
        <v>12.734</v>
      </c>
      <c r="X17" s="235">
        <v>16.88</v>
      </c>
      <c r="Y17" s="235">
        <v>5.86</v>
      </c>
      <c r="Z17" s="235">
        <v>7.444</v>
      </c>
      <c r="AA17" s="235">
        <v>33.223999999999997</v>
      </c>
      <c r="AB17" s="235">
        <v>12.48</v>
      </c>
      <c r="AC17" s="235">
        <v>17.550999999999998</v>
      </c>
      <c r="AD17" s="235">
        <v>6.2709999999999999</v>
      </c>
      <c r="AE17" s="235">
        <v>38.814999999999998</v>
      </c>
      <c r="AF17" s="235">
        <v>9.5690000000000008</v>
      </c>
      <c r="AG17" s="235">
        <v>34.180550000000004</v>
      </c>
      <c r="AH17" s="235">
        <v>4.3811200000000001</v>
      </c>
      <c r="AI17" s="252">
        <v>12.84577</v>
      </c>
      <c r="AJ17" s="252">
        <v>-9.6169899999999995</v>
      </c>
      <c r="AK17" s="252">
        <v>8.3672790060800004</v>
      </c>
      <c r="AL17" s="252">
        <v>22.5435745029</v>
      </c>
      <c r="AM17" s="252">
        <v>-13.081</v>
      </c>
      <c r="AN17" s="211"/>
      <c r="AO17" s="211"/>
      <c r="AP17" s="211"/>
      <c r="AQ17" s="211"/>
      <c r="AR17" s="211"/>
      <c r="AS17" s="211"/>
      <c r="AT17" s="211"/>
      <c r="AU17" s="211"/>
      <c r="AV17" s="211"/>
      <c r="AW17" s="211"/>
      <c r="AX17" s="211"/>
      <c r="AY17" s="211"/>
    </row>
    <row r="18" spans="1:51" ht="15" x14ac:dyDescent="0.25">
      <c r="A18" s="193">
        <f>YampaRiverInflow.TotalOutflow!A18</f>
        <v>44562</v>
      </c>
      <c r="B18" s="165"/>
      <c r="C18" s="165"/>
      <c r="D18" s="165">
        <v>-18.364000000000001</v>
      </c>
      <c r="E18" s="235">
        <v>-120.42</v>
      </c>
      <c r="F18" s="235">
        <v>-132.33799999999999</v>
      </c>
      <c r="G18" s="235">
        <v>-58.228000000000002</v>
      </c>
      <c r="H18" s="235">
        <v>-60.307000000000002</v>
      </c>
      <c r="I18" s="235">
        <v>-43.218000000000004</v>
      </c>
      <c r="J18" s="235">
        <v>0.96399999999999997</v>
      </c>
      <c r="K18" s="235">
        <v>-22.263000000000002</v>
      </c>
      <c r="L18" s="235">
        <v>4.6050000000000004</v>
      </c>
      <c r="M18" s="235">
        <v>-1.4319999999999999</v>
      </c>
      <c r="N18" s="235">
        <v>-16.689</v>
      </c>
      <c r="O18" s="235">
        <v>33.015000000000001</v>
      </c>
      <c r="P18" s="235">
        <v>-30.713000000000001</v>
      </c>
      <c r="Q18" s="235">
        <v>-2.2970000000000002</v>
      </c>
      <c r="R18" s="235">
        <v>-5.6280000000000001</v>
      </c>
      <c r="S18" s="235">
        <v>-64.680999999999997</v>
      </c>
      <c r="T18" s="235">
        <v>-113.199</v>
      </c>
      <c r="U18" s="235">
        <v>36.241999999999997</v>
      </c>
      <c r="V18" s="235">
        <v>-10.677</v>
      </c>
      <c r="W18" s="235">
        <v>8.1579999999999995</v>
      </c>
      <c r="X18" s="235">
        <v>1.393</v>
      </c>
      <c r="Y18" s="235">
        <v>10.17</v>
      </c>
      <c r="Z18" s="235">
        <v>3.6539999999999999</v>
      </c>
      <c r="AA18" s="235">
        <v>8.1709999999999994</v>
      </c>
      <c r="AB18" s="235">
        <v>-29.212</v>
      </c>
      <c r="AC18" s="235">
        <v>-12.486000000000001</v>
      </c>
      <c r="AD18" s="235">
        <v>-4.2009999999999996</v>
      </c>
      <c r="AE18" s="235">
        <v>-21.986999999999998</v>
      </c>
      <c r="AF18" s="235">
        <v>21.381310000000003</v>
      </c>
      <c r="AG18" s="235">
        <v>-39.100470000000001</v>
      </c>
      <c r="AH18" s="235">
        <v>-31.08878</v>
      </c>
      <c r="AI18" s="252">
        <v>7.3067399999999996</v>
      </c>
      <c r="AJ18" s="252">
        <v>-13.3189509084</v>
      </c>
      <c r="AK18" s="252">
        <v>-6.1162163466399999</v>
      </c>
      <c r="AL18" s="252">
        <v>40.491999999999997</v>
      </c>
      <c r="AM18" s="252">
        <v>-4.7590000000000003</v>
      </c>
      <c r="AN18" s="211"/>
      <c r="AO18" s="211"/>
      <c r="AP18" s="211"/>
      <c r="AQ18" s="211"/>
      <c r="AR18" s="211"/>
      <c r="AS18" s="211"/>
      <c r="AT18" s="211"/>
      <c r="AU18" s="211"/>
      <c r="AV18" s="211"/>
      <c r="AW18" s="211"/>
      <c r="AX18" s="211"/>
      <c r="AY18" s="211"/>
    </row>
    <row r="19" spans="1:51" ht="15" x14ac:dyDescent="0.25">
      <c r="A19" s="193">
        <f>YampaRiverInflow.TotalOutflow!A19</f>
        <v>44593</v>
      </c>
      <c r="B19" s="165"/>
      <c r="C19" s="165"/>
      <c r="D19" s="165">
        <v>-26.606999999999999</v>
      </c>
      <c r="E19" s="235">
        <v>75.613</v>
      </c>
      <c r="F19" s="235">
        <v>-7.18</v>
      </c>
      <c r="G19" s="235">
        <v>-64.896000000000001</v>
      </c>
      <c r="H19" s="235">
        <v>-23.876000000000001</v>
      </c>
      <c r="I19" s="235">
        <v>15.349</v>
      </c>
      <c r="J19" s="235">
        <v>-20.808</v>
      </c>
      <c r="K19" s="235">
        <v>-41.154000000000003</v>
      </c>
      <c r="L19" s="235">
        <v>-33.997</v>
      </c>
      <c r="M19" s="235">
        <v>-13.894</v>
      </c>
      <c r="N19" s="235">
        <v>-22.573</v>
      </c>
      <c r="O19" s="235">
        <v>-17.102</v>
      </c>
      <c r="P19" s="235">
        <v>-38.902000000000001</v>
      </c>
      <c r="Q19" s="235">
        <v>-63.575000000000003</v>
      </c>
      <c r="R19" s="235">
        <v>-26.556999999999999</v>
      </c>
      <c r="S19" s="235">
        <v>-43.094999999999999</v>
      </c>
      <c r="T19" s="235">
        <v>-46.804000000000002</v>
      </c>
      <c r="U19" s="235">
        <v>-20.875</v>
      </c>
      <c r="V19" s="235">
        <v>-24.366</v>
      </c>
      <c r="W19" s="235">
        <v>1.1859999999999999</v>
      </c>
      <c r="X19" s="235">
        <v>-25.843</v>
      </c>
      <c r="Y19" s="235">
        <v>-4.476</v>
      </c>
      <c r="Z19" s="235">
        <v>-2.3679999999999999</v>
      </c>
      <c r="AA19" s="235">
        <v>5.9080000000000004</v>
      </c>
      <c r="AB19" s="235">
        <v>-17.978000000000002</v>
      </c>
      <c r="AC19" s="235">
        <v>-35.601999999999997</v>
      </c>
      <c r="AD19" s="235">
        <v>-45.103999999999999</v>
      </c>
      <c r="AE19" s="235">
        <v>-5.1180000000000003</v>
      </c>
      <c r="AF19" s="235">
        <v>-37.282989999999998</v>
      </c>
      <c r="AG19" s="235">
        <v>-15.646379999999999</v>
      </c>
      <c r="AH19" s="235">
        <v>-40.071829999999999</v>
      </c>
      <c r="AI19" s="252">
        <v>-32.633000000000003</v>
      </c>
      <c r="AJ19" s="252">
        <v>-26.703267437200001</v>
      </c>
      <c r="AK19" s="252">
        <v>-28.524806553999998</v>
      </c>
      <c r="AL19" s="252">
        <v>-31.532</v>
      </c>
      <c r="AM19" s="252">
        <v>-59.207000000000001</v>
      </c>
      <c r="AN19" s="211"/>
      <c r="AO19" s="211"/>
      <c r="AP19" s="211"/>
      <c r="AQ19" s="211"/>
      <c r="AR19" s="211"/>
      <c r="AS19" s="211"/>
      <c r="AT19" s="211"/>
      <c r="AU19" s="211"/>
      <c r="AV19" s="211"/>
      <c r="AW19" s="211"/>
      <c r="AX19" s="211"/>
      <c r="AY19" s="211"/>
    </row>
    <row r="20" spans="1:51" ht="15" x14ac:dyDescent="0.25">
      <c r="A20" s="193">
        <f>YampaRiverInflow.TotalOutflow!A20</f>
        <v>44621</v>
      </c>
      <c r="B20" s="165"/>
      <c r="C20" s="165"/>
      <c r="D20" s="165">
        <v>-45.817999999999998</v>
      </c>
      <c r="E20" s="235">
        <v>-24.684999999999999</v>
      </c>
      <c r="F20" s="235">
        <v>-25.779</v>
      </c>
      <c r="G20" s="235">
        <v>-20.971</v>
      </c>
      <c r="H20" s="235">
        <v>-80.751000000000005</v>
      </c>
      <c r="I20" s="235">
        <v>22.236000000000001</v>
      </c>
      <c r="J20" s="235">
        <v>-24.802</v>
      </c>
      <c r="K20" s="235">
        <v>-17.36</v>
      </c>
      <c r="L20" s="235">
        <v>-33.058</v>
      </c>
      <c r="M20" s="235">
        <v>-34.947000000000003</v>
      </c>
      <c r="N20" s="235">
        <v>-9.4450000000000003</v>
      </c>
      <c r="O20" s="235">
        <v>-51.122999999999998</v>
      </c>
      <c r="P20" s="235">
        <v>-40.192999999999998</v>
      </c>
      <c r="Q20" s="235">
        <v>-34.902000000000001</v>
      </c>
      <c r="R20" s="235">
        <v>-96.096000000000004</v>
      </c>
      <c r="S20" s="235">
        <v>-38.881</v>
      </c>
      <c r="T20" s="235">
        <v>-9.1829999999999998</v>
      </c>
      <c r="U20" s="235">
        <v>-13.153</v>
      </c>
      <c r="V20" s="235">
        <v>-27.914000000000001</v>
      </c>
      <c r="W20" s="235">
        <v>-37.945</v>
      </c>
      <c r="X20" s="235">
        <v>-37.232999999999997</v>
      </c>
      <c r="Y20" s="235">
        <v>-84.150999999999996</v>
      </c>
      <c r="Z20" s="235">
        <v>-52.823</v>
      </c>
      <c r="AA20" s="235">
        <v>-62.375</v>
      </c>
      <c r="AB20" s="235">
        <v>-22.702999999999999</v>
      </c>
      <c r="AC20" s="235">
        <v>-24.411000000000001</v>
      </c>
      <c r="AD20" s="235">
        <v>-35.779000000000003</v>
      </c>
      <c r="AE20" s="235">
        <v>-52.19</v>
      </c>
      <c r="AF20" s="235">
        <v>-44.594099999999997</v>
      </c>
      <c r="AG20" s="235">
        <v>-46.276849999999996</v>
      </c>
      <c r="AH20" s="235">
        <v>-41.178449999999998</v>
      </c>
      <c r="AI20" s="252">
        <v>-54.098759999999999</v>
      </c>
      <c r="AJ20" s="252">
        <v>-94.386657514799992</v>
      </c>
      <c r="AK20" s="252">
        <v>-67.435723010499999</v>
      </c>
      <c r="AL20" s="252">
        <v>-34.798000000000002</v>
      </c>
      <c r="AM20" s="252">
        <v>-42.109000000000002</v>
      </c>
      <c r="AN20" s="211"/>
      <c r="AO20" s="211"/>
      <c r="AP20" s="211"/>
      <c r="AQ20" s="211"/>
      <c r="AR20" s="211"/>
      <c r="AS20" s="211"/>
      <c r="AT20" s="211"/>
      <c r="AU20" s="211"/>
      <c r="AV20" s="211"/>
      <c r="AW20" s="211"/>
      <c r="AX20" s="211"/>
      <c r="AY20" s="211"/>
    </row>
    <row r="21" spans="1:51" ht="15" x14ac:dyDescent="0.25">
      <c r="A21" s="193">
        <f>YampaRiverInflow.TotalOutflow!A21</f>
        <v>44652</v>
      </c>
      <c r="B21" s="165"/>
      <c r="C21" s="165"/>
      <c r="D21" s="165">
        <v>-32.718000000000004</v>
      </c>
      <c r="E21" s="235">
        <v>-94.260999999999996</v>
      </c>
      <c r="F21" s="235">
        <v>-33.209000000000003</v>
      </c>
      <c r="G21" s="235">
        <v>-50.463000000000001</v>
      </c>
      <c r="H21" s="235">
        <v>-39.68</v>
      </c>
      <c r="I21" s="235">
        <v>-1.92</v>
      </c>
      <c r="J21" s="235">
        <v>-7.2060000000000004</v>
      </c>
      <c r="K21" s="235">
        <v>-49.616999999999997</v>
      </c>
      <c r="L21" s="235">
        <v>-43.034999999999997</v>
      </c>
      <c r="M21" s="235">
        <v>-59.116</v>
      </c>
      <c r="N21" s="235">
        <v>-58.07</v>
      </c>
      <c r="O21" s="235">
        <v>-46.223999999999997</v>
      </c>
      <c r="P21" s="235">
        <v>-45.231000000000002</v>
      </c>
      <c r="Q21" s="235">
        <v>-21.337</v>
      </c>
      <c r="R21" s="235">
        <v>-46.392000000000003</v>
      </c>
      <c r="S21" s="235">
        <v>-46.932000000000002</v>
      </c>
      <c r="T21" s="235">
        <v>-10.394</v>
      </c>
      <c r="U21" s="235">
        <v>-22.183</v>
      </c>
      <c r="V21" s="235">
        <v>-50.360999999999997</v>
      </c>
      <c r="W21" s="235">
        <v>-34.244</v>
      </c>
      <c r="X21" s="235">
        <v>-28.298999999999999</v>
      </c>
      <c r="Y21" s="235">
        <v>-23.056999999999999</v>
      </c>
      <c r="Z21" s="235">
        <v>-23.652999999999999</v>
      </c>
      <c r="AA21" s="235">
        <v>-18.731000000000002</v>
      </c>
      <c r="AB21" s="235">
        <v>-34.493000000000002</v>
      </c>
      <c r="AC21" s="235">
        <v>-34.719000000000001</v>
      </c>
      <c r="AD21" s="235">
        <v>-39.353999999999999</v>
      </c>
      <c r="AE21" s="235">
        <v>-36.816000000000003</v>
      </c>
      <c r="AF21" s="235">
        <v>-31.096540000000001</v>
      </c>
      <c r="AG21" s="235">
        <v>-26.820700000000002</v>
      </c>
      <c r="AH21" s="235">
        <v>-39.596559999999997</v>
      </c>
      <c r="AI21" s="252">
        <v>-38.490559999999995</v>
      </c>
      <c r="AJ21" s="252">
        <v>-7.4329692029799999</v>
      </c>
      <c r="AK21" s="252">
        <v>-6.8714972382399999</v>
      </c>
      <c r="AL21" s="252">
        <v>-9.35</v>
      </c>
      <c r="AM21" s="252">
        <v>-26.696999999999999</v>
      </c>
      <c r="AN21" s="211"/>
      <c r="AO21" s="211"/>
      <c r="AP21" s="211"/>
      <c r="AQ21" s="211"/>
      <c r="AR21" s="211"/>
      <c r="AS21" s="211"/>
      <c r="AT21" s="211"/>
      <c r="AU21" s="211"/>
      <c r="AV21" s="211"/>
      <c r="AW21" s="211"/>
      <c r="AX21" s="211"/>
      <c r="AY21" s="211"/>
    </row>
    <row r="22" spans="1:51" ht="15" x14ac:dyDescent="0.25">
      <c r="A22" s="193">
        <f>YampaRiverInflow.TotalOutflow!A22</f>
        <v>44682</v>
      </c>
      <c r="B22" s="165"/>
      <c r="C22" s="165"/>
      <c r="D22" s="165">
        <v>-22.001000000000001</v>
      </c>
      <c r="E22" s="235">
        <v>-52.53</v>
      </c>
      <c r="F22" s="235">
        <v>-80.343999999999994</v>
      </c>
      <c r="G22" s="235">
        <v>-118.304</v>
      </c>
      <c r="H22" s="235">
        <v>-138.191</v>
      </c>
      <c r="I22" s="235">
        <v>-16.033000000000001</v>
      </c>
      <c r="J22" s="235">
        <v>-40.975999999999999</v>
      </c>
      <c r="K22" s="235">
        <v>-17.803999999999998</v>
      </c>
      <c r="L22" s="235">
        <v>-31.501999999999999</v>
      </c>
      <c r="M22" s="235">
        <v>-19.012</v>
      </c>
      <c r="N22" s="235">
        <v>-19.099</v>
      </c>
      <c r="O22" s="235">
        <v>-31.253</v>
      </c>
      <c r="P22" s="235">
        <v>-147.96199999999999</v>
      </c>
      <c r="Q22" s="235">
        <v>-29.908999999999999</v>
      </c>
      <c r="R22" s="235">
        <v>-28.129000000000001</v>
      </c>
      <c r="S22" s="235">
        <v>-49.914999999999999</v>
      </c>
      <c r="T22" s="235">
        <v>-34.603000000000002</v>
      </c>
      <c r="U22" s="235">
        <v>-27.748999999999999</v>
      </c>
      <c r="V22" s="235">
        <v>-15.643000000000001</v>
      </c>
      <c r="W22" s="235">
        <v>-26.481000000000002</v>
      </c>
      <c r="X22" s="235">
        <v>-13.461</v>
      </c>
      <c r="Y22" s="235">
        <v>-3.1219999999999999</v>
      </c>
      <c r="Z22" s="235">
        <v>-37.49</v>
      </c>
      <c r="AA22" s="235">
        <v>-28.582000000000001</v>
      </c>
      <c r="AB22" s="235">
        <v>-34.988</v>
      </c>
      <c r="AC22" s="235">
        <v>-27.611000000000001</v>
      </c>
      <c r="AD22" s="235">
        <v>-13.772</v>
      </c>
      <c r="AE22" s="235">
        <v>-19.452999999999999</v>
      </c>
      <c r="AF22" s="235">
        <v>-43.834120000000006</v>
      </c>
      <c r="AG22" s="235">
        <v>-36.949010000000001</v>
      </c>
      <c r="AH22" s="235">
        <v>-18.708639999999999</v>
      </c>
      <c r="AI22" s="252">
        <v>-25.39873</v>
      </c>
      <c r="AJ22" s="252">
        <v>-18.684161391</v>
      </c>
      <c r="AK22" s="252">
        <v>-9.3682712112299988</v>
      </c>
      <c r="AL22" s="252">
        <v>-3.2269999999999999</v>
      </c>
      <c r="AM22" s="252">
        <v>-13.581</v>
      </c>
      <c r="AN22" s="211"/>
      <c r="AO22" s="211"/>
      <c r="AP22" s="211"/>
      <c r="AQ22" s="211"/>
      <c r="AR22" s="211"/>
      <c r="AS22" s="211"/>
      <c r="AT22" s="211"/>
      <c r="AU22" s="211"/>
      <c r="AV22" s="211"/>
      <c r="AW22" s="211"/>
      <c r="AX22" s="211"/>
      <c r="AY22" s="211"/>
    </row>
    <row r="23" spans="1:51" ht="15" x14ac:dyDescent="0.25">
      <c r="A23" s="193">
        <f>YampaRiverInflow.TotalOutflow!A23</f>
        <v>44713</v>
      </c>
      <c r="B23" s="165"/>
      <c r="C23" s="165"/>
      <c r="D23" s="165">
        <v>-44.996000000000002</v>
      </c>
      <c r="E23" s="235">
        <v>-145.12100000000001</v>
      </c>
      <c r="F23" s="235">
        <v>-71.817999999999998</v>
      </c>
      <c r="G23" s="235">
        <v>-97.96</v>
      </c>
      <c r="H23" s="235">
        <v>8.8849999999999998</v>
      </c>
      <c r="I23" s="235">
        <v>-38.042999999999999</v>
      </c>
      <c r="J23" s="235">
        <v>-46.71</v>
      </c>
      <c r="K23" s="235">
        <v>-50.164000000000001</v>
      </c>
      <c r="L23" s="235">
        <v>-42.655000000000001</v>
      </c>
      <c r="M23" s="235">
        <v>-57.844000000000001</v>
      </c>
      <c r="N23" s="235">
        <v>-49.320999999999998</v>
      </c>
      <c r="O23" s="235">
        <v>-51.93</v>
      </c>
      <c r="P23" s="235">
        <v>-183.62299999999999</v>
      </c>
      <c r="Q23" s="235">
        <v>-63.558</v>
      </c>
      <c r="R23" s="235">
        <v>-43.442999999999998</v>
      </c>
      <c r="S23" s="235">
        <v>-78.712000000000003</v>
      </c>
      <c r="T23" s="235">
        <v>-44.427999999999997</v>
      </c>
      <c r="U23" s="235">
        <v>-46.622999999999998</v>
      </c>
      <c r="V23" s="235">
        <v>-26.48</v>
      </c>
      <c r="W23" s="235">
        <v>-49.249000000000002</v>
      </c>
      <c r="X23" s="235">
        <v>-37.82</v>
      </c>
      <c r="Y23" s="235">
        <v>-37.124000000000002</v>
      </c>
      <c r="Z23" s="235">
        <v>-46.805999999999997</v>
      </c>
      <c r="AA23" s="235">
        <v>-42.271000000000001</v>
      </c>
      <c r="AB23" s="235">
        <v>-36.914999999999999</v>
      </c>
      <c r="AC23" s="235">
        <v>-53.137999999999998</v>
      </c>
      <c r="AD23" s="235">
        <v>-64.947999999999993</v>
      </c>
      <c r="AE23" s="235">
        <v>-25.780999999999999</v>
      </c>
      <c r="AF23" s="235">
        <v>-34.943179999999998</v>
      </c>
      <c r="AG23" s="235">
        <v>-51.29607</v>
      </c>
      <c r="AH23" s="235">
        <v>-57.331830000000004</v>
      </c>
      <c r="AI23" s="252">
        <v>-54.558230000000002</v>
      </c>
      <c r="AJ23" s="252">
        <v>-68.587001490600002</v>
      </c>
      <c r="AK23" s="252">
        <v>-35.762955953400002</v>
      </c>
      <c r="AL23" s="252">
        <v>-63.795000000000002</v>
      </c>
      <c r="AM23" s="252">
        <v>-22.106999999999999</v>
      </c>
      <c r="AN23" s="211"/>
      <c r="AO23" s="211"/>
      <c r="AP23" s="211"/>
      <c r="AQ23" s="211"/>
      <c r="AR23" s="211"/>
      <c r="AS23" s="211"/>
      <c r="AT23" s="211"/>
      <c r="AU23" s="211"/>
      <c r="AV23" s="211"/>
      <c r="AW23" s="211"/>
      <c r="AX23" s="211"/>
      <c r="AY23" s="211"/>
    </row>
    <row r="24" spans="1:51" ht="15" x14ac:dyDescent="0.25">
      <c r="A24" s="193">
        <f>YampaRiverInflow.TotalOutflow!A24</f>
        <v>44743</v>
      </c>
      <c r="B24" s="165"/>
      <c r="C24" s="165"/>
      <c r="D24" s="165">
        <v>-30.271000000000001</v>
      </c>
      <c r="E24" s="235">
        <v>-36.479999999999997</v>
      </c>
      <c r="F24" s="235">
        <v>-38.226999999999997</v>
      </c>
      <c r="G24" s="235">
        <v>-78.781000000000006</v>
      </c>
      <c r="H24" s="235">
        <v>-21.681999999999999</v>
      </c>
      <c r="I24" s="235">
        <v>-28.289000000000001</v>
      </c>
      <c r="J24" s="235">
        <v>-64.233999999999995</v>
      </c>
      <c r="K24" s="235">
        <v>-49.396000000000001</v>
      </c>
      <c r="L24" s="235">
        <v>-44.13</v>
      </c>
      <c r="M24" s="235">
        <v>-48.3</v>
      </c>
      <c r="N24" s="235">
        <v>-25.504000000000001</v>
      </c>
      <c r="O24" s="235">
        <v>-48.567</v>
      </c>
      <c r="P24" s="235">
        <v>-182.99199999999999</v>
      </c>
      <c r="Q24" s="235">
        <v>-65.305999999999997</v>
      </c>
      <c r="R24" s="235">
        <v>-37.942</v>
      </c>
      <c r="S24" s="235">
        <v>-73.787000000000006</v>
      </c>
      <c r="T24" s="235">
        <v>-40.765999999999998</v>
      </c>
      <c r="U24" s="235">
        <v>-6.4569999999999999</v>
      </c>
      <c r="V24" s="235">
        <v>-40.478000000000002</v>
      </c>
      <c r="W24" s="235">
        <v>-35.347000000000001</v>
      </c>
      <c r="X24" s="235">
        <v>-30.984000000000002</v>
      </c>
      <c r="Y24" s="235">
        <v>-12.644</v>
      </c>
      <c r="Z24" s="235">
        <v>-15.252000000000001</v>
      </c>
      <c r="AA24" s="235">
        <v>-52.765999999999998</v>
      </c>
      <c r="AB24" s="235">
        <v>-45.936</v>
      </c>
      <c r="AC24" s="235">
        <v>-47.3</v>
      </c>
      <c r="AD24" s="235">
        <v>-39.220999999999997</v>
      </c>
      <c r="AE24" s="235">
        <v>-35.222999999999999</v>
      </c>
      <c r="AF24" s="235">
        <v>-42.72146</v>
      </c>
      <c r="AG24" s="235">
        <v>-48.900089999999999</v>
      </c>
      <c r="AH24" s="235">
        <v>-17.894650000000002</v>
      </c>
      <c r="AI24" s="252">
        <v>-23.696210000000001</v>
      </c>
      <c r="AJ24" s="252">
        <v>-7.1829008864099997</v>
      </c>
      <c r="AK24" s="252">
        <v>-13.3525170981</v>
      </c>
      <c r="AL24" s="252">
        <v>-36.118000000000002</v>
      </c>
      <c r="AM24" s="252">
        <v>-38.566000000000003</v>
      </c>
      <c r="AN24" s="211"/>
      <c r="AO24" s="211"/>
      <c r="AP24" s="211"/>
      <c r="AQ24" s="211"/>
      <c r="AR24" s="211"/>
      <c r="AS24" s="211"/>
      <c r="AT24" s="211"/>
      <c r="AU24" s="211"/>
      <c r="AV24" s="211"/>
      <c r="AW24" s="211"/>
      <c r="AX24" s="211"/>
      <c r="AY24" s="211"/>
    </row>
    <row r="25" spans="1:51" ht="15" x14ac:dyDescent="0.25">
      <c r="A25" s="193">
        <f>YampaRiverInflow.TotalOutflow!A25</f>
        <v>44774</v>
      </c>
      <c r="B25" s="165"/>
      <c r="C25" s="165"/>
      <c r="D25" s="165">
        <v>-27.927</v>
      </c>
      <c r="E25" s="235">
        <v>-16.428999999999998</v>
      </c>
      <c r="F25" s="235">
        <v>-15.093999999999999</v>
      </c>
      <c r="G25" s="235">
        <v>-77.117000000000004</v>
      </c>
      <c r="H25" s="235">
        <v>-51.414000000000001</v>
      </c>
      <c r="I25" s="235">
        <v>-22.39</v>
      </c>
      <c r="J25" s="235">
        <v>-5.8449999999999998</v>
      </c>
      <c r="K25" s="235">
        <v>-16.213000000000001</v>
      </c>
      <c r="L25" s="235">
        <v>-13.936999999999999</v>
      </c>
      <c r="M25" s="235">
        <v>-23.998000000000001</v>
      </c>
      <c r="N25" s="235">
        <v>5.8440000000000003</v>
      </c>
      <c r="O25" s="235">
        <v>-37.121000000000002</v>
      </c>
      <c r="P25" s="235">
        <v>-39.380000000000003</v>
      </c>
      <c r="Q25" s="235">
        <v>-27.815000000000001</v>
      </c>
      <c r="R25" s="235">
        <v>-14.052</v>
      </c>
      <c r="S25" s="235">
        <v>-65.381</v>
      </c>
      <c r="T25" s="235">
        <v>-36.566000000000003</v>
      </c>
      <c r="U25" s="235">
        <v>-19.853999999999999</v>
      </c>
      <c r="V25" s="235">
        <v>-3.7530000000000001</v>
      </c>
      <c r="W25" s="235">
        <v>-2.8780000000000001</v>
      </c>
      <c r="X25" s="235">
        <v>-12.666</v>
      </c>
      <c r="Y25" s="235">
        <v>-13.96</v>
      </c>
      <c r="Z25" s="235">
        <v>-39.997999999999998</v>
      </c>
      <c r="AA25" s="235">
        <v>7.2850000000000001</v>
      </c>
      <c r="AB25" s="235">
        <v>-24.344000000000001</v>
      </c>
      <c r="AC25" s="235">
        <v>-33.448999999999998</v>
      </c>
      <c r="AD25" s="235">
        <v>-19.832000000000001</v>
      </c>
      <c r="AE25" s="235">
        <v>-46.258000000000003</v>
      </c>
      <c r="AF25" s="235">
        <v>-32.945339999999995</v>
      </c>
      <c r="AG25" s="235">
        <v>-39.458289999999998</v>
      </c>
      <c r="AH25" s="235">
        <v>-23.445790000000002</v>
      </c>
      <c r="AI25" s="252">
        <v>-14.44247</v>
      </c>
      <c r="AJ25" s="252">
        <v>-5.3147564458200005</v>
      </c>
      <c r="AK25" s="252">
        <v>-18.306574451100001</v>
      </c>
      <c r="AL25" s="252">
        <v>-15.141999999999999</v>
      </c>
      <c r="AM25" s="252">
        <v>5.0810000000000004</v>
      </c>
      <c r="AN25" s="211"/>
      <c r="AO25" s="211"/>
      <c r="AP25" s="211"/>
      <c r="AQ25" s="211"/>
      <c r="AR25" s="211"/>
      <c r="AS25" s="211"/>
      <c r="AT25" s="211"/>
      <c r="AU25" s="211"/>
      <c r="AV25" s="211"/>
      <c r="AW25" s="211"/>
      <c r="AX25" s="211"/>
      <c r="AY25" s="211"/>
    </row>
    <row r="26" spans="1:51" ht="15" x14ac:dyDescent="0.25">
      <c r="A26" s="193">
        <f>YampaRiverInflow.TotalOutflow!A26</f>
        <v>44805</v>
      </c>
      <c r="B26" s="165"/>
      <c r="C26" s="165"/>
      <c r="D26" s="165">
        <v>-17.346</v>
      </c>
      <c r="E26" s="235">
        <v>-45.348999999999997</v>
      </c>
      <c r="F26" s="235">
        <v>-49.987000000000002</v>
      </c>
      <c r="G26" s="235">
        <v>8.8550000000000004</v>
      </c>
      <c r="H26" s="235">
        <v>-45.326999999999998</v>
      </c>
      <c r="I26" s="235">
        <v>-12.705</v>
      </c>
      <c r="J26" s="235">
        <v>-21.931000000000001</v>
      </c>
      <c r="K26" s="235">
        <v>-11.678000000000001</v>
      </c>
      <c r="L26" s="235">
        <v>-16.454999999999998</v>
      </c>
      <c r="M26" s="235">
        <v>-15.521000000000001</v>
      </c>
      <c r="N26" s="235">
        <v>-12.746</v>
      </c>
      <c r="O26" s="235">
        <v>-31.334</v>
      </c>
      <c r="P26" s="235">
        <v>-19.856000000000002</v>
      </c>
      <c r="Q26" s="235">
        <v>-41.415999999999997</v>
      </c>
      <c r="R26" s="235">
        <v>-22.555</v>
      </c>
      <c r="S26" s="235">
        <v>0.85399999999999998</v>
      </c>
      <c r="T26" s="235">
        <v>-61.966000000000001</v>
      </c>
      <c r="U26" s="235">
        <v>-54.048999999999999</v>
      </c>
      <c r="V26" s="235">
        <v>-27.712</v>
      </c>
      <c r="W26" s="235">
        <v>-18.021999999999998</v>
      </c>
      <c r="X26" s="235">
        <v>-8.8450000000000006</v>
      </c>
      <c r="Y26" s="235">
        <v>-17.966000000000001</v>
      </c>
      <c r="Z26" s="235">
        <v>-5.1360000000000001</v>
      </c>
      <c r="AA26" s="235">
        <v>-10.974</v>
      </c>
      <c r="AB26" s="235">
        <v>-32.47</v>
      </c>
      <c r="AC26" s="235">
        <v>-35.090000000000003</v>
      </c>
      <c r="AD26" s="235">
        <v>-20.788</v>
      </c>
      <c r="AE26" s="235">
        <v>-50.804000000000002</v>
      </c>
      <c r="AF26" s="235">
        <v>-26.487169999999999</v>
      </c>
      <c r="AG26" s="235">
        <v>-30.253869999999999</v>
      </c>
      <c r="AH26" s="235">
        <v>-43.057809999999996</v>
      </c>
      <c r="AI26" s="252">
        <v>-36.350120000000004</v>
      </c>
      <c r="AJ26" s="252">
        <v>-18.8728240509</v>
      </c>
      <c r="AK26" s="252">
        <v>-15.710973601100001</v>
      </c>
      <c r="AL26" s="252">
        <v>14.304</v>
      </c>
      <c r="AM26" s="252">
        <v>-4.5</v>
      </c>
      <c r="AN26" s="211"/>
      <c r="AO26" s="211"/>
      <c r="AP26" s="211"/>
      <c r="AQ26" s="211"/>
      <c r="AR26" s="211"/>
      <c r="AS26" s="211"/>
      <c r="AT26" s="211"/>
      <c r="AU26" s="211"/>
      <c r="AV26" s="211"/>
      <c r="AW26" s="211"/>
      <c r="AX26" s="211"/>
      <c r="AY26" s="211"/>
    </row>
    <row r="27" spans="1:51" ht="15" x14ac:dyDescent="0.25">
      <c r="A27" s="193">
        <f>YampaRiverInflow.TotalOutflow!A27</f>
        <v>44835</v>
      </c>
      <c r="B27" s="165"/>
      <c r="C27" s="165"/>
      <c r="D27" s="165">
        <v>-13.618</v>
      </c>
      <c r="E27" s="235">
        <v>4.673</v>
      </c>
      <c r="F27" s="235">
        <v>-43.091999999999999</v>
      </c>
      <c r="G27" s="235">
        <v>28.411000000000001</v>
      </c>
      <c r="H27" s="235">
        <v>15.292999999999999</v>
      </c>
      <c r="I27" s="235">
        <v>7.4790000000000001</v>
      </c>
      <c r="J27" s="235">
        <v>-7.4880000000000004</v>
      </c>
      <c r="K27" s="235">
        <v>-21.609000000000002</v>
      </c>
      <c r="L27" s="235">
        <v>-2.9830000000000001</v>
      </c>
      <c r="M27" s="235">
        <v>3.17</v>
      </c>
      <c r="N27" s="235">
        <v>-15.058</v>
      </c>
      <c r="O27" s="235">
        <v>-8.1869999999999994</v>
      </c>
      <c r="P27" s="235">
        <v>-13.262</v>
      </c>
      <c r="Q27" s="235">
        <v>8.3439999999999994</v>
      </c>
      <c r="R27" s="235">
        <v>1.6279999999999999</v>
      </c>
      <c r="S27" s="235">
        <v>-1.526</v>
      </c>
      <c r="T27" s="235">
        <v>0.55800000000000005</v>
      </c>
      <c r="U27" s="235">
        <v>-0.40699999999999997</v>
      </c>
      <c r="V27" s="235">
        <v>-3.3740000000000001</v>
      </c>
      <c r="W27" s="235">
        <v>10.401</v>
      </c>
      <c r="X27" s="235">
        <v>3.125</v>
      </c>
      <c r="Y27" s="235">
        <v>0.16600000000000001</v>
      </c>
      <c r="Z27" s="235">
        <v>26.085000000000001</v>
      </c>
      <c r="AA27" s="235">
        <v>-4.4400000000000004</v>
      </c>
      <c r="AB27" s="235">
        <v>7.4</v>
      </c>
      <c r="AC27" s="235">
        <v>-11.666</v>
      </c>
      <c r="AD27" s="235">
        <v>-2.7410000000000001</v>
      </c>
      <c r="AE27" s="235">
        <v>-4.4329999999999998</v>
      </c>
      <c r="AF27" s="235">
        <v>-10.08483</v>
      </c>
      <c r="AG27" s="235">
        <v>-27.032550000000001</v>
      </c>
      <c r="AH27" s="235">
        <v>-5.7554099999999995</v>
      </c>
      <c r="AI27" s="252">
        <v>-10.2515</v>
      </c>
      <c r="AJ27" s="252">
        <v>-12.6998988852</v>
      </c>
      <c r="AK27" s="252">
        <v>-2.6646828313099999</v>
      </c>
      <c r="AL27" s="252">
        <v>25.649000000000001</v>
      </c>
      <c r="AM27" s="252">
        <v>0.77100000000000002</v>
      </c>
      <c r="AN27" s="211"/>
      <c r="AO27" s="211"/>
      <c r="AP27" s="211"/>
      <c r="AQ27" s="211"/>
      <c r="AR27" s="211"/>
      <c r="AS27" s="211"/>
      <c r="AT27" s="211"/>
      <c r="AU27" s="211"/>
      <c r="AV27" s="211"/>
      <c r="AW27" s="211"/>
      <c r="AX27" s="211"/>
      <c r="AY27" s="211"/>
    </row>
    <row r="28" spans="1:51" ht="15" x14ac:dyDescent="0.25">
      <c r="A28" s="193">
        <f>YampaRiverInflow.TotalOutflow!A28</f>
        <v>44866</v>
      </c>
      <c r="B28" s="165"/>
      <c r="C28" s="165"/>
      <c r="D28" s="165">
        <v>7.05</v>
      </c>
      <c r="E28" s="235">
        <v>-56.331000000000003</v>
      </c>
      <c r="F28" s="235">
        <v>-30.108000000000001</v>
      </c>
      <c r="G28" s="235">
        <v>-24.338000000000001</v>
      </c>
      <c r="H28" s="235">
        <v>-14.114000000000001</v>
      </c>
      <c r="I28" s="235">
        <v>1.411</v>
      </c>
      <c r="J28" s="235">
        <v>5.4320000000000004</v>
      </c>
      <c r="K28" s="235">
        <v>11.315</v>
      </c>
      <c r="L28" s="235">
        <v>8.8170000000000002</v>
      </c>
      <c r="M28" s="235">
        <v>8.6760000000000002</v>
      </c>
      <c r="N28" s="235">
        <v>-7.5490000000000004</v>
      </c>
      <c r="O28" s="235">
        <v>1.3320000000000001</v>
      </c>
      <c r="P28" s="235">
        <v>8.9619999999999997</v>
      </c>
      <c r="Q28" s="235">
        <v>4.5019999999999998</v>
      </c>
      <c r="R28" s="235">
        <v>13.975</v>
      </c>
      <c r="S28" s="235">
        <v>6.8760000000000003</v>
      </c>
      <c r="T28" s="235">
        <v>-37.753999999999998</v>
      </c>
      <c r="U28" s="235">
        <v>12.58</v>
      </c>
      <c r="V28" s="235">
        <v>4.9530000000000003</v>
      </c>
      <c r="W28" s="235">
        <v>14.292</v>
      </c>
      <c r="X28" s="235">
        <v>10.398</v>
      </c>
      <c r="Y28" s="235">
        <v>14.773</v>
      </c>
      <c r="Z28" s="235">
        <v>2.8980000000000001</v>
      </c>
      <c r="AA28" s="235">
        <v>-5.16</v>
      </c>
      <c r="AB28" s="235">
        <v>8.36</v>
      </c>
      <c r="AC28" s="235">
        <v>0.24399999999999999</v>
      </c>
      <c r="AD28" s="235">
        <v>-2.194</v>
      </c>
      <c r="AE28" s="235">
        <v>-8.1240000000000006</v>
      </c>
      <c r="AF28" s="235">
        <v>-20.0396</v>
      </c>
      <c r="AG28" s="235">
        <v>-7.1350500000000006</v>
      </c>
      <c r="AH28" s="235">
        <v>-4.9749300000000005</v>
      </c>
      <c r="AI28" s="252">
        <v>-2.7747700000000002</v>
      </c>
      <c r="AJ28" s="252">
        <v>-5.4642536803299997</v>
      </c>
      <c r="AK28" s="252">
        <v>13.381105650899999</v>
      </c>
      <c r="AL28" s="252">
        <v>5.9569999999999999</v>
      </c>
      <c r="AM28" s="252">
        <v>17.582999999999998</v>
      </c>
      <c r="AN28" s="211"/>
      <c r="AO28" s="211"/>
      <c r="AP28" s="211"/>
      <c r="AQ28" s="211"/>
      <c r="AR28" s="211"/>
      <c r="AS28" s="211"/>
      <c r="AT28" s="211"/>
      <c r="AU28" s="211"/>
      <c r="AV28" s="211"/>
      <c r="AW28" s="211"/>
      <c r="AX28" s="211"/>
      <c r="AY28" s="211"/>
    </row>
    <row r="29" spans="1:51" ht="15" x14ac:dyDescent="0.25">
      <c r="A29" s="193">
        <f>YampaRiverInflow.TotalOutflow!A29</f>
        <v>44896</v>
      </c>
      <c r="B29" s="165"/>
      <c r="C29" s="165"/>
      <c r="D29" s="165">
        <v>12.73</v>
      </c>
      <c r="E29" s="235">
        <v>-93.247</v>
      </c>
      <c r="F29" s="235">
        <v>-29.280999999999999</v>
      </c>
      <c r="G29" s="235">
        <v>-52.756999999999998</v>
      </c>
      <c r="H29" s="235">
        <v>-68.424999999999997</v>
      </c>
      <c r="I29" s="235">
        <v>-26.193000000000001</v>
      </c>
      <c r="J29" s="235">
        <v>-1.996</v>
      </c>
      <c r="K29" s="235">
        <v>1.087</v>
      </c>
      <c r="L29" s="235">
        <v>7.093</v>
      </c>
      <c r="M29" s="235">
        <v>18.335000000000001</v>
      </c>
      <c r="N29" s="235">
        <v>4.6580000000000004</v>
      </c>
      <c r="O29" s="235">
        <v>11.409000000000001</v>
      </c>
      <c r="P29" s="235">
        <v>18.884</v>
      </c>
      <c r="Q29" s="235">
        <v>6.4809999999999999</v>
      </c>
      <c r="R29" s="235">
        <v>-1.6890000000000001</v>
      </c>
      <c r="S29" s="235">
        <v>-26.622</v>
      </c>
      <c r="T29" s="235">
        <v>-69.311999999999998</v>
      </c>
      <c r="U29" s="235">
        <v>30.471</v>
      </c>
      <c r="V29" s="235">
        <v>12.734</v>
      </c>
      <c r="W29" s="235">
        <v>16.88</v>
      </c>
      <c r="X29" s="235">
        <v>5.86</v>
      </c>
      <c r="Y29" s="235">
        <v>7.444</v>
      </c>
      <c r="Z29" s="235">
        <v>33.223999999999997</v>
      </c>
      <c r="AA29" s="235">
        <v>12.48</v>
      </c>
      <c r="AB29" s="235">
        <v>17.550999999999998</v>
      </c>
      <c r="AC29" s="235">
        <v>6.2709999999999999</v>
      </c>
      <c r="AD29" s="235">
        <v>38.814999999999998</v>
      </c>
      <c r="AE29" s="235">
        <v>9.5690000000000008</v>
      </c>
      <c r="AF29" s="235">
        <v>34.180550000000004</v>
      </c>
      <c r="AG29" s="235">
        <v>4.3811200000000001</v>
      </c>
      <c r="AH29" s="235">
        <v>12.84577</v>
      </c>
      <c r="AI29" s="252">
        <v>-9.6169899999999995</v>
      </c>
      <c r="AJ29" s="252">
        <v>8.3672790060800004</v>
      </c>
      <c r="AK29" s="252">
        <v>22.5435745029</v>
      </c>
      <c r="AL29" s="252">
        <v>-13.081</v>
      </c>
      <c r="AM29" s="252">
        <v>-31.75</v>
      </c>
      <c r="AN29" s="211"/>
      <c r="AO29" s="211"/>
      <c r="AP29" s="211"/>
      <c r="AQ29" s="211"/>
      <c r="AR29" s="211"/>
      <c r="AS29" s="211"/>
      <c r="AT29" s="211"/>
      <c r="AU29" s="211"/>
      <c r="AV29" s="211"/>
      <c r="AW29" s="211"/>
      <c r="AX29" s="211"/>
      <c r="AY29" s="211"/>
    </row>
    <row r="30" spans="1:51" ht="15" x14ac:dyDescent="0.25">
      <c r="A30" s="193">
        <f>YampaRiverInflow.TotalOutflow!A30</f>
        <v>44927</v>
      </c>
      <c r="B30" s="165"/>
      <c r="C30" s="165"/>
      <c r="D30" s="165">
        <v>-18.364000000000001</v>
      </c>
      <c r="E30" s="235">
        <v>-132.33799999999999</v>
      </c>
      <c r="F30" s="235">
        <v>-58.228000000000002</v>
      </c>
      <c r="G30" s="235">
        <v>-60.307000000000002</v>
      </c>
      <c r="H30" s="235">
        <v>-43.218000000000004</v>
      </c>
      <c r="I30" s="235">
        <v>0.96399999999999997</v>
      </c>
      <c r="J30" s="235">
        <v>-22.263000000000002</v>
      </c>
      <c r="K30" s="235">
        <v>4.6050000000000004</v>
      </c>
      <c r="L30" s="235">
        <v>-1.4319999999999999</v>
      </c>
      <c r="M30" s="235">
        <v>-16.689</v>
      </c>
      <c r="N30" s="235">
        <v>33.015000000000001</v>
      </c>
      <c r="O30" s="235">
        <v>-30.713000000000001</v>
      </c>
      <c r="P30" s="235">
        <v>-2.2970000000000002</v>
      </c>
      <c r="Q30" s="235">
        <v>-5.6280000000000001</v>
      </c>
      <c r="R30" s="235">
        <v>-64.680999999999997</v>
      </c>
      <c r="S30" s="235">
        <v>-113.199</v>
      </c>
      <c r="T30" s="235">
        <v>36.241999999999997</v>
      </c>
      <c r="U30" s="235">
        <v>-10.677</v>
      </c>
      <c r="V30" s="235">
        <v>8.1579999999999995</v>
      </c>
      <c r="W30" s="235">
        <v>1.393</v>
      </c>
      <c r="X30" s="235">
        <v>10.17</v>
      </c>
      <c r="Y30" s="235">
        <v>3.6539999999999999</v>
      </c>
      <c r="Z30" s="235">
        <v>8.1709999999999994</v>
      </c>
      <c r="AA30" s="235">
        <v>-29.212</v>
      </c>
      <c r="AB30" s="235">
        <v>-12.486000000000001</v>
      </c>
      <c r="AC30" s="235">
        <v>-4.2009999999999996</v>
      </c>
      <c r="AD30" s="235">
        <v>-21.986999999999998</v>
      </c>
      <c r="AE30" s="235">
        <v>21.381310000000003</v>
      </c>
      <c r="AF30" s="235">
        <v>-39.100470000000001</v>
      </c>
      <c r="AG30" s="235">
        <v>-31.08878</v>
      </c>
      <c r="AH30" s="235">
        <v>7.3067399999999996</v>
      </c>
      <c r="AI30" s="252">
        <v>-13.3189509084</v>
      </c>
      <c r="AJ30" s="252">
        <v>-6.1162163466399999</v>
      </c>
      <c r="AK30" s="252">
        <v>40.491999999999997</v>
      </c>
      <c r="AL30" s="252">
        <v>-4.7590000000000003</v>
      </c>
      <c r="AM30" s="252">
        <v>-120.42</v>
      </c>
      <c r="AN30" s="211"/>
      <c r="AO30" s="211"/>
      <c r="AP30" s="211"/>
      <c r="AQ30" s="211"/>
      <c r="AR30" s="211"/>
      <c r="AS30" s="211"/>
      <c r="AT30" s="211"/>
      <c r="AU30" s="211"/>
      <c r="AV30" s="211"/>
      <c r="AW30" s="211"/>
      <c r="AX30" s="211"/>
      <c r="AY30" s="211"/>
    </row>
    <row r="31" spans="1:51" ht="15" x14ac:dyDescent="0.25">
      <c r="A31" s="193">
        <f>YampaRiverInflow.TotalOutflow!A31</f>
        <v>44958</v>
      </c>
      <c r="B31" s="165"/>
      <c r="C31" s="165"/>
      <c r="D31" s="165">
        <v>-26.606999999999999</v>
      </c>
      <c r="E31" s="235">
        <v>-7.18</v>
      </c>
      <c r="F31" s="235">
        <v>-64.896000000000001</v>
      </c>
      <c r="G31" s="235">
        <v>-23.876000000000001</v>
      </c>
      <c r="H31" s="235">
        <v>15.349</v>
      </c>
      <c r="I31" s="235">
        <v>-20.808</v>
      </c>
      <c r="J31" s="235">
        <v>-41.154000000000003</v>
      </c>
      <c r="K31" s="235">
        <v>-33.997</v>
      </c>
      <c r="L31" s="235">
        <v>-13.894</v>
      </c>
      <c r="M31" s="235">
        <v>-22.573</v>
      </c>
      <c r="N31" s="235">
        <v>-17.102</v>
      </c>
      <c r="O31" s="235">
        <v>-38.902000000000001</v>
      </c>
      <c r="P31" s="235">
        <v>-63.575000000000003</v>
      </c>
      <c r="Q31" s="235">
        <v>-26.556999999999999</v>
      </c>
      <c r="R31" s="235">
        <v>-43.094999999999999</v>
      </c>
      <c r="S31" s="235">
        <v>-46.804000000000002</v>
      </c>
      <c r="T31" s="235">
        <v>-20.875</v>
      </c>
      <c r="U31" s="235">
        <v>-24.366</v>
      </c>
      <c r="V31" s="235">
        <v>1.1859999999999999</v>
      </c>
      <c r="W31" s="235">
        <v>-25.843</v>
      </c>
      <c r="X31" s="235">
        <v>-4.476</v>
      </c>
      <c r="Y31" s="235">
        <v>-2.3679999999999999</v>
      </c>
      <c r="Z31" s="235">
        <v>5.9080000000000004</v>
      </c>
      <c r="AA31" s="235">
        <v>-17.978000000000002</v>
      </c>
      <c r="AB31" s="235">
        <v>-35.601999999999997</v>
      </c>
      <c r="AC31" s="235">
        <v>-45.103999999999999</v>
      </c>
      <c r="AD31" s="235">
        <v>-5.1180000000000003</v>
      </c>
      <c r="AE31" s="235">
        <v>-37.282989999999998</v>
      </c>
      <c r="AF31" s="235">
        <v>-15.646379999999999</v>
      </c>
      <c r="AG31" s="235">
        <v>-40.071829999999999</v>
      </c>
      <c r="AH31" s="235">
        <v>-32.633000000000003</v>
      </c>
      <c r="AI31" s="252">
        <v>-26.703267437200001</v>
      </c>
      <c r="AJ31" s="252">
        <v>-28.524806553999998</v>
      </c>
      <c r="AK31" s="252">
        <v>-31.532</v>
      </c>
      <c r="AL31" s="252">
        <v>-59.207000000000001</v>
      </c>
      <c r="AM31" s="252">
        <v>75.613</v>
      </c>
      <c r="AN31" s="211"/>
      <c r="AO31" s="211"/>
      <c r="AP31" s="211"/>
      <c r="AQ31" s="211"/>
      <c r="AR31" s="211"/>
      <c r="AS31" s="211"/>
      <c r="AT31" s="211"/>
      <c r="AU31" s="211"/>
      <c r="AV31" s="211"/>
      <c r="AW31" s="211"/>
      <c r="AX31" s="211"/>
      <c r="AY31" s="211"/>
    </row>
    <row r="32" spans="1:51" ht="15" x14ac:dyDescent="0.25">
      <c r="A32" s="193">
        <f>YampaRiverInflow.TotalOutflow!A32</f>
        <v>44986</v>
      </c>
      <c r="B32" s="165"/>
      <c r="C32" s="165"/>
      <c r="D32" s="165">
        <v>-45.817999999999998</v>
      </c>
      <c r="E32" s="235">
        <v>-25.779</v>
      </c>
      <c r="F32" s="235">
        <v>-20.971</v>
      </c>
      <c r="G32" s="235">
        <v>-80.751000000000005</v>
      </c>
      <c r="H32" s="235">
        <v>22.236000000000001</v>
      </c>
      <c r="I32" s="235">
        <v>-24.802</v>
      </c>
      <c r="J32" s="235">
        <v>-17.36</v>
      </c>
      <c r="K32" s="235">
        <v>-33.058</v>
      </c>
      <c r="L32" s="235">
        <v>-34.947000000000003</v>
      </c>
      <c r="M32" s="235">
        <v>-9.4450000000000003</v>
      </c>
      <c r="N32" s="235">
        <v>-51.122999999999998</v>
      </c>
      <c r="O32" s="235">
        <v>-40.192999999999998</v>
      </c>
      <c r="P32" s="235">
        <v>-34.902000000000001</v>
      </c>
      <c r="Q32" s="235">
        <v>-96.096000000000004</v>
      </c>
      <c r="R32" s="235">
        <v>-38.881</v>
      </c>
      <c r="S32" s="235">
        <v>-9.1829999999999998</v>
      </c>
      <c r="T32" s="235">
        <v>-13.153</v>
      </c>
      <c r="U32" s="235">
        <v>-27.914000000000001</v>
      </c>
      <c r="V32" s="235">
        <v>-37.945</v>
      </c>
      <c r="W32" s="235">
        <v>-37.232999999999997</v>
      </c>
      <c r="X32" s="235">
        <v>-84.150999999999996</v>
      </c>
      <c r="Y32" s="235">
        <v>-52.823</v>
      </c>
      <c r="Z32" s="235">
        <v>-62.375</v>
      </c>
      <c r="AA32" s="235">
        <v>-22.702999999999999</v>
      </c>
      <c r="AB32" s="235">
        <v>-24.411000000000001</v>
      </c>
      <c r="AC32" s="235">
        <v>-35.779000000000003</v>
      </c>
      <c r="AD32" s="235">
        <v>-52.19</v>
      </c>
      <c r="AE32" s="235">
        <v>-44.594099999999997</v>
      </c>
      <c r="AF32" s="235">
        <v>-46.276849999999996</v>
      </c>
      <c r="AG32" s="235">
        <v>-41.178449999999998</v>
      </c>
      <c r="AH32" s="235">
        <v>-54.098759999999999</v>
      </c>
      <c r="AI32" s="252">
        <v>-94.386657514799992</v>
      </c>
      <c r="AJ32" s="252">
        <v>-67.435723010499999</v>
      </c>
      <c r="AK32" s="252">
        <v>-34.798000000000002</v>
      </c>
      <c r="AL32" s="252">
        <v>-42.109000000000002</v>
      </c>
      <c r="AM32" s="252">
        <v>-24.684999999999999</v>
      </c>
      <c r="AN32" s="211"/>
      <c r="AO32" s="211"/>
      <c r="AP32" s="211"/>
      <c r="AQ32" s="211"/>
      <c r="AR32" s="211"/>
      <c r="AS32" s="211"/>
      <c r="AT32" s="211"/>
      <c r="AU32" s="211"/>
      <c r="AV32" s="211"/>
      <c r="AW32" s="211"/>
      <c r="AX32" s="211"/>
      <c r="AY32" s="211"/>
    </row>
    <row r="33" spans="1:51" ht="15" x14ac:dyDescent="0.25">
      <c r="A33" s="193">
        <f>YampaRiverInflow.TotalOutflow!A33</f>
        <v>45017</v>
      </c>
      <c r="B33" s="165"/>
      <c r="C33" s="165"/>
      <c r="D33" s="165">
        <v>-32.718000000000004</v>
      </c>
      <c r="E33" s="235">
        <v>-33.209000000000003</v>
      </c>
      <c r="F33" s="235">
        <v>-50.463000000000001</v>
      </c>
      <c r="G33" s="235">
        <v>-39.68</v>
      </c>
      <c r="H33" s="235">
        <v>-1.92</v>
      </c>
      <c r="I33" s="235">
        <v>-7.2060000000000004</v>
      </c>
      <c r="J33" s="235">
        <v>-49.616999999999997</v>
      </c>
      <c r="K33" s="235">
        <v>-43.034999999999997</v>
      </c>
      <c r="L33" s="235">
        <v>-59.116</v>
      </c>
      <c r="M33" s="235">
        <v>-58.07</v>
      </c>
      <c r="N33" s="235">
        <v>-46.223999999999997</v>
      </c>
      <c r="O33" s="235">
        <v>-45.231000000000002</v>
      </c>
      <c r="P33" s="235">
        <v>-21.337</v>
      </c>
      <c r="Q33" s="235">
        <v>-46.392000000000003</v>
      </c>
      <c r="R33" s="235">
        <v>-46.932000000000002</v>
      </c>
      <c r="S33" s="235">
        <v>-10.394</v>
      </c>
      <c r="T33" s="235">
        <v>-22.183</v>
      </c>
      <c r="U33" s="235">
        <v>-50.360999999999997</v>
      </c>
      <c r="V33" s="235">
        <v>-34.244</v>
      </c>
      <c r="W33" s="235">
        <v>-28.298999999999999</v>
      </c>
      <c r="X33" s="235">
        <v>-23.056999999999999</v>
      </c>
      <c r="Y33" s="235">
        <v>-23.652999999999999</v>
      </c>
      <c r="Z33" s="235">
        <v>-18.731000000000002</v>
      </c>
      <c r="AA33" s="235">
        <v>-34.493000000000002</v>
      </c>
      <c r="AB33" s="235">
        <v>-34.719000000000001</v>
      </c>
      <c r="AC33" s="235">
        <v>-39.353999999999999</v>
      </c>
      <c r="AD33" s="235">
        <v>-36.816000000000003</v>
      </c>
      <c r="AE33" s="235">
        <v>-31.096540000000001</v>
      </c>
      <c r="AF33" s="235">
        <v>-26.820700000000002</v>
      </c>
      <c r="AG33" s="235">
        <v>-39.596559999999997</v>
      </c>
      <c r="AH33" s="235">
        <v>-38.490559999999995</v>
      </c>
      <c r="AI33" s="252">
        <v>-7.4329692029799999</v>
      </c>
      <c r="AJ33" s="252">
        <v>-6.8714972382399999</v>
      </c>
      <c r="AK33" s="252">
        <v>-9.35</v>
      </c>
      <c r="AL33" s="252">
        <v>-26.696999999999999</v>
      </c>
      <c r="AM33" s="252">
        <v>-94.260999999999996</v>
      </c>
      <c r="AN33" s="211"/>
      <c r="AO33" s="211"/>
      <c r="AP33" s="211"/>
      <c r="AQ33" s="211"/>
      <c r="AR33" s="211"/>
      <c r="AS33" s="211"/>
      <c r="AT33" s="211"/>
      <c r="AU33" s="211"/>
      <c r="AV33" s="211"/>
      <c r="AW33" s="211"/>
      <c r="AX33" s="211"/>
      <c r="AY33" s="211"/>
    </row>
    <row r="34" spans="1:51" ht="15" x14ac:dyDescent="0.25">
      <c r="A34" s="193">
        <f>YampaRiverInflow.TotalOutflow!A34</f>
        <v>45047</v>
      </c>
      <c r="B34" s="165"/>
      <c r="C34" s="165"/>
      <c r="D34" s="165">
        <v>-22.001000000000001</v>
      </c>
      <c r="E34" s="235">
        <v>-80.343999999999994</v>
      </c>
      <c r="F34" s="235">
        <v>-118.304</v>
      </c>
      <c r="G34" s="235">
        <v>-138.191</v>
      </c>
      <c r="H34" s="235">
        <v>-16.033000000000001</v>
      </c>
      <c r="I34" s="235">
        <v>-40.975999999999999</v>
      </c>
      <c r="J34" s="235">
        <v>-17.803999999999998</v>
      </c>
      <c r="K34" s="235">
        <v>-31.501999999999999</v>
      </c>
      <c r="L34" s="235">
        <v>-19.012</v>
      </c>
      <c r="M34" s="235">
        <v>-19.099</v>
      </c>
      <c r="N34" s="235">
        <v>-31.253</v>
      </c>
      <c r="O34" s="235">
        <v>-147.96199999999999</v>
      </c>
      <c r="P34" s="235">
        <v>-29.908999999999999</v>
      </c>
      <c r="Q34" s="235">
        <v>-28.129000000000001</v>
      </c>
      <c r="R34" s="235">
        <v>-49.914999999999999</v>
      </c>
      <c r="S34" s="235">
        <v>-34.603000000000002</v>
      </c>
      <c r="T34" s="235">
        <v>-27.748999999999999</v>
      </c>
      <c r="U34" s="235">
        <v>-15.643000000000001</v>
      </c>
      <c r="V34" s="235">
        <v>-26.481000000000002</v>
      </c>
      <c r="W34" s="235">
        <v>-13.461</v>
      </c>
      <c r="X34" s="235">
        <v>-3.1219999999999999</v>
      </c>
      <c r="Y34" s="235">
        <v>-37.49</v>
      </c>
      <c r="Z34" s="235">
        <v>-28.582000000000001</v>
      </c>
      <c r="AA34" s="235">
        <v>-34.988</v>
      </c>
      <c r="AB34" s="235">
        <v>-27.611000000000001</v>
      </c>
      <c r="AC34" s="235">
        <v>-13.772</v>
      </c>
      <c r="AD34" s="235">
        <v>-19.452999999999999</v>
      </c>
      <c r="AE34" s="235">
        <v>-43.834120000000006</v>
      </c>
      <c r="AF34" s="235">
        <v>-36.949010000000001</v>
      </c>
      <c r="AG34" s="235">
        <v>-18.708639999999999</v>
      </c>
      <c r="AH34" s="235">
        <v>-25.39873</v>
      </c>
      <c r="AI34" s="252">
        <v>-18.684161391</v>
      </c>
      <c r="AJ34" s="252">
        <v>-9.3682712112299988</v>
      </c>
      <c r="AK34" s="252">
        <v>-3.2269999999999999</v>
      </c>
      <c r="AL34" s="252">
        <v>-13.581</v>
      </c>
      <c r="AM34" s="252">
        <v>-52.53</v>
      </c>
      <c r="AN34" s="211"/>
      <c r="AO34" s="211"/>
      <c r="AP34" s="211"/>
      <c r="AQ34" s="211"/>
      <c r="AR34" s="211"/>
      <c r="AS34" s="211"/>
      <c r="AT34" s="211"/>
      <c r="AU34" s="211"/>
      <c r="AV34" s="211"/>
      <c r="AW34" s="211"/>
      <c r="AX34" s="211"/>
      <c r="AY34" s="211"/>
    </row>
    <row r="35" spans="1:51" ht="15" x14ac:dyDescent="0.25">
      <c r="A35" s="193">
        <f>YampaRiverInflow.TotalOutflow!A35</f>
        <v>45078</v>
      </c>
      <c r="B35" s="165"/>
      <c r="C35" s="165"/>
      <c r="D35" s="165">
        <v>-44.996000000000002</v>
      </c>
      <c r="E35" s="235">
        <v>-71.817999999999998</v>
      </c>
      <c r="F35" s="235">
        <v>-97.96</v>
      </c>
      <c r="G35" s="235">
        <v>8.8849999999999998</v>
      </c>
      <c r="H35" s="235">
        <v>-38.042999999999999</v>
      </c>
      <c r="I35" s="235">
        <v>-46.71</v>
      </c>
      <c r="J35" s="235">
        <v>-50.164000000000001</v>
      </c>
      <c r="K35" s="235">
        <v>-42.655000000000001</v>
      </c>
      <c r="L35" s="235">
        <v>-57.844000000000001</v>
      </c>
      <c r="M35" s="235">
        <v>-49.320999999999998</v>
      </c>
      <c r="N35" s="235">
        <v>-51.93</v>
      </c>
      <c r="O35" s="235">
        <v>-183.62299999999999</v>
      </c>
      <c r="P35" s="235">
        <v>-63.558</v>
      </c>
      <c r="Q35" s="235">
        <v>-43.442999999999998</v>
      </c>
      <c r="R35" s="235">
        <v>-78.712000000000003</v>
      </c>
      <c r="S35" s="235">
        <v>-44.427999999999997</v>
      </c>
      <c r="T35" s="235">
        <v>-46.622999999999998</v>
      </c>
      <c r="U35" s="235">
        <v>-26.48</v>
      </c>
      <c r="V35" s="235">
        <v>-49.249000000000002</v>
      </c>
      <c r="W35" s="235">
        <v>-37.82</v>
      </c>
      <c r="X35" s="235">
        <v>-37.124000000000002</v>
      </c>
      <c r="Y35" s="235">
        <v>-46.805999999999997</v>
      </c>
      <c r="Z35" s="235">
        <v>-42.271000000000001</v>
      </c>
      <c r="AA35" s="235">
        <v>-36.914999999999999</v>
      </c>
      <c r="AB35" s="235">
        <v>-53.137999999999998</v>
      </c>
      <c r="AC35" s="235">
        <v>-64.947999999999993</v>
      </c>
      <c r="AD35" s="235">
        <v>-25.780999999999999</v>
      </c>
      <c r="AE35" s="235">
        <v>-34.943179999999998</v>
      </c>
      <c r="AF35" s="235">
        <v>-51.29607</v>
      </c>
      <c r="AG35" s="235">
        <v>-57.331830000000004</v>
      </c>
      <c r="AH35" s="235">
        <v>-54.558230000000002</v>
      </c>
      <c r="AI35" s="252">
        <v>-68.587001490600002</v>
      </c>
      <c r="AJ35" s="252">
        <v>-35.762955953400002</v>
      </c>
      <c r="AK35" s="252">
        <v>-63.795000000000002</v>
      </c>
      <c r="AL35" s="252">
        <v>-22.106999999999999</v>
      </c>
      <c r="AM35" s="252">
        <v>-145.12100000000001</v>
      </c>
      <c r="AN35" s="211"/>
      <c r="AO35" s="211"/>
      <c r="AP35" s="211"/>
      <c r="AQ35" s="211"/>
      <c r="AR35" s="211"/>
      <c r="AS35" s="211"/>
      <c r="AT35" s="211"/>
      <c r="AU35" s="211"/>
      <c r="AV35" s="211"/>
      <c r="AW35" s="211"/>
      <c r="AX35" s="211"/>
      <c r="AY35" s="211"/>
    </row>
    <row r="36" spans="1:51" ht="15" x14ac:dyDescent="0.25">
      <c r="A36" s="193">
        <f>YampaRiverInflow.TotalOutflow!A36</f>
        <v>45108</v>
      </c>
      <c r="B36" s="165"/>
      <c r="C36" s="165"/>
      <c r="D36" s="165">
        <v>-30.271000000000001</v>
      </c>
      <c r="E36" s="235">
        <v>-38.226999999999997</v>
      </c>
      <c r="F36" s="235">
        <v>-78.781000000000006</v>
      </c>
      <c r="G36" s="235">
        <v>-21.681999999999999</v>
      </c>
      <c r="H36" s="235">
        <v>-28.289000000000001</v>
      </c>
      <c r="I36" s="235">
        <v>-64.233999999999995</v>
      </c>
      <c r="J36" s="235">
        <v>-49.396000000000001</v>
      </c>
      <c r="K36" s="235">
        <v>-44.13</v>
      </c>
      <c r="L36" s="235">
        <v>-48.3</v>
      </c>
      <c r="M36" s="235">
        <v>-25.504000000000001</v>
      </c>
      <c r="N36" s="235">
        <v>-48.567</v>
      </c>
      <c r="O36" s="235">
        <v>-182.99199999999999</v>
      </c>
      <c r="P36" s="235">
        <v>-65.305999999999997</v>
      </c>
      <c r="Q36" s="235">
        <v>-37.942</v>
      </c>
      <c r="R36" s="235">
        <v>-73.787000000000006</v>
      </c>
      <c r="S36" s="235">
        <v>-40.765999999999998</v>
      </c>
      <c r="T36" s="235">
        <v>-6.4569999999999999</v>
      </c>
      <c r="U36" s="235">
        <v>-40.478000000000002</v>
      </c>
      <c r="V36" s="235">
        <v>-35.347000000000001</v>
      </c>
      <c r="W36" s="235">
        <v>-30.984000000000002</v>
      </c>
      <c r="X36" s="235">
        <v>-12.644</v>
      </c>
      <c r="Y36" s="235">
        <v>-15.252000000000001</v>
      </c>
      <c r="Z36" s="235">
        <v>-52.765999999999998</v>
      </c>
      <c r="AA36" s="235">
        <v>-45.936</v>
      </c>
      <c r="AB36" s="235">
        <v>-47.3</v>
      </c>
      <c r="AC36" s="235">
        <v>-39.220999999999997</v>
      </c>
      <c r="AD36" s="235">
        <v>-35.222999999999999</v>
      </c>
      <c r="AE36" s="235">
        <v>-42.72146</v>
      </c>
      <c r="AF36" s="235">
        <v>-48.900089999999999</v>
      </c>
      <c r="AG36" s="235">
        <v>-17.894650000000002</v>
      </c>
      <c r="AH36" s="235">
        <v>-23.696210000000001</v>
      </c>
      <c r="AI36" s="252">
        <v>-7.1829008864099997</v>
      </c>
      <c r="AJ36" s="252">
        <v>-13.3525170981</v>
      </c>
      <c r="AK36" s="252">
        <v>-36.118000000000002</v>
      </c>
      <c r="AL36" s="252">
        <v>-38.566000000000003</v>
      </c>
      <c r="AM36" s="252">
        <v>-36.479999999999997</v>
      </c>
      <c r="AN36" s="211"/>
      <c r="AO36" s="211"/>
      <c r="AP36" s="211"/>
      <c r="AQ36" s="211"/>
      <c r="AR36" s="211"/>
      <c r="AS36" s="211"/>
      <c r="AT36" s="211"/>
      <c r="AU36" s="211"/>
      <c r="AV36" s="211"/>
      <c r="AW36" s="211"/>
      <c r="AX36" s="211"/>
      <c r="AY36" s="211"/>
    </row>
    <row r="37" spans="1:51" ht="15" x14ac:dyDescent="0.25">
      <c r="A37" s="193">
        <f>YampaRiverInflow.TotalOutflow!A37</f>
        <v>45139</v>
      </c>
      <c r="B37" s="165"/>
      <c r="C37" s="165"/>
      <c r="D37" s="165">
        <v>-27.927</v>
      </c>
      <c r="E37" s="235">
        <v>-15.093999999999999</v>
      </c>
      <c r="F37" s="235">
        <v>-77.117000000000004</v>
      </c>
      <c r="G37" s="235">
        <v>-51.414000000000001</v>
      </c>
      <c r="H37" s="235">
        <v>-22.39</v>
      </c>
      <c r="I37" s="235">
        <v>-5.8449999999999998</v>
      </c>
      <c r="J37" s="235">
        <v>-16.213000000000001</v>
      </c>
      <c r="K37" s="235">
        <v>-13.936999999999999</v>
      </c>
      <c r="L37" s="235">
        <v>-23.998000000000001</v>
      </c>
      <c r="M37" s="235">
        <v>5.8440000000000003</v>
      </c>
      <c r="N37" s="235">
        <v>-37.121000000000002</v>
      </c>
      <c r="O37" s="235">
        <v>-39.380000000000003</v>
      </c>
      <c r="P37" s="235">
        <v>-27.815000000000001</v>
      </c>
      <c r="Q37" s="235">
        <v>-14.052</v>
      </c>
      <c r="R37" s="235">
        <v>-65.381</v>
      </c>
      <c r="S37" s="235">
        <v>-36.566000000000003</v>
      </c>
      <c r="T37" s="235">
        <v>-19.853999999999999</v>
      </c>
      <c r="U37" s="235">
        <v>-3.7530000000000001</v>
      </c>
      <c r="V37" s="235">
        <v>-2.8780000000000001</v>
      </c>
      <c r="W37" s="235">
        <v>-12.666</v>
      </c>
      <c r="X37" s="235">
        <v>-13.96</v>
      </c>
      <c r="Y37" s="235">
        <v>-39.997999999999998</v>
      </c>
      <c r="Z37" s="235">
        <v>7.2850000000000001</v>
      </c>
      <c r="AA37" s="235">
        <v>-24.344000000000001</v>
      </c>
      <c r="AB37" s="235">
        <v>-33.448999999999998</v>
      </c>
      <c r="AC37" s="235">
        <v>-19.832000000000001</v>
      </c>
      <c r="AD37" s="235">
        <v>-46.258000000000003</v>
      </c>
      <c r="AE37" s="235">
        <v>-32.945339999999995</v>
      </c>
      <c r="AF37" s="235">
        <v>-39.458289999999998</v>
      </c>
      <c r="AG37" s="235">
        <v>-23.445790000000002</v>
      </c>
      <c r="AH37" s="235">
        <v>-14.44247</v>
      </c>
      <c r="AI37" s="252">
        <v>-5.3147564458200005</v>
      </c>
      <c r="AJ37" s="252">
        <v>-18.306574451100001</v>
      </c>
      <c r="AK37" s="252">
        <v>-15.141999999999999</v>
      </c>
      <c r="AL37" s="252">
        <v>5.0810000000000004</v>
      </c>
      <c r="AM37" s="252">
        <v>-16.428999999999998</v>
      </c>
      <c r="AN37" s="211"/>
      <c r="AO37" s="211"/>
      <c r="AP37" s="211"/>
      <c r="AQ37" s="211"/>
      <c r="AR37" s="211"/>
      <c r="AS37" s="211"/>
      <c r="AT37" s="211"/>
      <c r="AU37" s="211"/>
      <c r="AV37" s="211"/>
      <c r="AW37" s="211"/>
      <c r="AX37" s="211"/>
      <c r="AY37" s="211"/>
    </row>
    <row r="38" spans="1:51" ht="15" x14ac:dyDescent="0.25">
      <c r="A38" s="193">
        <f>YampaRiverInflow.TotalOutflow!A38</f>
        <v>45170</v>
      </c>
      <c r="B38" s="165"/>
      <c r="C38" s="165"/>
      <c r="D38" s="165">
        <v>-17.346</v>
      </c>
      <c r="E38" s="235">
        <v>-49.987000000000002</v>
      </c>
      <c r="F38" s="235">
        <v>8.8550000000000004</v>
      </c>
      <c r="G38" s="235">
        <v>-45.326999999999998</v>
      </c>
      <c r="H38" s="235">
        <v>-12.705</v>
      </c>
      <c r="I38" s="235">
        <v>-21.931000000000001</v>
      </c>
      <c r="J38" s="235">
        <v>-11.678000000000001</v>
      </c>
      <c r="K38" s="235">
        <v>-16.454999999999998</v>
      </c>
      <c r="L38" s="235">
        <v>-15.521000000000001</v>
      </c>
      <c r="M38" s="235">
        <v>-12.746</v>
      </c>
      <c r="N38" s="235">
        <v>-31.334</v>
      </c>
      <c r="O38" s="235">
        <v>-19.856000000000002</v>
      </c>
      <c r="P38" s="235">
        <v>-41.415999999999997</v>
      </c>
      <c r="Q38" s="235">
        <v>-22.555</v>
      </c>
      <c r="R38" s="235">
        <v>0.85399999999999998</v>
      </c>
      <c r="S38" s="235">
        <v>-61.966000000000001</v>
      </c>
      <c r="T38" s="235">
        <v>-54.048999999999999</v>
      </c>
      <c r="U38" s="235">
        <v>-27.712</v>
      </c>
      <c r="V38" s="235">
        <v>-18.021999999999998</v>
      </c>
      <c r="W38" s="235">
        <v>-8.8450000000000006</v>
      </c>
      <c r="X38" s="235">
        <v>-17.966000000000001</v>
      </c>
      <c r="Y38" s="235">
        <v>-5.1360000000000001</v>
      </c>
      <c r="Z38" s="235">
        <v>-10.974</v>
      </c>
      <c r="AA38" s="235">
        <v>-32.47</v>
      </c>
      <c r="AB38" s="235">
        <v>-35.090000000000003</v>
      </c>
      <c r="AC38" s="235">
        <v>-20.788</v>
      </c>
      <c r="AD38" s="235">
        <v>-50.804000000000002</v>
      </c>
      <c r="AE38" s="235">
        <v>-26.487169999999999</v>
      </c>
      <c r="AF38" s="235">
        <v>-30.253869999999999</v>
      </c>
      <c r="AG38" s="235">
        <v>-43.057809999999996</v>
      </c>
      <c r="AH38" s="235">
        <v>-36.350120000000004</v>
      </c>
      <c r="AI38" s="252">
        <v>-18.8728240509</v>
      </c>
      <c r="AJ38" s="252">
        <v>-15.710973601100001</v>
      </c>
      <c r="AK38" s="252">
        <v>14.304</v>
      </c>
      <c r="AL38" s="252">
        <v>-4.5</v>
      </c>
      <c r="AM38" s="252">
        <v>-45.348999999999997</v>
      </c>
      <c r="AN38" s="211"/>
      <c r="AO38" s="211"/>
      <c r="AP38" s="211"/>
      <c r="AQ38" s="211"/>
      <c r="AR38" s="211"/>
      <c r="AS38" s="211"/>
      <c r="AT38" s="211"/>
      <c r="AU38" s="211"/>
      <c r="AV38" s="211"/>
      <c r="AW38" s="211"/>
      <c r="AX38" s="211"/>
      <c r="AY38" s="211"/>
    </row>
    <row r="39" spans="1:51" ht="15" x14ac:dyDescent="0.25">
      <c r="A39" s="193">
        <f>YampaRiverInflow.TotalOutflow!A39</f>
        <v>45200</v>
      </c>
      <c r="B39" s="165"/>
      <c r="C39" s="165"/>
      <c r="D39" s="165">
        <v>-13.618</v>
      </c>
      <c r="E39" s="235">
        <v>-43.091999999999999</v>
      </c>
      <c r="F39" s="235">
        <v>28.411000000000001</v>
      </c>
      <c r="G39" s="235">
        <v>15.292999999999999</v>
      </c>
      <c r="H39" s="235">
        <v>7.4790000000000001</v>
      </c>
      <c r="I39" s="235">
        <v>-7.4880000000000004</v>
      </c>
      <c r="J39" s="235">
        <v>-21.609000000000002</v>
      </c>
      <c r="K39" s="235">
        <v>-2.9830000000000001</v>
      </c>
      <c r="L39" s="235">
        <v>3.17</v>
      </c>
      <c r="M39" s="235">
        <v>-15.058</v>
      </c>
      <c r="N39" s="235">
        <v>-8.1869999999999994</v>
      </c>
      <c r="O39" s="235">
        <v>-13.262</v>
      </c>
      <c r="P39" s="235">
        <v>8.3439999999999994</v>
      </c>
      <c r="Q39" s="235">
        <v>1.6279999999999999</v>
      </c>
      <c r="R39" s="235">
        <v>-1.526</v>
      </c>
      <c r="S39" s="235">
        <v>0.55800000000000005</v>
      </c>
      <c r="T39" s="235">
        <v>-0.40699999999999997</v>
      </c>
      <c r="U39" s="235">
        <v>-3.3740000000000001</v>
      </c>
      <c r="V39" s="235">
        <v>10.401</v>
      </c>
      <c r="W39" s="235">
        <v>3.125</v>
      </c>
      <c r="X39" s="235">
        <v>0.16600000000000001</v>
      </c>
      <c r="Y39" s="235">
        <v>26.085000000000001</v>
      </c>
      <c r="Z39" s="235">
        <v>-4.4400000000000004</v>
      </c>
      <c r="AA39" s="235">
        <v>7.4</v>
      </c>
      <c r="AB39" s="235">
        <v>-11.666</v>
      </c>
      <c r="AC39" s="235">
        <v>-2.7410000000000001</v>
      </c>
      <c r="AD39" s="235">
        <v>-4.4329999999999998</v>
      </c>
      <c r="AE39" s="235">
        <v>-10.08483</v>
      </c>
      <c r="AF39" s="235">
        <v>-27.032550000000001</v>
      </c>
      <c r="AG39" s="235">
        <v>-5.7554099999999995</v>
      </c>
      <c r="AH39" s="235">
        <v>-10.2515</v>
      </c>
      <c r="AI39" s="252">
        <v>-12.6998988852</v>
      </c>
      <c r="AJ39" s="252">
        <v>-2.6646828313099999</v>
      </c>
      <c r="AK39" s="252">
        <v>25.649000000000001</v>
      </c>
      <c r="AL39" s="252">
        <v>0.77100000000000002</v>
      </c>
      <c r="AM39" s="252">
        <v>4.673</v>
      </c>
      <c r="AN39" s="211"/>
      <c r="AO39" s="211"/>
      <c r="AP39" s="211"/>
      <c r="AQ39" s="211"/>
      <c r="AR39" s="211"/>
      <c r="AS39" s="211"/>
      <c r="AT39" s="211"/>
      <c r="AU39" s="211"/>
      <c r="AV39" s="211"/>
      <c r="AW39" s="211"/>
      <c r="AX39" s="211"/>
      <c r="AY39" s="211"/>
    </row>
    <row r="40" spans="1:51" ht="15" x14ac:dyDescent="0.25">
      <c r="A40" s="193">
        <f>YampaRiverInflow.TotalOutflow!A40</f>
        <v>45231</v>
      </c>
      <c r="B40" s="165"/>
      <c r="C40" s="165"/>
      <c r="D40" s="165">
        <v>7.05</v>
      </c>
      <c r="E40" s="235">
        <v>-30.108000000000001</v>
      </c>
      <c r="F40" s="235">
        <v>-24.338000000000001</v>
      </c>
      <c r="G40" s="235">
        <v>-14.114000000000001</v>
      </c>
      <c r="H40" s="235">
        <v>1.411</v>
      </c>
      <c r="I40" s="235">
        <v>5.4320000000000004</v>
      </c>
      <c r="J40" s="235">
        <v>11.315</v>
      </c>
      <c r="K40" s="235">
        <v>8.8170000000000002</v>
      </c>
      <c r="L40" s="235">
        <v>8.6760000000000002</v>
      </c>
      <c r="M40" s="235">
        <v>-7.5490000000000004</v>
      </c>
      <c r="N40" s="235">
        <v>1.3320000000000001</v>
      </c>
      <c r="O40" s="235">
        <v>8.9619999999999997</v>
      </c>
      <c r="P40" s="235">
        <v>4.5019999999999998</v>
      </c>
      <c r="Q40" s="235">
        <v>13.975</v>
      </c>
      <c r="R40" s="235">
        <v>6.8760000000000003</v>
      </c>
      <c r="S40" s="235">
        <v>-37.753999999999998</v>
      </c>
      <c r="T40" s="235">
        <v>12.58</v>
      </c>
      <c r="U40" s="235">
        <v>4.9530000000000003</v>
      </c>
      <c r="V40" s="235">
        <v>14.292</v>
      </c>
      <c r="W40" s="235">
        <v>10.398</v>
      </c>
      <c r="X40" s="235">
        <v>14.773</v>
      </c>
      <c r="Y40" s="235">
        <v>2.8980000000000001</v>
      </c>
      <c r="Z40" s="235">
        <v>-5.16</v>
      </c>
      <c r="AA40" s="235">
        <v>8.36</v>
      </c>
      <c r="AB40" s="235">
        <v>0.24399999999999999</v>
      </c>
      <c r="AC40" s="235">
        <v>-2.194</v>
      </c>
      <c r="AD40" s="235">
        <v>-8.1240000000000006</v>
      </c>
      <c r="AE40" s="235">
        <v>-20.0396</v>
      </c>
      <c r="AF40" s="235">
        <v>-7.1350500000000006</v>
      </c>
      <c r="AG40" s="235">
        <v>-4.9749300000000005</v>
      </c>
      <c r="AH40" s="235">
        <v>-2.7747700000000002</v>
      </c>
      <c r="AI40" s="252">
        <v>-5.4642536803299997</v>
      </c>
      <c r="AJ40" s="252">
        <v>13.381105650899999</v>
      </c>
      <c r="AK40" s="252">
        <v>5.9569999999999999</v>
      </c>
      <c r="AL40" s="252">
        <v>17.582999999999998</v>
      </c>
      <c r="AM40" s="252">
        <v>-56.331000000000003</v>
      </c>
      <c r="AN40" s="211"/>
      <c r="AO40" s="211"/>
      <c r="AP40" s="211"/>
      <c r="AQ40" s="211"/>
      <c r="AR40" s="211"/>
      <c r="AS40" s="211"/>
      <c r="AT40" s="211"/>
      <c r="AU40" s="211"/>
      <c r="AV40" s="211"/>
      <c r="AW40" s="211"/>
      <c r="AX40" s="211"/>
      <c r="AY40" s="211"/>
    </row>
    <row r="41" spans="1:51" ht="15" x14ac:dyDescent="0.25">
      <c r="A41" s="193">
        <f>YampaRiverInflow.TotalOutflow!A41</f>
        <v>45261</v>
      </c>
      <c r="B41" s="165"/>
      <c r="C41" s="165"/>
      <c r="D41" s="165">
        <v>12.73</v>
      </c>
      <c r="E41" s="235">
        <v>-29.280999999999999</v>
      </c>
      <c r="F41" s="235">
        <v>-52.756999999999998</v>
      </c>
      <c r="G41" s="235">
        <v>-68.424999999999997</v>
      </c>
      <c r="H41" s="235">
        <v>-26.193000000000001</v>
      </c>
      <c r="I41" s="235">
        <v>-1.996</v>
      </c>
      <c r="J41" s="235">
        <v>1.087</v>
      </c>
      <c r="K41" s="235">
        <v>7.093</v>
      </c>
      <c r="L41" s="235">
        <v>18.335000000000001</v>
      </c>
      <c r="M41" s="235">
        <v>4.6580000000000004</v>
      </c>
      <c r="N41" s="235">
        <v>11.409000000000001</v>
      </c>
      <c r="O41" s="235">
        <v>18.884</v>
      </c>
      <c r="P41" s="235">
        <v>6.4809999999999999</v>
      </c>
      <c r="Q41" s="235">
        <v>-1.6890000000000001</v>
      </c>
      <c r="R41" s="235">
        <v>-26.622</v>
      </c>
      <c r="S41" s="235">
        <v>-69.311999999999998</v>
      </c>
      <c r="T41" s="235">
        <v>30.471</v>
      </c>
      <c r="U41" s="235">
        <v>12.734</v>
      </c>
      <c r="V41" s="235">
        <v>16.88</v>
      </c>
      <c r="W41" s="235">
        <v>5.86</v>
      </c>
      <c r="X41" s="235">
        <v>7.444</v>
      </c>
      <c r="Y41" s="235">
        <v>33.223999999999997</v>
      </c>
      <c r="Z41" s="235">
        <v>12.48</v>
      </c>
      <c r="AA41" s="235">
        <v>17.550999999999998</v>
      </c>
      <c r="AB41" s="235">
        <v>6.2709999999999999</v>
      </c>
      <c r="AC41" s="235">
        <v>38.814999999999998</v>
      </c>
      <c r="AD41" s="235">
        <v>9.5690000000000008</v>
      </c>
      <c r="AE41" s="235">
        <v>34.180550000000004</v>
      </c>
      <c r="AF41" s="235">
        <v>4.3811200000000001</v>
      </c>
      <c r="AG41" s="235">
        <v>12.84577</v>
      </c>
      <c r="AH41" s="235">
        <v>-9.6169899999999995</v>
      </c>
      <c r="AI41" s="252">
        <v>8.3672790060800004</v>
      </c>
      <c r="AJ41" s="252">
        <v>22.5435745029</v>
      </c>
      <c r="AK41" s="252">
        <v>-13.081</v>
      </c>
      <c r="AL41" s="252">
        <v>-31.75</v>
      </c>
      <c r="AM41" s="252">
        <v>-93.247</v>
      </c>
      <c r="AN41" s="211"/>
      <c r="AO41" s="211"/>
      <c r="AP41" s="211"/>
      <c r="AQ41" s="211"/>
      <c r="AR41" s="211"/>
      <c r="AS41" s="211"/>
      <c r="AT41" s="211"/>
      <c r="AU41" s="211"/>
      <c r="AV41" s="211"/>
      <c r="AW41" s="211"/>
      <c r="AX41" s="211"/>
      <c r="AY41" s="211"/>
    </row>
    <row r="42" spans="1:51" ht="15" x14ac:dyDescent="0.25">
      <c r="A42" s="193">
        <f>YampaRiverInflow.TotalOutflow!A42</f>
        <v>45292</v>
      </c>
      <c r="B42" s="165"/>
      <c r="C42" s="165"/>
      <c r="D42" s="165">
        <v>-18.364000000000001</v>
      </c>
      <c r="E42" s="235">
        <v>-58.228000000000002</v>
      </c>
      <c r="F42" s="235">
        <v>-60.307000000000002</v>
      </c>
      <c r="G42" s="235">
        <v>-43.218000000000004</v>
      </c>
      <c r="H42" s="235">
        <v>0.96399999999999997</v>
      </c>
      <c r="I42" s="235">
        <v>-22.263000000000002</v>
      </c>
      <c r="J42" s="235">
        <v>4.6050000000000004</v>
      </c>
      <c r="K42" s="235">
        <v>-1.4319999999999999</v>
      </c>
      <c r="L42" s="235">
        <v>-16.689</v>
      </c>
      <c r="M42" s="235">
        <v>33.015000000000001</v>
      </c>
      <c r="N42" s="235">
        <v>-30.713000000000001</v>
      </c>
      <c r="O42" s="235">
        <v>-2.2970000000000002</v>
      </c>
      <c r="P42" s="235">
        <v>-5.6280000000000001</v>
      </c>
      <c r="Q42" s="235">
        <v>-64.680999999999997</v>
      </c>
      <c r="R42" s="235">
        <v>-113.199</v>
      </c>
      <c r="S42" s="235">
        <v>36.241999999999997</v>
      </c>
      <c r="T42" s="235">
        <v>-10.677</v>
      </c>
      <c r="U42" s="235">
        <v>8.1579999999999995</v>
      </c>
      <c r="V42" s="235">
        <v>1.393</v>
      </c>
      <c r="W42" s="235">
        <v>10.17</v>
      </c>
      <c r="X42" s="235">
        <v>3.6539999999999999</v>
      </c>
      <c r="Y42" s="235">
        <v>8.1709999999999994</v>
      </c>
      <c r="Z42" s="235">
        <v>-29.212</v>
      </c>
      <c r="AA42" s="235">
        <v>-12.486000000000001</v>
      </c>
      <c r="AB42" s="235">
        <v>-4.2009999999999996</v>
      </c>
      <c r="AC42" s="235">
        <v>-21.986999999999998</v>
      </c>
      <c r="AD42" s="235">
        <v>21.381310000000003</v>
      </c>
      <c r="AE42" s="235">
        <v>-39.100470000000001</v>
      </c>
      <c r="AF42" s="235">
        <v>-31.08878</v>
      </c>
      <c r="AG42" s="235">
        <v>7.3067399999999996</v>
      </c>
      <c r="AH42" s="235">
        <v>-13.3189509084</v>
      </c>
      <c r="AI42" s="252">
        <v>-6.1162163466399999</v>
      </c>
      <c r="AJ42" s="252">
        <v>40.491999999999997</v>
      </c>
      <c r="AK42" s="252">
        <v>-4.7590000000000003</v>
      </c>
      <c r="AL42" s="252">
        <v>-120.42</v>
      </c>
      <c r="AM42" s="252">
        <v>-132.33799999999999</v>
      </c>
      <c r="AN42" s="211"/>
      <c r="AO42" s="211"/>
      <c r="AP42" s="211"/>
      <c r="AQ42" s="211"/>
      <c r="AR42" s="211"/>
      <c r="AS42" s="211"/>
      <c r="AT42" s="211"/>
      <c r="AU42" s="211"/>
      <c r="AV42" s="211"/>
      <c r="AW42" s="211"/>
      <c r="AX42" s="211"/>
      <c r="AY42" s="211"/>
    </row>
    <row r="43" spans="1:51" ht="15" x14ac:dyDescent="0.25">
      <c r="A43" s="193">
        <f>YampaRiverInflow.TotalOutflow!A43</f>
        <v>45323</v>
      </c>
      <c r="B43" s="165"/>
      <c r="C43" s="165"/>
      <c r="D43" s="165">
        <v>-26.606999999999999</v>
      </c>
      <c r="E43" s="235">
        <v>-64.896000000000001</v>
      </c>
      <c r="F43" s="235">
        <v>-23.876000000000001</v>
      </c>
      <c r="G43" s="235">
        <v>15.349</v>
      </c>
      <c r="H43" s="235">
        <v>-20.808</v>
      </c>
      <c r="I43" s="235">
        <v>-41.154000000000003</v>
      </c>
      <c r="J43" s="235">
        <v>-33.997</v>
      </c>
      <c r="K43" s="235">
        <v>-13.894</v>
      </c>
      <c r="L43" s="235">
        <v>-22.573</v>
      </c>
      <c r="M43" s="235">
        <v>-17.102</v>
      </c>
      <c r="N43" s="235">
        <v>-38.902000000000001</v>
      </c>
      <c r="O43" s="235">
        <v>-63.575000000000003</v>
      </c>
      <c r="P43" s="235">
        <v>-26.556999999999999</v>
      </c>
      <c r="Q43" s="235">
        <v>-43.094999999999999</v>
      </c>
      <c r="R43" s="235">
        <v>-46.804000000000002</v>
      </c>
      <c r="S43" s="235">
        <v>-20.875</v>
      </c>
      <c r="T43" s="235">
        <v>-24.366</v>
      </c>
      <c r="U43" s="235">
        <v>1.1859999999999999</v>
      </c>
      <c r="V43" s="235">
        <v>-25.843</v>
      </c>
      <c r="W43" s="235">
        <v>-4.476</v>
      </c>
      <c r="X43" s="235">
        <v>-2.3679999999999999</v>
      </c>
      <c r="Y43" s="235">
        <v>5.9080000000000004</v>
      </c>
      <c r="Z43" s="235">
        <v>-17.978000000000002</v>
      </c>
      <c r="AA43" s="235">
        <v>-35.601999999999997</v>
      </c>
      <c r="AB43" s="235">
        <v>-45.103999999999999</v>
      </c>
      <c r="AC43" s="235">
        <v>-5.1180000000000003</v>
      </c>
      <c r="AD43" s="235">
        <v>-37.282989999999998</v>
      </c>
      <c r="AE43" s="235">
        <v>-15.646379999999999</v>
      </c>
      <c r="AF43" s="235">
        <v>-40.071829999999999</v>
      </c>
      <c r="AG43" s="235">
        <v>-32.633000000000003</v>
      </c>
      <c r="AH43" s="235">
        <v>-26.703267437200001</v>
      </c>
      <c r="AI43" s="252">
        <v>-28.524806553999998</v>
      </c>
      <c r="AJ43" s="252">
        <v>-31.532</v>
      </c>
      <c r="AK43" s="252">
        <v>-59.207000000000001</v>
      </c>
      <c r="AL43" s="252">
        <v>75.613</v>
      </c>
      <c r="AM43" s="252">
        <v>-7.18</v>
      </c>
      <c r="AN43" s="211"/>
      <c r="AO43" s="211"/>
      <c r="AP43" s="211"/>
      <c r="AQ43" s="211"/>
      <c r="AR43" s="211"/>
      <c r="AS43" s="211"/>
      <c r="AT43" s="211"/>
      <c r="AU43" s="211"/>
      <c r="AV43" s="211"/>
      <c r="AW43" s="211"/>
      <c r="AX43" s="211"/>
      <c r="AY43" s="211"/>
    </row>
    <row r="44" spans="1:51" ht="15" x14ac:dyDescent="0.25">
      <c r="A44" s="193">
        <f>YampaRiverInflow.TotalOutflow!A44</f>
        <v>45352</v>
      </c>
      <c r="B44" s="165"/>
      <c r="C44" s="165"/>
      <c r="D44" s="165">
        <v>-45.817999999999998</v>
      </c>
      <c r="E44" s="235">
        <v>-20.971</v>
      </c>
      <c r="F44" s="235">
        <v>-80.751000000000005</v>
      </c>
      <c r="G44" s="235">
        <v>22.236000000000001</v>
      </c>
      <c r="H44" s="235">
        <v>-24.802</v>
      </c>
      <c r="I44" s="235">
        <v>-17.36</v>
      </c>
      <c r="J44" s="235">
        <v>-33.058</v>
      </c>
      <c r="K44" s="235">
        <v>-34.947000000000003</v>
      </c>
      <c r="L44" s="235">
        <v>-9.4450000000000003</v>
      </c>
      <c r="M44" s="235">
        <v>-51.122999999999998</v>
      </c>
      <c r="N44" s="235">
        <v>-40.192999999999998</v>
      </c>
      <c r="O44" s="235">
        <v>-34.902000000000001</v>
      </c>
      <c r="P44" s="235">
        <v>-96.096000000000004</v>
      </c>
      <c r="Q44" s="235">
        <v>-38.881</v>
      </c>
      <c r="R44" s="235">
        <v>-9.1829999999999998</v>
      </c>
      <c r="S44" s="235">
        <v>-13.153</v>
      </c>
      <c r="T44" s="235">
        <v>-27.914000000000001</v>
      </c>
      <c r="U44" s="235">
        <v>-37.945</v>
      </c>
      <c r="V44" s="235">
        <v>-37.232999999999997</v>
      </c>
      <c r="W44" s="235">
        <v>-84.150999999999996</v>
      </c>
      <c r="X44" s="235">
        <v>-52.823</v>
      </c>
      <c r="Y44" s="235">
        <v>-62.375</v>
      </c>
      <c r="Z44" s="235">
        <v>-22.702999999999999</v>
      </c>
      <c r="AA44" s="235">
        <v>-24.411000000000001</v>
      </c>
      <c r="AB44" s="235">
        <v>-35.779000000000003</v>
      </c>
      <c r="AC44" s="235">
        <v>-52.19</v>
      </c>
      <c r="AD44" s="235">
        <v>-44.594099999999997</v>
      </c>
      <c r="AE44" s="235">
        <v>-46.276849999999996</v>
      </c>
      <c r="AF44" s="235">
        <v>-41.178449999999998</v>
      </c>
      <c r="AG44" s="235">
        <v>-54.098759999999999</v>
      </c>
      <c r="AH44" s="235">
        <v>-94.386657514799992</v>
      </c>
      <c r="AI44" s="252">
        <v>-67.435723010499999</v>
      </c>
      <c r="AJ44" s="252">
        <v>-34.798000000000002</v>
      </c>
      <c r="AK44" s="252">
        <v>-42.109000000000002</v>
      </c>
      <c r="AL44" s="252">
        <v>-24.684999999999999</v>
      </c>
      <c r="AM44" s="252">
        <v>-25.779</v>
      </c>
      <c r="AN44" s="211"/>
      <c r="AO44" s="211"/>
      <c r="AP44" s="211"/>
      <c r="AQ44" s="211"/>
      <c r="AR44" s="211"/>
      <c r="AS44" s="211"/>
      <c r="AT44" s="211"/>
      <c r="AU44" s="211"/>
      <c r="AV44" s="211"/>
      <c r="AW44" s="211"/>
      <c r="AX44" s="211"/>
      <c r="AY44" s="211"/>
    </row>
    <row r="45" spans="1:51" ht="15" x14ac:dyDescent="0.25">
      <c r="A45" s="193">
        <f>YampaRiverInflow.TotalOutflow!A45</f>
        <v>45383</v>
      </c>
      <c r="B45" s="165"/>
      <c r="C45" s="165"/>
      <c r="D45" s="165">
        <v>-32.718000000000004</v>
      </c>
      <c r="E45" s="235">
        <v>-50.463000000000001</v>
      </c>
      <c r="F45" s="235">
        <v>-39.68</v>
      </c>
      <c r="G45" s="235">
        <v>-1.92</v>
      </c>
      <c r="H45" s="235">
        <v>-7.2060000000000004</v>
      </c>
      <c r="I45" s="235">
        <v>-49.616999999999997</v>
      </c>
      <c r="J45" s="235">
        <v>-43.034999999999997</v>
      </c>
      <c r="K45" s="235">
        <v>-59.116</v>
      </c>
      <c r="L45" s="235">
        <v>-58.07</v>
      </c>
      <c r="M45" s="235">
        <v>-46.223999999999997</v>
      </c>
      <c r="N45" s="235">
        <v>-45.231000000000002</v>
      </c>
      <c r="O45" s="235">
        <v>-21.337</v>
      </c>
      <c r="P45" s="235">
        <v>-46.392000000000003</v>
      </c>
      <c r="Q45" s="235">
        <v>-46.932000000000002</v>
      </c>
      <c r="R45" s="235">
        <v>-10.394</v>
      </c>
      <c r="S45" s="235">
        <v>-22.183</v>
      </c>
      <c r="T45" s="235">
        <v>-50.360999999999997</v>
      </c>
      <c r="U45" s="235">
        <v>-34.244</v>
      </c>
      <c r="V45" s="235">
        <v>-28.298999999999999</v>
      </c>
      <c r="W45" s="235">
        <v>-23.056999999999999</v>
      </c>
      <c r="X45" s="235">
        <v>-23.652999999999999</v>
      </c>
      <c r="Y45" s="235">
        <v>-18.731000000000002</v>
      </c>
      <c r="Z45" s="235">
        <v>-34.493000000000002</v>
      </c>
      <c r="AA45" s="235">
        <v>-34.719000000000001</v>
      </c>
      <c r="AB45" s="235">
        <v>-39.353999999999999</v>
      </c>
      <c r="AC45" s="235">
        <v>-36.816000000000003</v>
      </c>
      <c r="AD45" s="235">
        <v>-31.096540000000001</v>
      </c>
      <c r="AE45" s="235">
        <v>-26.820700000000002</v>
      </c>
      <c r="AF45" s="235">
        <v>-39.596559999999997</v>
      </c>
      <c r="AG45" s="235">
        <v>-38.490559999999995</v>
      </c>
      <c r="AH45" s="235">
        <v>-7.4329692029799999</v>
      </c>
      <c r="AI45" s="252">
        <v>-6.8714972382399999</v>
      </c>
      <c r="AJ45" s="252">
        <v>-9.35</v>
      </c>
      <c r="AK45" s="252">
        <v>-26.696999999999999</v>
      </c>
      <c r="AL45" s="252">
        <v>-94.260999999999996</v>
      </c>
      <c r="AM45" s="252">
        <v>-33.209000000000003</v>
      </c>
      <c r="AN45" s="211"/>
      <c r="AO45" s="211"/>
      <c r="AP45" s="211"/>
      <c r="AQ45" s="211"/>
      <c r="AR45" s="211"/>
      <c r="AS45" s="211"/>
      <c r="AT45" s="211"/>
      <c r="AU45" s="211"/>
      <c r="AV45" s="211"/>
      <c r="AW45" s="211"/>
      <c r="AX45" s="211"/>
      <c r="AY45" s="211"/>
    </row>
    <row r="46" spans="1:51" ht="15" x14ac:dyDescent="0.25">
      <c r="A46" s="193">
        <f>YampaRiverInflow.TotalOutflow!A46</f>
        <v>45413</v>
      </c>
      <c r="B46" s="165"/>
      <c r="C46" s="165"/>
      <c r="D46" s="165">
        <v>-22.001000000000001</v>
      </c>
      <c r="E46" s="235">
        <v>-118.304</v>
      </c>
      <c r="F46" s="235">
        <v>-138.191</v>
      </c>
      <c r="G46" s="235">
        <v>-16.033000000000001</v>
      </c>
      <c r="H46" s="235">
        <v>-40.975999999999999</v>
      </c>
      <c r="I46" s="235">
        <v>-17.803999999999998</v>
      </c>
      <c r="J46" s="235">
        <v>-31.501999999999999</v>
      </c>
      <c r="K46" s="235">
        <v>-19.012</v>
      </c>
      <c r="L46" s="235">
        <v>-19.099</v>
      </c>
      <c r="M46" s="235">
        <v>-31.253</v>
      </c>
      <c r="N46" s="235">
        <v>-147.96199999999999</v>
      </c>
      <c r="O46" s="235">
        <v>-29.908999999999999</v>
      </c>
      <c r="P46" s="235">
        <v>-28.129000000000001</v>
      </c>
      <c r="Q46" s="235">
        <v>-49.914999999999999</v>
      </c>
      <c r="R46" s="235">
        <v>-34.603000000000002</v>
      </c>
      <c r="S46" s="235">
        <v>-27.748999999999999</v>
      </c>
      <c r="T46" s="235">
        <v>-15.643000000000001</v>
      </c>
      <c r="U46" s="235">
        <v>-26.481000000000002</v>
      </c>
      <c r="V46" s="235">
        <v>-13.461</v>
      </c>
      <c r="W46" s="235">
        <v>-3.1219999999999999</v>
      </c>
      <c r="X46" s="235">
        <v>-37.49</v>
      </c>
      <c r="Y46" s="235">
        <v>-28.582000000000001</v>
      </c>
      <c r="Z46" s="235">
        <v>-34.988</v>
      </c>
      <c r="AA46" s="235">
        <v>-27.611000000000001</v>
      </c>
      <c r="AB46" s="235">
        <v>-13.772</v>
      </c>
      <c r="AC46" s="235">
        <v>-19.452999999999999</v>
      </c>
      <c r="AD46" s="235">
        <v>-43.834120000000006</v>
      </c>
      <c r="AE46" s="235">
        <v>-36.949010000000001</v>
      </c>
      <c r="AF46" s="235">
        <v>-18.708639999999999</v>
      </c>
      <c r="AG46" s="235">
        <v>-25.39873</v>
      </c>
      <c r="AH46" s="235">
        <v>-18.684161391</v>
      </c>
      <c r="AI46" s="252">
        <v>-9.3682712112299988</v>
      </c>
      <c r="AJ46" s="252">
        <v>-3.2269999999999999</v>
      </c>
      <c r="AK46" s="252">
        <v>-13.581</v>
      </c>
      <c r="AL46" s="252">
        <v>-52.53</v>
      </c>
      <c r="AM46" s="252">
        <v>-80.343999999999994</v>
      </c>
      <c r="AN46" s="211"/>
      <c r="AO46" s="211"/>
      <c r="AP46" s="211"/>
      <c r="AQ46" s="211"/>
      <c r="AR46" s="211"/>
      <c r="AS46" s="211"/>
      <c r="AT46" s="211"/>
      <c r="AU46" s="211"/>
      <c r="AV46" s="211"/>
      <c r="AW46" s="211"/>
      <c r="AX46" s="211"/>
      <c r="AY46" s="211"/>
    </row>
    <row r="47" spans="1:51" ht="15" x14ac:dyDescent="0.25">
      <c r="A47" s="193">
        <f>YampaRiverInflow.TotalOutflow!A47</f>
        <v>45444</v>
      </c>
      <c r="B47" s="165"/>
      <c r="C47" s="165"/>
      <c r="D47" s="165">
        <v>-44.996000000000002</v>
      </c>
      <c r="E47" s="235">
        <v>-97.96</v>
      </c>
      <c r="F47" s="235">
        <v>8.8849999999999998</v>
      </c>
      <c r="G47" s="235">
        <v>-38.042999999999999</v>
      </c>
      <c r="H47" s="235">
        <v>-46.71</v>
      </c>
      <c r="I47" s="235">
        <v>-50.164000000000001</v>
      </c>
      <c r="J47" s="235">
        <v>-42.655000000000001</v>
      </c>
      <c r="K47" s="235">
        <v>-57.844000000000001</v>
      </c>
      <c r="L47" s="235">
        <v>-49.320999999999998</v>
      </c>
      <c r="M47" s="235">
        <v>-51.93</v>
      </c>
      <c r="N47" s="235">
        <v>-183.62299999999999</v>
      </c>
      <c r="O47" s="235">
        <v>-63.558</v>
      </c>
      <c r="P47" s="235">
        <v>-43.442999999999998</v>
      </c>
      <c r="Q47" s="235">
        <v>-78.712000000000003</v>
      </c>
      <c r="R47" s="235">
        <v>-44.427999999999997</v>
      </c>
      <c r="S47" s="235">
        <v>-46.622999999999998</v>
      </c>
      <c r="T47" s="235">
        <v>-26.48</v>
      </c>
      <c r="U47" s="235">
        <v>-49.249000000000002</v>
      </c>
      <c r="V47" s="235">
        <v>-37.82</v>
      </c>
      <c r="W47" s="235">
        <v>-37.124000000000002</v>
      </c>
      <c r="X47" s="235">
        <v>-46.805999999999997</v>
      </c>
      <c r="Y47" s="235">
        <v>-42.271000000000001</v>
      </c>
      <c r="Z47" s="235">
        <v>-36.914999999999999</v>
      </c>
      <c r="AA47" s="235">
        <v>-53.137999999999998</v>
      </c>
      <c r="AB47" s="235">
        <v>-64.947999999999993</v>
      </c>
      <c r="AC47" s="235">
        <v>-25.780999999999999</v>
      </c>
      <c r="AD47" s="235">
        <v>-34.943179999999998</v>
      </c>
      <c r="AE47" s="235">
        <v>-51.29607</v>
      </c>
      <c r="AF47" s="235">
        <v>-57.331830000000004</v>
      </c>
      <c r="AG47" s="235">
        <v>-54.558230000000002</v>
      </c>
      <c r="AH47" s="235">
        <v>-68.587001490600002</v>
      </c>
      <c r="AI47" s="252">
        <v>-35.762955953400002</v>
      </c>
      <c r="AJ47" s="252">
        <v>-63.795000000000002</v>
      </c>
      <c r="AK47" s="252">
        <v>-22.106999999999999</v>
      </c>
      <c r="AL47" s="252">
        <v>-145.12100000000001</v>
      </c>
      <c r="AM47" s="252">
        <v>-71.817999999999998</v>
      </c>
      <c r="AN47" s="211"/>
      <c r="AO47" s="211"/>
      <c r="AP47" s="211"/>
      <c r="AQ47" s="211"/>
      <c r="AR47" s="211"/>
      <c r="AS47" s="211"/>
      <c r="AT47" s="211"/>
      <c r="AU47" s="211"/>
      <c r="AV47" s="211"/>
      <c r="AW47" s="211"/>
      <c r="AX47" s="211"/>
      <c r="AY47" s="211"/>
    </row>
    <row r="48" spans="1:51" ht="15" x14ac:dyDescent="0.25">
      <c r="A48" s="193">
        <f>YampaRiverInflow.TotalOutflow!A48</f>
        <v>45474</v>
      </c>
      <c r="B48" s="165"/>
      <c r="C48" s="165"/>
      <c r="D48" s="165">
        <v>-30.271000000000001</v>
      </c>
      <c r="E48" s="235">
        <v>-78.781000000000006</v>
      </c>
      <c r="F48" s="235">
        <v>-21.681999999999999</v>
      </c>
      <c r="G48" s="235">
        <v>-28.289000000000001</v>
      </c>
      <c r="H48" s="235">
        <v>-64.233999999999995</v>
      </c>
      <c r="I48" s="235">
        <v>-49.396000000000001</v>
      </c>
      <c r="J48" s="235">
        <v>-44.13</v>
      </c>
      <c r="K48" s="235">
        <v>-48.3</v>
      </c>
      <c r="L48" s="235">
        <v>-25.504000000000001</v>
      </c>
      <c r="M48" s="235">
        <v>-48.567</v>
      </c>
      <c r="N48" s="235">
        <v>-182.99199999999999</v>
      </c>
      <c r="O48" s="235">
        <v>-65.305999999999997</v>
      </c>
      <c r="P48" s="235">
        <v>-37.942</v>
      </c>
      <c r="Q48" s="235">
        <v>-73.787000000000006</v>
      </c>
      <c r="R48" s="235">
        <v>-40.765999999999998</v>
      </c>
      <c r="S48" s="235">
        <v>-6.4569999999999999</v>
      </c>
      <c r="T48" s="235">
        <v>-40.478000000000002</v>
      </c>
      <c r="U48" s="235">
        <v>-35.347000000000001</v>
      </c>
      <c r="V48" s="235">
        <v>-30.984000000000002</v>
      </c>
      <c r="W48" s="235">
        <v>-12.644</v>
      </c>
      <c r="X48" s="235">
        <v>-15.252000000000001</v>
      </c>
      <c r="Y48" s="235">
        <v>-52.765999999999998</v>
      </c>
      <c r="Z48" s="235">
        <v>-45.936</v>
      </c>
      <c r="AA48" s="235">
        <v>-47.3</v>
      </c>
      <c r="AB48" s="235">
        <v>-39.220999999999997</v>
      </c>
      <c r="AC48" s="235">
        <v>-35.222999999999999</v>
      </c>
      <c r="AD48" s="235">
        <v>-42.72146</v>
      </c>
      <c r="AE48" s="235">
        <v>-48.900089999999999</v>
      </c>
      <c r="AF48" s="235">
        <v>-17.894650000000002</v>
      </c>
      <c r="AG48" s="235">
        <v>-23.696210000000001</v>
      </c>
      <c r="AH48" s="235">
        <v>-7.1829008864099997</v>
      </c>
      <c r="AI48" s="252">
        <v>-13.3525170981</v>
      </c>
      <c r="AJ48" s="252">
        <v>-36.118000000000002</v>
      </c>
      <c r="AK48" s="252">
        <v>-38.566000000000003</v>
      </c>
      <c r="AL48" s="252">
        <v>-36.479999999999997</v>
      </c>
      <c r="AM48" s="252">
        <v>-38.226999999999997</v>
      </c>
      <c r="AN48" s="211"/>
      <c r="AO48" s="211"/>
      <c r="AP48" s="211"/>
      <c r="AQ48" s="211"/>
      <c r="AR48" s="211"/>
      <c r="AS48" s="211"/>
      <c r="AT48" s="211"/>
      <c r="AU48" s="211"/>
      <c r="AV48" s="211"/>
      <c r="AW48" s="211"/>
      <c r="AX48" s="211"/>
      <c r="AY48" s="211"/>
    </row>
    <row r="49" spans="1:1005" ht="15" x14ac:dyDescent="0.25">
      <c r="A49" s="193">
        <f>YampaRiverInflow.TotalOutflow!A49</f>
        <v>45505</v>
      </c>
      <c r="B49" s="165"/>
      <c r="C49" s="165"/>
      <c r="D49" s="165">
        <v>-27.927</v>
      </c>
      <c r="E49" s="235">
        <v>-77.117000000000004</v>
      </c>
      <c r="F49" s="235">
        <v>-51.414000000000001</v>
      </c>
      <c r="G49" s="235">
        <v>-22.39</v>
      </c>
      <c r="H49" s="235">
        <v>-5.8449999999999998</v>
      </c>
      <c r="I49" s="235">
        <v>-16.213000000000001</v>
      </c>
      <c r="J49" s="235">
        <v>-13.936999999999999</v>
      </c>
      <c r="K49" s="235">
        <v>-23.998000000000001</v>
      </c>
      <c r="L49" s="235">
        <v>5.8440000000000003</v>
      </c>
      <c r="M49" s="235">
        <v>-37.121000000000002</v>
      </c>
      <c r="N49" s="235">
        <v>-39.380000000000003</v>
      </c>
      <c r="O49" s="235">
        <v>-27.815000000000001</v>
      </c>
      <c r="P49" s="235">
        <v>-14.052</v>
      </c>
      <c r="Q49" s="235">
        <v>-65.381</v>
      </c>
      <c r="R49" s="235">
        <v>-36.566000000000003</v>
      </c>
      <c r="S49" s="235">
        <v>-19.853999999999999</v>
      </c>
      <c r="T49" s="235">
        <v>-3.7530000000000001</v>
      </c>
      <c r="U49" s="235">
        <v>-2.8780000000000001</v>
      </c>
      <c r="V49" s="235">
        <v>-12.666</v>
      </c>
      <c r="W49" s="235">
        <v>-13.96</v>
      </c>
      <c r="X49" s="235">
        <v>-39.997999999999998</v>
      </c>
      <c r="Y49" s="235">
        <v>7.2850000000000001</v>
      </c>
      <c r="Z49" s="235">
        <v>-24.344000000000001</v>
      </c>
      <c r="AA49" s="235">
        <v>-33.448999999999998</v>
      </c>
      <c r="AB49" s="235">
        <v>-19.832000000000001</v>
      </c>
      <c r="AC49" s="235">
        <v>-46.258000000000003</v>
      </c>
      <c r="AD49" s="235">
        <v>-32.945339999999995</v>
      </c>
      <c r="AE49" s="235">
        <v>-39.458289999999998</v>
      </c>
      <c r="AF49" s="235">
        <v>-23.445790000000002</v>
      </c>
      <c r="AG49" s="235">
        <v>-14.44247</v>
      </c>
      <c r="AH49" s="235">
        <v>-5.3147564458200005</v>
      </c>
      <c r="AI49" s="252">
        <v>-18.306574451100001</v>
      </c>
      <c r="AJ49" s="252">
        <v>-15.141999999999999</v>
      </c>
      <c r="AK49" s="252">
        <v>5.0810000000000004</v>
      </c>
      <c r="AL49" s="252">
        <v>-16.428999999999998</v>
      </c>
      <c r="AM49" s="252">
        <v>-15.093999999999999</v>
      </c>
      <c r="AN49" s="211"/>
      <c r="AO49" s="211"/>
      <c r="AP49" s="211"/>
      <c r="AQ49" s="211"/>
      <c r="AR49" s="211"/>
      <c r="AS49" s="211"/>
      <c r="AT49" s="211"/>
      <c r="AU49" s="211"/>
      <c r="AV49" s="211"/>
      <c r="AW49" s="211"/>
      <c r="AX49" s="211"/>
      <c r="AY49" s="211"/>
    </row>
    <row r="50" spans="1:1005" ht="15" x14ac:dyDescent="0.25">
      <c r="A50" s="193">
        <f>YampaRiverInflow.TotalOutflow!A50</f>
        <v>45536</v>
      </c>
      <c r="B50" s="165"/>
      <c r="C50" s="165"/>
      <c r="D50" s="165">
        <v>-17.346</v>
      </c>
      <c r="E50" s="235">
        <v>8.8550000000000004</v>
      </c>
      <c r="F50" s="235">
        <v>-45.326999999999998</v>
      </c>
      <c r="G50" s="235">
        <v>-12.705</v>
      </c>
      <c r="H50" s="235">
        <v>-21.931000000000001</v>
      </c>
      <c r="I50" s="235">
        <v>-11.678000000000001</v>
      </c>
      <c r="J50" s="235">
        <v>-16.454999999999998</v>
      </c>
      <c r="K50" s="235">
        <v>-15.521000000000001</v>
      </c>
      <c r="L50" s="235">
        <v>-12.746</v>
      </c>
      <c r="M50" s="235">
        <v>-31.334</v>
      </c>
      <c r="N50" s="235">
        <v>-19.856000000000002</v>
      </c>
      <c r="O50" s="235">
        <v>-41.415999999999997</v>
      </c>
      <c r="P50" s="235">
        <v>-22.555</v>
      </c>
      <c r="Q50" s="235">
        <v>0.85399999999999998</v>
      </c>
      <c r="R50" s="235">
        <v>-61.966000000000001</v>
      </c>
      <c r="S50" s="235">
        <v>-54.048999999999999</v>
      </c>
      <c r="T50" s="235">
        <v>-27.712</v>
      </c>
      <c r="U50" s="235">
        <v>-18.021999999999998</v>
      </c>
      <c r="V50" s="235">
        <v>-8.8450000000000006</v>
      </c>
      <c r="W50" s="235">
        <v>-17.966000000000001</v>
      </c>
      <c r="X50" s="235">
        <v>-5.1360000000000001</v>
      </c>
      <c r="Y50" s="235">
        <v>-10.974</v>
      </c>
      <c r="Z50" s="235">
        <v>-32.47</v>
      </c>
      <c r="AA50" s="235">
        <v>-35.090000000000003</v>
      </c>
      <c r="AB50" s="235">
        <v>-20.788</v>
      </c>
      <c r="AC50" s="235">
        <v>-50.804000000000002</v>
      </c>
      <c r="AD50" s="235">
        <v>-26.487169999999999</v>
      </c>
      <c r="AE50" s="235">
        <v>-30.253869999999999</v>
      </c>
      <c r="AF50" s="235">
        <v>-43.057809999999996</v>
      </c>
      <c r="AG50" s="235">
        <v>-36.350120000000004</v>
      </c>
      <c r="AH50" s="235">
        <v>-18.8728240509</v>
      </c>
      <c r="AI50" s="252">
        <v>-15.710973601100001</v>
      </c>
      <c r="AJ50" s="252">
        <v>14.304</v>
      </c>
      <c r="AK50" s="252">
        <v>-4.5</v>
      </c>
      <c r="AL50" s="252">
        <v>-45.348999999999997</v>
      </c>
      <c r="AM50" s="252">
        <v>-49.987000000000002</v>
      </c>
      <c r="AN50" s="211"/>
      <c r="AO50" s="211"/>
      <c r="AP50" s="211"/>
      <c r="AQ50" s="211"/>
      <c r="AR50" s="211"/>
      <c r="AS50" s="211"/>
      <c r="AT50" s="211"/>
      <c r="AU50" s="211"/>
      <c r="AV50" s="211"/>
      <c r="AW50" s="211"/>
      <c r="AX50" s="211"/>
      <c r="AY50" s="211"/>
    </row>
    <row r="51" spans="1:1005" ht="15" x14ac:dyDescent="0.25">
      <c r="A51" s="193">
        <f>YampaRiverInflow.TotalOutflow!A51</f>
        <v>45566</v>
      </c>
      <c r="B51" s="165"/>
      <c r="C51" s="165"/>
      <c r="D51" s="165">
        <v>-13.618</v>
      </c>
      <c r="E51" s="235">
        <v>28.411000000000001</v>
      </c>
      <c r="F51" s="235">
        <v>15.292999999999999</v>
      </c>
      <c r="G51" s="235">
        <v>7.4790000000000001</v>
      </c>
      <c r="H51" s="235">
        <v>-7.4880000000000004</v>
      </c>
      <c r="I51" s="235">
        <v>-21.609000000000002</v>
      </c>
      <c r="J51" s="235">
        <v>-2.9830000000000001</v>
      </c>
      <c r="K51" s="235">
        <v>3.17</v>
      </c>
      <c r="L51" s="235">
        <v>-15.058</v>
      </c>
      <c r="M51" s="235">
        <v>-8.1869999999999994</v>
      </c>
      <c r="N51" s="235">
        <v>-13.262</v>
      </c>
      <c r="O51" s="235">
        <v>8.3439999999999994</v>
      </c>
      <c r="P51" s="235">
        <v>1.6279999999999999</v>
      </c>
      <c r="Q51" s="235">
        <v>-1.526</v>
      </c>
      <c r="R51" s="235">
        <v>0.55800000000000005</v>
      </c>
      <c r="S51" s="235">
        <v>-0.40699999999999997</v>
      </c>
      <c r="T51" s="235">
        <v>-3.3740000000000001</v>
      </c>
      <c r="U51" s="235">
        <v>10.401</v>
      </c>
      <c r="V51" s="235">
        <v>3.125</v>
      </c>
      <c r="W51" s="235">
        <v>0.16600000000000001</v>
      </c>
      <c r="X51" s="235">
        <v>26.085000000000001</v>
      </c>
      <c r="Y51" s="235">
        <v>-4.4400000000000004</v>
      </c>
      <c r="Z51" s="235">
        <v>7.4</v>
      </c>
      <c r="AA51" s="235">
        <v>-11.666</v>
      </c>
      <c r="AB51" s="235">
        <v>-2.7410000000000001</v>
      </c>
      <c r="AC51" s="235">
        <v>-4.4329999999999998</v>
      </c>
      <c r="AD51" s="235">
        <v>-10.08483</v>
      </c>
      <c r="AE51" s="235">
        <v>-27.032550000000001</v>
      </c>
      <c r="AF51" s="235">
        <v>-5.7554099999999995</v>
      </c>
      <c r="AG51" s="235">
        <v>-10.2515</v>
      </c>
      <c r="AH51" s="235">
        <v>-12.6998988852</v>
      </c>
      <c r="AI51" s="252">
        <v>-2.6646828313099999</v>
      </c>
      <c r="AJ51" s="252">
        <v>25.649000000000001</v>
      </c>
      <c r="AK51" s="252">
        <v>0.77100000000000002</v>
      </c>
      <c r="AL51" s="252">
        <v>4.673</v>
      </c>
      <c r="AM51" s="252">
        <v>-43.091999999999999</v>
      </c>
      <c r="AN51" s="211"/>
      <c r="AO51" s="211"/>
      <c r="AP51" s="211"/>
      <c r="AQ51" s="211"/>
      <c r="AR51" s="211"/>
      <c r="AS51" s="211"/>
      <c r="AT51" s="211"/>
      <c r="AU51" s="211"/>
      <c r="AV51" s="211"/>
      <c r="AW51" s="211"/>
      <c r="AX51" s="211"/>
      <c r="AY51" s="211"/>
    </row>
    <row r="52" spans="1:1005" ht="15" x14ac:dyDescent="0.25">
      <c r="A52" s="193">
        <f>YampaRiverInflow.TotalOutflow!A52</f>
        <v>45597</v>
      </c>
      <c r="B52" s="165"/>
      <c r="C52" s="165"/>
      <c r="D52" s="165">
        <v>7.05</v>
      </c>
      <c r="E52" s="235">
        <v>-24.338000000000001</v>
      </c>
      <c r="F52" s="235">
        <v>-14.114000000000001</v>
      </c>
      <c r="G52" s="235">
        <v>1.411</v>
      </c>
      <c r="H52" s="235">
        <v>5.4320000000000004</v>
      </c>
      <c r="I52" s="235">
        <v>11.315</v>
      </c>
      <c r="J52" s="235">
        <v>8.8170000000000002</v>
      </c>
      <c r="K52" s="235">
        <v>8.6760000000000002</v>
      </c>
      <c r="L52" s="235">
        <v>-7.5490000000000004</v>
      </c>
      <c r="M52" s="235">
        <v>1.3320000000000001</v>
      </c>
      <c r="N52" s="235">
        <v>8.9619999999999997</v>
      </c>
      <c r="O52" s="235">
        <v>4.5019999999999998</v>
      </c>
      <c r="P52" s="235">
        <v>13.975</v>
      </c>
      <c r="Q52" s="235">
        <v>6.8760000000000003</v>
      </c>
      <c r="R52" s="235">
        <v>-37.753999999999998</v>
      </c>
      <c r="S52" s="235">
        <v>12.58</v>
      </c>
      <c r="T52" s="235">
        <v>4.9530000000000003</v>
      </c>
      <c r="U52" s="235">
        <v>14.292</v>
      </c>
      <c r="V52" s="235">
        <v>10.398</v>
      </c>
      <c r="W52" s="235">
        <v>14.773</v>
      </c>
      <c r="X52" s="235">
        <v>2.8980000000000001</v>
      </c>
      <c r="Y52" s="235">
        <v>-5.16</v>
      </c>
      <c r="Z52" s="235">
        <v>8.36</v>
      </c>
      <c r="AA52" s="235">
        <v>0.24399999999999999</v>
      </c>
      <c r="AB52" s="235">
        <v>-2.194</v>
      </c>
      <c r="AC52" s="235">
        <v>-8.1240000000000006</v>
      </c>
      <c r="AD52" s="235">
        <v>-20.0396</v>
      </c>
      <c r="AE52" s="235">
        <v>-7.1350500000000006</v>
      </c>
      <c r="AF52" s="235">
        <v>-4.9749300000000005</v>
      </c>
      <c r="AG52" s="235">
        <v>-2.7747700000000002</v>
      </c>
      <c r="AH52" s="235">
        <v>-5.4642536803299997</v>
      </c>
      <c r="AI52" s="252">
        <v>13.381105650899999</v>
      </c>
      <c r="AJ52" s="252">
        <v>5.9569999999999999</v>
      </c>
      <c r="AK52" s="252">
        <v>17.582999999999998</v>
      </c>
      <c r="AL52" s="252">
        <v>-56.331000000000003</v>
      </c>
      <c r="AM52" s="252">
        <v>-30.108000000000001</v>
      </c>
      <c r="AN52" s="211"/>
      <c r="AO52" s="211"/>
      <c r="AP52" s="211"/>
      <c r="AQ52" s="211"/>
      <c r="AR52" s="211"/>
      <c r="AS52" s="211"/>
      <c r="AT52" s="211"/>
      <c r="AU52" s="211"/>
      <c r="AV52" s="211"/>
      <c r="AW52" s="211"/>
      <c r="AX52" s="211"/>
      <c r="AY52" s="211"/>
    </row>
    <row r="53" spans="1:1005" ht="15" x14ac:dyDescent="0.25">
      <c r="A53" s="193">
        <f>YampaRiverInflow.TotalOutflow!A53</f>
        <v>45627</v>
      </c>
      <c r="B53" s="165"/>
      <c r="C53" s="165"/>
      <c r="D53" s="165">
        <v>12.73</v>
      </c>
      <c r="E53" s="235">
        <v>-52.756999999999998</v>
      </c>
      <c r="F53" s="235">
        <v>-68.424999999999997</v>
      </c>
      <c r="G53" s="235">
        <v>-26.193000000000001</v>
      </c>
      <c r="H53" s="235">
        <v>-1.996</v>
      </c>
      <c r="I53" s="235">
        <v>1.087</v>
      </c>
      <c r="J53" s="235">
        <v>7.093</v>
      </c>
      <c r="K53" s="235">
        <v>18.335000000000001</v>
      </c>
      <c r="L53" s="235">
        <v>4.6580000000000004</v>
      </c>
      <c r="M53" s="235">
        <v>11.409000000000001</v>
      </c>
      <c r="N53" s="235">
        <v>18.884</v>
      </c>
      <c r="O53" s="235">
        <v>6.4809999999999999</v>
      </c>
      <c r="P53" s="235">
        <v>-1.6890000000000001</v>
      </c>
      <c r="Q53" s="235">
        <v>-26.622</v>
      </c>
      <c r="R53" s="235">
        <v>-69.311999999999998</v>
      </c>
      <c r="S53" s="235">
        <v>30.471</v>
      </c>
      <c r="T53" s="235">
        <v>12.734</v>
      </c>
      <c r="U53" s="235">
        <v>16.88</v>
      </c>
      <c r="V53" s="235">
        <v>5.86</v>
      </c>
      <c r="W53" s="235">
        <v>7.444</v>
      </c>
      <c r="X53" s="235">
        <v>33.223999999999997</v>
      </c>
      <c r="Y53" s="235">
        <v>12.48</v>
      </c>
      <c r="Z53" s="235">
        <v>17.550999999999998</v>
      </c>
      <c r="AA53" s="235">
        <v>6.2709999999999999</v>
      </c>
      <c r="AB53" s="235">
        <v>38.814999999999998</v>
      </c>
      <c r="AC53" s="235">
        <v>9.5690000000000008</v>
      </c>
      <c r="AD53" s="235">
        <v>34.180550000000004</v>
      </c>
      <c r="AE53" s="235">
        <v>4.3811200000000001</v>
      </c>
      <c r="AF53" s="235">
        <v>12.84577</v>
      </c>
      <c r="AG53" s="235">
        <v>-9.6169899999999995</v>
      </c>
      <c r="AH53" s="235">
        <v>8.3672790060800004</v>
      </c>
      <c r="AI53" s="252">
        <v>22.5435745029</v>
      </c>
      <c r="AJ53" s="252">
        <v>-13.081</v>
      </c>
      <c r="AK53" s="252">
        <v>-31.75</v>
      </c>
      <c r="AL53" s="252">
        <v>-93.247</v>
      </c>
      <c r="AM53" s="252">
        <v>-29.280999999999999</v>
      </c>
      <c r="AN53" s="211"/>
      <c r="AO53" s="211"/>
      <c r="AP53" s="211"/>
      <c r="AQ53" s="211"/>
      <c r="AR53" s="211"/>
      <c r="AS53" s="211"/>
      <c r="AT53" s="211"/>
      <c r="AU53" s="211"/>
      <c r="AV53" s="211"/>
      <c r="AW53" s="211"/>
      <c r="AX53" s="211"/>
      <c r="AY53" s="211"/>
    </row>
    <row r="54" spans="1:1005" ht="15" x14ac:dyDescent="0.25">
      <c r="A54" s="193">
        <f>YampaRiverInflow.TotalOutflow!A54</f>
        <v>45658</v>
      </c>
      <c r="B54" s="165"/>
      <c r="C54" s="165"/>
      <c r="D54" s="165">
        <v>-18.364000000000001</v>
      </c>
      <c r="E54" s="235">
        <v>-60.307000000000002</v>
      </c>
      <c r="F54" s="235">
        <v>-43.218000000000004</v>
      </c>
      <c r="G54" s="235">
        <v>0.96399999999999997</v>
      </c>
      <c r="H54" s="235">
        <v>-22.263000000000002</v>
      </c>
      <c r="I54" s="235">
        <v>4.6050000000000004</v>
      </c>
      <c r="J54" s="235">
        <v>-1.4319999999999999</v>
      </c>
      <c r="K54" s="235">
        <v>-16.689</v>
      </c>
      <c r="L54" s="235">
        <v>33.015000000000001</v>
      </c>
      <c r="M54" s="235">
        <v>-30.713000000000001</v>
      </c>
      <c r="N54" s="235">
        <v>-2.2970000000000002</v>
      </c>
      <c r="O54" s="235">
        <v>-5.6280000000000001</v>
      </c>
      <c r="P54" s="235">
        <v>-64.680999999999997</v>
      </c>
      <c r="Q54" s="235">
        <v>-113.199</v>
      </c>
      <c r="R54" s="235">
        <v>36.241999999999997</v>
      </c>
      <c r="S54" s="235">
        <v>-10.677</v>
      </c>
      <c r="T54" s="235">
        <v>8.1579999999999995</v>
      </c>
      <c r="U54" s="235">
        <v>1.393</v>
      </c>
      <c r="V54" s="235">
        <v>10.17</v>
      </c>
      <c r="W54" s="235">
        <v>3.6539999999999999</v>
      </c>
      <c r="X54" s="235">
        <v>8.1709999999999994</v>
      </c>
      <c r="Y54" s="235">
        <v>-29.212</v>
      </c>
      <c r="Z54" s="235">
        <v>-12.486000000000001</v>
      </c>
      <c r="AA54" s="235">
        <v>-4.2009999999999996</v>
      </c>
      <c r="AB54" s="235">
        <v>-21.986999999999998</v>
      </c>
      <c r="AC54" s="235">
        <v>21.381310000000003</v>
      </c>
      <c r="AD54" s="235">
        <v>-39.100470000000001</v>
      </c>
      <c r="AE54" s="235">
        <v>-31.08878</v>
      </c>
      <c r="AF54" s="235">
        <v>7.3067399999999996</v>
      </c>
      <c r="AG54" s="235">
        <v>-13.3189509084</v>
      </c>
      <c r="AH54" s="235">
        <v>-6.1162163466399999</v>
      </c>
      <c r="AI54" s="252">
        <v>40.491999999999997</v>
      </c>
      <c r="AJ54" s="252">
        <v>-4.7590000000000003</v>
      </c>
      <c r="AK54" s="252">
        <v>-120.42</v>
      </c>
      <c r="AL54" s="252">
        <v>-132.33799999999999</v>
      </c>
      <c r="AM54" s="252">
        <v>-58.228000000000002</v>
      </c>
      <c r="AN54" s="211"/>
      <c r="AO54" s="211"/>
      <c r="AP54" s="211"/>
      <c r="AQ54" s="211"/>
      <c r="AR54" s="211"/>
      <c r="AS54" s="211"/>
      <c r="AT54" s="211"/>
      <c r="AU54" s="211"/>
      <c r="AV54" s="211"/>
      <c r="AW54" s="211"/>
      <c r="AX54" s="211"/>
      <c r="AY54" s="211"/>
    </row>
    <row r="55" spans="1:1005" ht="15" x14ac:dyDescent="0.25">
      <c r="A55" s="193">
        <f>YampaRiverInflow.TotalOutflow!A55</f>
        <v>45689</v>
      </c>
      <c r="B55" s="165"/>
      <c r="C55" s="165"/>
      <c r="D55" s="165">
        <v>-26.606999999999999</v>
      </c>
      <c r="E55" s="235">
        <v>-23.876000000000001</v>
      </c>
      <c r="F55" s="235">
        <v>15.349</v>
      </c>
      <c r="G55" s="235">
        <v>-20.808</v>
      </c>
      <c r="H55" s="235">
        <v>-41.154000000000003</v>
      </c>
      <c r="I55" s="235">
        <v>-33.997</v>
      </c>
      <c r="J55" s="235">
        <v>-13.894</v>
      </c>
      <c r="K55" s="235">
        <v>-22.573</v>
      </c>
      <c r="L55" s="235">
        <v>-17.102</v>
      </c>
      <c r="M55" s="235">
        <v>-38.902000000000001</v>
      </c>
      <c r="N55" s="235">
        <v>-63.575000000000003</v>
      </c>
      <c r="O55" s="235">
        <v>-26.556999999999999</v>
      </c>
      <c r="P55" s="235">
        <v>-43.094999999999999</v>
      </c>
      <c r="Q55" s="235">
        <v>-46.804000000000002</v>
      </c>
      <c r="R55" s="235">
        <v>-20.875</v>
      </c>
      <c r="S55" s="235">
        <v>-24.366</v>
      </c>
      <c r="T55" s="235">
        <v>1.1859999999999999</v>
      </c>
      <c r="U55" s="235">
        <v>-25.843</v>
      </c>
      <c r="V55" s="235">
        <v>-4.476</v>
      </c>
      <c r="W55" s="235">
        <v>-2.3679999999999999</v>
      </c>
      <c r="X55" s="235">
        <v>5.9080000000000004</v>
      </c>
      <c r="Y55" s="235">
        <v>-17.978000000000002</v>
      </c>
      <c r="Z55" s="235">
        <v>-35.601999999999997</v>
      </c>
      <c r="AA55" s="235">
        <v>-45.103999999999999</v>
      </c>
      <c r="AB55" s="235">
        <v>-5.1180000000000003</v>
      </c>
      <c r="AC55" s="235">
        <v>-37.282989999999998</v>
      </c>
      <c r="AD55" s="235">
        <v>-15.646379999999999</v>
      </c>
      <c r="AE55" s="235">
        <v>-40.071829999999999</v>
      </c>
      <c r="AF55" s="235">
        <v>-32.633000000000003</v>
      </c>
      <c r="AG55" s="235">
        <v>-26.703267437200001</v>
      </c>
      <c r="AH55" s="235">
        <v>-28.524806553999998</v>
      </c>
      <c r="AI55" s="252">
        <v>-31.532</v>
      </c>
      <c r="AJ55" s="252">
        <v>-59.207000000000001</v>
      </c>
      <c r="AK55" s="252">
        <v>75.613</v>
      </c>
      <c r="AL55" s="252">
        <v>-7.18</v>
      </c>
      <c r="AM55" s="252">
        <v>-64.896000000000001</v>
      </c>
      <c r="AN55" s="211"/>
      <c r="AO55" s="211"/>
      <c r="AP55" s="211"/>
      <c r="AQ55" s="211"/>
      <c r="AR55" s="211"/>
      <c r="AS55" s="211"/>
      <c r="AT55" s="211"/>
      <c r="AU55" s="211"/>
      <c r="AV55" s="211"/>
      <c r="AW55" s="211"/>
      <c r="AX55" s="211"/>
      <c r="AY55" s="211"/>
    </row>
    <row r="56" spans="1:1005" ht="15" x14ac:dyDescent="0.25">
      <c r="A56" s="193">
        <f>YampaRiverInflow.TotalOutflow!A56</f>
        <v>45717</v>
      </c>
      <c r="B56" s="165"/>
      <c r="C56" s="165"/>
      <c r="D56" s="165">
        <v>-45.817999999999998</v>
      </c>
      <c r="E56" s="235">
        <v>-80.751000000000005</v>
      </c>
      <c r="F56" s="235">
        <v>22.236000000000001</v>
      </c>
      <c r="G56" s="235">
        <v>-24.802</v>
      </c>
      <c r="H56" s="235">
        <v>-17.36</v>
      </c>
      <c r="I56" s="235">
        <v>-33.058</v>
      </c>
      <c r="J56" s="235">
        <v>-34.947000000000003</v>
      </c>
      <c r="K56" s="235">
        <v>-9.4450000000000003</v>
      </c>
      <c r="L56" s="235">
        <v>-51.122999999999998</v>
      </c>
      <c r="M56" s="235">
        <v>-40.192999999999998</v>
      </c>
      <c r="N56" s="235">
        <v>-34.902000000000001</v>
      </c>
      <c r="O56" s="235">
        <v>-96.096000000000004</v>
      </c>
      <c r="P56" s="235">
        <v>-38.881</v>
      </c>
      <c r="Q56" s="235">
        <v>-9.1829999999999998</v>
      </c>
      <c r="R56" s="235">
        <v>-13.153</v>
      </c>
      <c r="S56" s="235">
        <v>-27.914000000000001</v>
      </c>
      <c r="T56" s="235">
        <v>-37.945</v>
      </c>
      <c r="U56" s="235">
        <v>-37.232999999999997</v>
      </c>
      <c r="V56" s="235">
        <v>-84.150999999999996</v>
      </c>
      <c r="W56" s="235">
        <v>-52.823</v>
      </c>
      <c r="X56" s="235">
        <v>-62.375</v>
      </c>
      <c r="Y56" s="235">
        <v>-22.702999999999999</v>
      </c>
      <c r="Z56" s="235">
        <v>-24.411000000000001</v>
      </c>
      <c r="AA56" s="235">
        <v>-35.779000000000003</v>
      </c>
      <c r="AB56" s="235">
        <v>-52.19</v>
      </c>
      <c r="AC56" s="235">
        <v>-44.594099999999997</v>
      </c>
      <c r="AD56" s="235">
        <v>-46.276849999999996</v>
      </c>
      <c r="AE56" s="235">
        <v>-41.178449999999998</v>
      </c>
      <c r="AF56" s="235">
        <v>-54.098759999999999</v>
      </c>
      <c r="AG56" s="235">
        <v>-94.386657514799992</v>
      </c>
      <c r="AH56" s="235">
        <v>-67.435723010499999</v>
      </c>
      <c r="AI56" s="252">
        <v>-34.798000000000002</v>
      </c>
      <c r="AJ56" s="252">
        <v>-42.109000000000002</v>
      </c>
      <c r="AK56" s="252">
        <v>-24.684999999999999</v>
      </c>
      <c r="AL56" s="252">
        <v>-25.779</v>
      </c>
      <c r="AM56" s="252">
        <v>-20.971</v>
      </c>
      <c r="AN56" s="211"/>
      <c r="AO56" s="211"/>
      <c r="AP56" s="211"/>
      <c r="AQ56" s="211"/>
      <c r="AR56" s="211"/>
      <c r="AS56" s="211"/>
      <c r="AT56" s="211"/>
      <c r="AU56" s="211"/>
      <c r="AV56" s="211"/>
      <c r="AW56" s="211"/>
      <c r="AX56" s="211"/>
      <c r="AY56" s="211"/>
    </row>
    <row r="57" spans="1:1005" ht="15" x14ac:dyDescent="0.25">
      <c r="A57" s="193">
        <f>YampaRiverInflow.TotalOutflow!A57</f>
        <v>45748</v>
      </c>
      <c r="B57" s="165"/>
      <c r="C57" s="165"/>
      <c r="D57" s="165">
        <v>-32.718000000000004</v>
      </c>
      <c r="E57" s="235">
        <v>-39.68</v>
      </c>
      <c r="F57" s="235">
        <v>-1.92</v>
      </c>
      <c r="G57" s="235">
        <v>-7.2060000000000004</v>
      </c>
      <c r="H57" s="235">
        <v>-49.616999999999997</v>
      </c>
      <c r="I57" s="235">
        <v>-43.034999999999997</v>
      </c>
      <c r="J57" s="235">
        <v>-59.116</v>
      </c>
      <c r="K57" s="235">
        <v>-58.07</v>
      </c>
      <c r="L57" s="235">
        <v>-46.223999999999997</v>
      </c>
      <c r="M57" s="235">
        <v>-45.231000000000002</v>
      </c>
      <c r="N57" s="235">
        <v>-21.337</v>
      </c>
      <c r="O57" s="235">
        <v>-46.392000000000003</v>
      </c>
      <c r="P57" s="235">
        <v>-46.932000000000002</v>
      </c>
      <c r="Q57" s="235">
        <v>-10.394</v>
      </c>
      <c r="R57" s="235">
        <v>-22.183</v>
      </c>
      <c r="S57" s="235">
        <v>-50.360999999999997</v>
      </c>
      <c r="T57" s="235">
        <v>-34.244</v>
      </c>
      <c r="U57" s="235">
        <v>-28.298999999999999</v>
      </c>
      <c r="V57" s="235">
        <v>-23.056999999999999</v>
      </c>
      <c r="W57" s="235">
        <v>-23.652999999999999</v>
      </c>
      <c r="X57" s="235">
        <v>-18.731000000000002</v>
      </c>
      <c r="Y57" s="235">
        <v>-34.493000000000002</v>
      </c>
      <c r="Z57" s="235">
        <v>-34.719000000000001</v>
      </c>
      <c r="AA57" s="235">
        <v>-39.353999999999999</v>
      </c>
      <c r="AB57" s="235">
        <v>-36.816000000000003</v>
      </c>
      <c r="AC57" s="235">
        <v>-31.096540000000001</v>
      </c>
      <c r="AD57" s="235">
        <v>-26.820700000000002</v>
      </c>
      <c r="AE57" s="235">
        <v>-39.596559999999997</v>
      </c>
      <c r="AF57" s="235">
        <v>-38.490559999999995</v>
      </c>
      <c r="AG57" s="235">
        <v>-7.4329692029799999</v>
      </c>
      <c r="AH57" s="235">
        <v>-6.8714972382399999</v>
      </c>
      <c r="AI57" s="252">
        <v>-9.35</v>
      </c>
      <c r="AJ57" s="252">
        <v>-26.696999999999999</v>
      </c>
      <c r="AK57" s="252">
        <v>-94.260999999999996</v>
      </c>
      <c r="AL57" s="252">
        <v>-33.209000000000003</v>
      </c>
      <c r="AM57" s="252">
        <v>-50.463000000000001</v>
      </c>
      <c r="AN57" s="211"/>
      <c r="AO57" s="211"/>
      <c r="AP57" s="211"/>
      <c r="AQ57" s="211"/>
      <c r="AR57" s="211"/>
      <c r="AS57" s="211"/>
      <c r="AT57" s="211"/>
      <c r="AU57" s="211"/>
      <c r="AV57" s="211"/>
      <c r="AW57" s="211"/>
      <c r="AX57" s="211"/>
      <c r="AY57" s="211"/>
    </row>
    <row r="58" spans="1:1005" ht="15" x14ac:dyDescent="0.25">
      <c r="A58" s="193">
        <f>YampaRiverInflow.TotalOutflow!A58</f>
        <v>45778</v>
      </c>
      <c r="B58" s="165"/>
      <c r="C58" s="165"/>
      <c r="D58" s="165">
        <v>-22.001000000000001</v>
      </c>
      <c r="E58" s="235">
        <v>-138.191</v>
      </c>
      <c r="F58" s="235">
        <v>-16.033000000000001</v>
      </c>
      <c r="G58" s="235">
        <v>-40.975999999999999</v>
      </c>
      <c r="H58" s="235">
        <v>-17.803999999999998</v>
      </c>
      <c r="I58" s="235">
        <v>-31.501999999999999</v>
      </c>
      <c r="J58" s="235">
        <v>-19.012</v>
      </c>
      <c r="K58" s="235">
        <v>-19.099</v>
      </c>
      <c r="L58" s="235">
        <v>-31.253</v>
      </c>
      <c r="M58" s="235">
        <v>-147.96199999999999</v>
      </c>
      <c r="N58" s="235">
        <v>-29.908999999999999</v>
      </c>
      <c r="O58" s="235">
        <v>-28.129000000000001</v>
      </c>
      <c r="P58" s="235">
        <v>-49.914999999999999</v>
      </c>
      <c r="Q58" s="235">
        <v>-34.603000000000002</v>
      </c>
      <c r="R58" s="235">
        <v>-27.748999999999999</v>
      </c>
      <c r="S58" s="235">
        <v>-15.643000000000001</v>
      </c>
      <c r="T58" s="235">
        <v>-26.481000000000002</v>
      </c>
      <c r="U58" s="235">
        <v>-13.461</v>
      </c>
      <c r="V58" s="235">
        <v>-3.1219999999999999</v>
      </c>
      <c r="W58" s="235">
        <v>-37.49</v>
      </c>
      <c r="X58" s="235">
        <v>-28.582000000000001</v>
      </c>
      <c r="Y58" s="235">
        <v>-34.988</v>
      </c>
      <c r="Z58" s="235">
        <v>-27.611000000000001</v>
      </c>
      <c r="AA58" s="235">
        <v>-13.772</v>
      </c>
      <c r="AB58" s="235">
        <v>-19.452999999999999</v>
      </c>
      <c r="AC58" s="235">
        <v>-43.834120000000006</v>
      </c>
      <c r="AD58" s="235">
        <v>-36.949010000000001</v>
      </c>
      <c r="AE58" s="235">
        <v>-18.708639999999999</v>
      </c>
      <c r="AF58" s="235">
        <v>-25.39873</v>
      </c>
      <c r="AG58" s="235">
        <v>-18.684161391</v>
      </c>
      <c r="AH58" s="235">
        <v>-9.3682712112299988</v>
      </c>
      <c r="AI58" s="252">
        <v>-3.2269999999999999</v>
      </c>
      <c r="AJ58" s="252">
        <v>-13.581</v>
      </c>
      <c r="AK58" s="252">
        <v>-52.53</v>
      </c>
      <c r="AL58" s="252">
        <v>-80.343999999999994</v>
      </c>
      <c r="AM58" s="252">
        <v>-118.304</v>
      </c>
      <c r="AN58" s="211"/>
      <c r="AO58" s="211"/>
      <c r="AP58" s="211"/>
      <c r="AQ58" s="211"/>
      <c r="AR58" s="211"/>
      <c r="AS58" s="211"/>
      <c r="AT58" s="211"/>
      <c r="AU58" s="211"/>
      <c r="AV58" s="211"/>
      <c r="AW58" s="211"/>
      <c r="AX58" s="211"/>
      <c r="AY58" s="211"/>
    </row>
    <row r="59" spans="1:1005" ht="15" x14ac:dyDescent="0.25">
      <c r="A59" s="193">
        <f>YampaRiverInflow.TotalOutflow!A59</f>
        <v>45809</v>
      </c>
      <c r="B59" s="165"/>
      <c r="C59" s="165"/>
      <c r="D59" s="165">
        <v>-44.996000000000002</v>
      </c>
      <c r="E59" s="235">
        <v>8.8849999999999998</v>
      </c>
      <c r="F59" s="235">
        <v>-38.042999999999999</v>
      </c>
      <c r="G59" s="235">
        <v>-46.71</v>
      </c>
      <c r="H59" s="235">
        <v>-50.164000000000001</v>
      </c>
      <c r="I59" s="235">
        <v>-42.655000000000001</v>
      </c>
      <c r="J59" s="235">
        <v>-57.844000000000001</v>
      </c>
      <c r="K59" s="235">
        <v>-49.320999999999998</v>
      </c>
      <c r="L59" s="235">
        <v>-51.93</v>
      </c>
      <c r="M59" s="235">
        <v>-183.62299999999999</v>
      </c>
      <c r="N59" s="235">
        <v>-63.558</v>
      </c>
      <c r="O59" s="235">
        <v>-43.442999999999998</v>
      </c>
      <c r="P59" s="235">
        <v>-78.712000000000003</v>
      </c>
      <c r="Q59" s="235">
        <v>-44.427999999999997</v>
      </c>
      <c r="R59" s="235">
        <v>-46.622999999999998</v>
      </c>
      <c r="S59" s="235">
        <v>-26.48</v>
      </c>
      <c r="T59" s="235">
        <v>-49.249000000000002</v>
      </c>
      <c r="U59" s="235">
        <v>-37.82</v>
      </c>
      <c r="V59" s="235">
        <v>-37.124000000000002</v>
      </c>
      <c r="W59" s="235">
        <v>-46.805999999999997</v>
      </c>
      <c r="X59" s="235">
        <v>-42.271000000000001</v>
      </c>
      <c r="Y59" s="235">
        <v>-36.914999999999999</v>
      </c>
      <c r="Z59" s="235">
        <v>-53.137999999999998</v>
      </c>
      <c r="AA59" s="235">
        <v>-64.947999999999993</v>
      </c>
      <c r="AB59" s="235">
        <v>-25.780999999999999</v>
      </c>
      <c r="AC59" s="235">
        <v>-34.943179999999998</v>
      </c>
      <c r="AD59" s="235">
        <v>-51.29607</v>
      </c>
      <c r="AE59" s="235">
        <v>-57.331830000000004</v>
      </c>
      <c r="AF59" s="235">
        <v>-54.558230000000002</v>
      </c>
      <c r="AG59" s="235">
        <v>-68.587001490600002</v>
      </c>
      <c r="AH59" s="235">
        <v>-35.762955953400002</v>
      </c>
      <c r="AI59" s="252">
        <v>-63.795000000000002</v>
      </c>
      <c r="AJ59" s="252">
        <v>-22.106999999999999</v>
      </c>
      <c r="AK59" s="252">
        <v>-145.12100000000001</v>
      </c>
      <c r="AL59" s="252">
        <v>-71.817999999999998</v>
      </c>
      <c r="AM59" s="252">
        <v>-97.96</v>
      </c>
      <c r="AN59" s="211"/>
      <c r="AO59" s="211"/>
      <c r="AP59" s="211"/>
      <c r="AQ59" s="211"/>
      <c r="AR59" s="211"/>
      <c r="AS59" s="211"/>
      <c r="AT59" s="211"/>
      <c r="AU59" s="211"/>
      <c r="AV59" s="211"/>
      <c r="AW59" s="211"/>
      <c r="AX59" s="211"/>
      <c r="AY59" s="211"/>
    </row>
    <row r="60" spans="1:1005" ht="15" x14ac:dyDescent="0.25">
      <c r="A60" s="193">
        <f>YampaRiverInflow.TotalOutflow!A60</f>
        <v>45839</v>
      </c>
      <c r="B60" s="165"/>
      <c r="C60" s="165"/>
      <c r="D60" s="165">
        <v>-30.271000000000001</v>
      </c>
      <c r="E60" s="235">
        <v>-21.681999999999999</v>
      </c>
      <c r="F60" s="235">
        <v>-28.289000000000001</v>
      </c>
      <c r="G60" s="235">
        <v>-64.233999999999995</v>
      </c>
      <c r="H60" s="235">
        <v>-49.396000000000001</v>
      </c>
      <c r="I60" s="235">
        <v>-44.13</v>
      </c>
      <c r="J60" s="235">
        <v>-48.3</v>
      </c>
      <c r="K60" s="235">
        <v>-25.504000000000001</v>
      </c>
      <c r="L60" s="235">
        <v>-48.567</v>
      </c>
      <c r="M60" s="235">
        <v>-182.99199999999999</v>
      </c>
      <c r="N60" s="235">
        <v>-65.305999999999997</v>
      </c>
      <c r="O60" s="235">
        <v>-37.942</v>
      </c>
      <c r="P60" s="235">
        <v>-73.787000000000006</v>
      </c>
      <c r="Q60" s="235">
        <v>-40.765999999999998</v>
      </c>
      <c r="R60" s="235">
        <v>-6.4569999999999999</v>
      </c>
      <c r="S60" s="235">
        <v>-40.478000000000002</v>
      </c>
      <c r="T60" s="235">
        <v>-35.347000000000001</v>
      </c>
      <c r="U60" s="235">
        <v>-30.984000000000002</v>
      </c>
      <c r="V60" s="235">
        <v>-12.644</v>
      </c>
      <c r="W60" s="235">
        <v>-15.252000000000001</v>
      </c>
      <c r="X60" s="235">
        <v>-52.765999999999998</v>
      </c>
      <c r="Y60" s="235">
        <v>-45.936</v>
      </c>
      <c r="Z60" s="235">
        <v>-47.3</v>
      </c>
      <c r="AA60" s="235">
        <v>-39.220999999999997</v>
      </c>
      <c r="AB60" s="235">
        <v>-35.222999999999999</v>
      </c>
      <c r="AC60" s="235">
        <v>-42.72146</v>
      </c>
      <c r="AD60" s="235">
        <v>-48.900089999999999</v>
      </c>
      <c r="AE60" s="235">
        <v>-17.894650000000002</v>
      </c>
      <c r="AF60" s="235">
        <v>-23.696210000000001</v>
      </c>
      <c r="AG60" s="235">
        <v>-7.1829008864099997</v>
      </c>
      <c r="AH60" s="235">
        <v>-13.3525170981</v>
      </c>
      <c r="AI60" s="252">
        <v>-36.118000000000002</v>
      </c>
      <c r="AJ60" s="252">
        <v>-38.566000000000003</v>
      </c>
      <c r="AK60" s="252">
        <v>-36.479999999999997</v>
      </c>
      <c r="AL60" s="252">
        <v>-38.226999999999997</v>
      </c>
      <c r="AM60" s="252">
        <v>-78.781000000000006</v>
      </c>
      <c r="AN60" s="211"/>
      <c r="AO60" s="211"/>
      <c r="AP60" s="211"/>
      <c r="AQ60" s="211"/>
      <c r="AR60" s="211"/>
      <c r="AS60" s="211"/>
      <c r="AT60" s="211"/>
      <c r="AU60" s="211"/>
      <c r="AV60" s="211"/>
      <c r="AW60" s="211"/>
      <c r="AX60" s="211"/>
      <c r="AY60" s="211"/>
    </row>
    <row r="61" spans="1:1005" ht="15" x14ac:dyDescent="0.25">
      <c r="A61" s="193">
        <f>YampaRiverInflow.TotalOutflow!A61</f>
        <v>45870</v>
      </c>
      <c r="B61" s="165"/>
      <c r="C61" s="165"/>
      <c r="D61" s="165">
        <v>-27.927</v>
      </c>
      <c r="E61" s="235">
        <v>-51.414000000000001</v>
      </c>
      <c r="F61" s="235">
        <v>-22.39</v>
      </c>
      <c r="G61" s="235">
        <v>-5.8449999999999998</v>
      </c>
      <c r="H61" s="235">
        <v>-16.213000000000001</v>
      </c>
      <c r="I61" s="235">
        <v>-13.936999999999999</v>
      </c>
      <c r="J61" s="235">
        <v>-23.998000000000001</v>
      </c>
      <c r="K61" s="235">
        <v>5.8440000000000003</v>
      </c>
      <c r="L61" s="235">
        <v>-37.121000000000002</v>
      </c>
      <c r="M61" s="235">
        <v>-39.380000000000003</v>
      </c>
      <c r="N61" s="235">
        <v>-27.815000000000001</v>
      </c>
      <c r="O61" s="235">
        <v>-14.052</v>
      </c>
      <c r="P61" s="235">
        <v>-65.381</v>
      </c>
      <c r="Q61" s="235">
        <v>-36.566000000000003</v>
      </c>
      <c r="R61" s="235">
        <v>-19.853999999999999</v>
      </c>
      <c r="S61" s="235">
        <v>-3.7530000000000001</v>
      </c>
      <c r="T61" s="235">
        <v>-2.8780000000000001</v>
      </c>
      <c r="U61" s="235">
        <v>-12.666</v>
      </c>
      <c r="V61" s="235">
        <v>-13.96</v>
      </c>
      <c r="W61" s="235">
        <v>-39.997999999999998</v>
      </c>
      <c r="X61" s="235">
        <v>7.2850000000000001</v>
      </c>
      <c r="Y61" s="235">
        <v>-24.344000000000001</v>
      </c>
      <c r="Z61" s="235">
        <v>-33.448999999999998</v>
      </c>
      <c r="AA61" s="235">
        <v>-19.832000000000001</v>
      </c>
      <c r="AB61" s="235">
        <v>-46.258000000000003</v>
      </c>
      <c r="AC61" s="235">
        <v>-32.945339999999995</v>
      </c>
      <c r="AD61" s="235">
        <v>-39.458289999999998</v>
      </c>
      <c r="AE61" s="235">
        <v>-23.445790000000002</v>
      </c>
      <c r="AF61" s="235">
        <v>-14.44247</v>
      </c>
      <c r="AG61" s="235">
        <v>-5.3147564458200005</v>
      </c>
      <c r="AH61" s="235">
        <v>-18.306574451100001</v>
      </c>
      <c r="AI61" s="252">
        <v>-15.141999999999999</v>
      </c>
      <c r="AJ61" s="252">
        <v>5.0810000000000004</v>
      </c>
      <c r="AK61" s="252">
        <v>-16.428999999999998</v>
      </c>
      <c r="AL61" s="252">
        <v>-15.093999999999999</v>
      </c>
      <c r="AM61" s="252">
        <v>-77.117000000000004</v>
      </c>
      <c r="AN61" s="211"/>
      <c r="AO61" s="211"/>
      <c r="AP61" s="211"/>
      <c r="AQ61" s="211"/>
      <c r="AR61" s="211"/>
      <c r="AS61" s="211"/>
      <c r="AT61" s="211"/>
      <c r="AU61" s="211"/>
      <c r="AV61" s="211"/>
      <c r="AW61" s="211"/>
      <c r="AX61" s="211"/>
      <c r="AY61" s="211"/>
    </row>
    <row r="62" spans="1:1005" ht="15" x14ac:dyDescent="0.25">
      <c r="A62" s="193">
        <f>YampaRiverInflow.TotalOutflow!A62</f>
        <v>45901</v>
      </c>
      <c r="B62" s="165"/>
      <c r="C62" s="165"/>
      <c r="D62" s="165">
        <v>-17.346</v>
      </c>
      <c r="E62" s="235">
        <v>-45.326999999999998</v>
      </c>
      <c r="F62" s="235">
        <v>-12.705</v>
      </c>
      <c r="G62" s="235">
        <v>-21.931000000000001</v>
      </c>
      <c r="H62" s="235">
        <v>-11.678000000000001</v>
      </c>
      <c r="I62" s="235">
        <v>-16.454999999999998</v>
      </c>
      <c r="J62" s="235">
        <v>-15.521000000000001</v>
      </c>
      <c r="K62" s="235">
        <v>-12.746</v>
      </c>
      <c r="L62" s="235">
        <v>-31.334</v>
      </c>
      <c r="M62" s="235">
        <v>-19.856000000000002</v>
      </c>
      <c r="N62" s="235">
        <v>-41.415999999999997</v>
      </c>
      <c r="O62" s="235">
        <v>-22.555</v>
      </c>
      <c r="P62" s="235">
        <v>0.85399999999999998</v>
      </c>
      <c r="Q62" s="235">
        <v>-61.966000000000001</v>
      </c>
      <c r="R62" s="235">
        <v>-54.048999999999999</v>
      </c>
      <c r="S62" s="235">
        <v>-27.712</v>
      </c>
      <c r="T62" s="235">
        <v>-18.021999999999998</v>
      </c>
      <c r="U62" s="235">
        <v>-8.8450000000000006</v>
      </c>
      <c r="V62" s="235">
        <v>-17.966000000000001</v>
      </c>
      <c r="W62" s="235">
        <v>-5.1360000000000001</v>
      </c>
      <c r="X62" s="235">
        <v>-10.974</v>
      </c>
      <c r="Y62" s="235">
        <v>-32.47</v>
      </c>
      <c r="Z62" s="235">
        <v>-35.090000000000003</v>
      </c>
      <c r="AA62" s="235">
        <v>-20.788</v>
      </c>
      <c r="AB62" s="235">
        <v>-50.804000000000002</v>
      </c>
      <c r="AC62" s="235">
        <v>-26.487169999999999</v>
      </c>
      <c r="AD62" s="235">
        <v>-30.253869999999999</v>
      </c>
      <c r="AE62" s="235">
        <v>-43.057809999999996</v>
      </c>
      <c r="AF62" s="235">
        <v>-36.350120000000004</v>
      </c>
      <c r="AG62" s="235">
        <v>-18.8728240509</v>
      </c>
      <c r="AH62" s="235">
        <v>-15.710973601100001</v>
      </c>
      <c r="AI62" s="252">
        <v>14.304</v>
      </c>
      <c r="AJ62" s="252">
        <v>-4.5</v>
      </c>
      <c r="AK62" s="252">
        <v>-45.348999999999997</v>
      </c>
      <c r="AL62" s="252">
        <v>-49.987000000000002</v>
      </c>
      <c r="AM62" s="252">
        <v>8.8550000000000004</v>
      </c>
      <c r="AN62" s="211"/>
      <c r="AO62" s="211"/>
      <c r="AP62" s="211"/>
      <c r="AQ62" s="211"/>
      <c r="AR62" s="211"/>
      <c r="AS62" s="211"/>
      <c r="AT62" s="211"/>
      <c r="AU62" s="211"/>
      <c r="AV62" s="211"/>
      <c r="AW62" s="211"/>
      <c r="AX62" s="211"/>
      <c r="AY62" s="211"/>
    </row>
    <row r="63" spans="1:1005" ht="15" x14ac:dyDescent="0.25">
      <c r="A63" s="193">
        <f>YampaRiverInflow.TotalOutflow!A63</f>
        <v>45931</v>
      </c>
      <c r="B63" s="165"/>
      <c r="C63" s="165"/>
      <c r="D63" s="165">
        <v>-13.618</v>
      </c>
      <c r="E63" s="235">
        <v>15.292999999999999</v>
      </c>
      <c r="F63" s="235">
        <v>7.4790000000000001</v>
      </c>
      <c r="G63" s="235">
        <v>-7.4880000000000004</v>
      </c>
      <c r="H63" s="235">
        <v>-21.609000000000002</v>
      </c>
      <c r="I63" s="235">
        <v>-2.9830000000000001</v>
      </c>
      <c r="J63" s="235">
        <v>3.17</v>
      </c>
      <c r="K63" s="235">
        <v>-15.058</v>
      </c>
      <c r="L63" s="235">
        <v>-8.1869999999999994</v>
      </c>
      <c r="M63" s="235">
        <v>-13.262</v>
      </c>
      <c r="N63" s="235">
        <v>8.3439999999999994</v>
      </c>
      <c r="O63" s="235">
        <v>1.6279999999999999</v>
      </c>
      <c r="P63" s="235">
        <v>-1.526</v>
      </c>
      <c r="Q63" s="235">
        <v>0.55800000000000005</v>
      </c>
      <c r="R63" s="235">
        <v>-0.40699999999999997</v>
      </c>
      <c r="S63" s="235">
        <v>-3.3740000000000001</v>
      </c>
      <c r="T63" s="235">
        <v>10.401</v>
      </c>
      <c r="U63" s="235">
        <v>3.125</v>
      </c>
      <c r="V63" s="235">
        <v>0.16600000000000001</v>
      </c>
      <c r="W63" s="235">
        <v>26.085000000000001</v>
      </c>
      <c r="X63" s="235">
        <v>-4.4400000000000004</v>
      </c>
      <c r="Y63" s="235">
        <v>7.4</v>
      </c>
      <c r="Z63" s="235">
        <v>-11.666</v>
      </c>
      <c r="AA63" s="235">
        <v>-2.7410000000000001</v>
      </c>
      <c r="AB63" s="235">
        <v>-4.4329999999999998</v>
      </c>
      <c r="AC63" s="235">
        <v>-10.08483</v>
      </c>
      <c r="AD63" s="235">
        <v>-27.032550000000001</v>
      </c>
      <c r="AE63" s="235">
        <v>-5.7554099999999995</v>
      </c>
      <c r="AF63" s="235">
        <v>-10.2515</v>
      </c>
      <c r="AG63" s="235">
        <v>-12.6998988852</v>
      </c>
      <c r="AH63" s="235">
        <v>-2.6646828313099999</v>
      </c>
      <c r="AI63" s="252">
        <v>25.649000000000001</v>
      </c>
      <c r="AJ63" s="252">
        <v>0.77100000000000002</v>
      </c>
      <c r="AK63" s="252">
        <v>4.673</v>
      </c>
      <c r="AL63" s="252">
        <v>-43.091999999999999</v>
      </c>
      <c r="AM63" s="252">
        <v>28.411000000000001</v>
      </c>
      <c r="AN63" s="211"/>
      <c r="AO63" s="211"/>
      <c r="AP63" s="211"/>
      <c r="AQ63" s="211"/>
      <c r="AR63" s="211"/>
      <c r="AS63" s="211"/>
      <c r="AT63" s="211"/>
      <c r="AU63" s="211"/>
      <c r="AV63" s="211"/>
      <c r="AW63" s="211"/>
      <c r="AX63" s="211"/>
      <c r="AY63" s="211"/>
    </row>
    <row r="64" spans="1:1005" ht="15" x14ac:dyDescent="0.25">
      <c r="A64" s="193"/>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x14ac:dyDescent="0.2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workbookViewId="0">
      <selection activeCell="B4" sqref="B4"/>
    </sheetView>
  </sheetViews>
  <sheetFormatPr defaultColWidth="18.7109375" defaultRowHeight="12.75" customHeight="1" x14ac:dyDescent="0.25"/>
  <cols>
    <col min="1"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225</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DvsToPkr_In_Time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44136</v>
      </c>
      <c r="B4" s="165"/>
      <c r="C4" s="165"/>
      <c r="D4" s="165">
        <v>21.146150900000002</v>
      </c>
      <c r="E4" s="235">
        <f ca="1">INDEX(INDIRECT("DvsToPkr_"&amp;E$2+YEAR($A4)-YEAR($A$4)),MONTH($A4))/1000</f>
        <v>9.3420000000000005</v>
      </c>
      <c r="F4" s="235">
        <f t="shared" ref="F4:AI12" ca="1" si="0">INDEX(INDIRECT("DvsToPkr_"&amp;F$2+YEAR($A4)-YEAR($A$4)),MONTH($A4))/1000</f>
        <v>6.9249999999999998</v>
      </c>
      <c r="G4" s="235">
        <f t="shared" ca="1" si="0"/>
        <v>53.298999999999999</v>
      </c>
      <c r="H4" s="235">
        <f t="shared" ca="1" si="0"/>
        <v>-6.4260000000000002</v>
      </c>
      <c r="I4" s="235">
        <f t="shared" ca="1" si="0"/>
        <v>24.297000000000001</v>
      </c>
      <c r="J4" s="235">
        <f t="shared" ca="1" si="0"/>
        <v>17.045000000000002</v>
      </c>
      <c r="K4" s="235">
        <f t="shared" ca="1" si="0"/>
        <v>5.4539999999999997</v>
      </c>
      <c r="L4" s="235">
        <f t="shared" ca="1" si="0"/>
        <v>10.88</v>
      </c>
      <c r="M4" s="235">
        <f t="shared" ca="1" si="0"/>
        <v>-20.273</v>
      </c>
      <c r="N4" s="235">
        <f t="shared" ca="1" si="0"/>
        <v>20.206</v>
      </c>
      <c r="O4" s="235">
        <f t="shared" ca="1" si="0"/>
        <v>35.786000000000001</v>
      </c>
      <c r="P4" s="235">
        <f t="shared" ca="1" si="0"/>
        <v>28.035</v>
      </c>
      <c r="Q4" s="235">
        <f t="shared" ca="1" si="0"/>
        <v>16.972000000000001</v>
      </c>
      <c r="R4" s="235">
        <f t="shared" ca="1" si="0"/>
        <v>32.304000000000002</v>
      </c>
      <c r="S4" s="235">
        <f t="shared" ca="1" si="0"/>
        <v>27.994</v>
      </c>
      <c r="T4" s="235">
        <f t="shared" ca="1" si="0"/>
        <v>18.408000000000001</v>
      </c>
      <c r="U4" s="235">
        <f t="shared" ca="1" si="0"/>
        <v>27.646999999999998</v>
      </c>
      <c r="V4" s="235">
        <f t="shared" ca="1" si="0"/>
        <v>13.904999999999999</v>
      </c>
      <c r="W4" s="235">
        <f t="shared" ca="1" si="0"/>
        <v>20.082000000000001</v>
      </c>
      <c r="X4" s="235">
        <f t="shared" ca="1" si="0"/>
        <v>-4.2350000000000003</v>
      </c>
      <c r="Y4" s="235">
        <f t="shared" ca="1" si="0"/>
        <v>5.524</v>
      </c>
      <c r="Z4" s="235">
        <f t="shared" ca="1" si="0"/>
        <v>13.936</v>
      </c>
      <c r="AA4" s="235">
        <f t="shared" ca="1" si="0"/>
        <v>18.489000000000001</v>
      </c>
      <c r="AB4" s="235">
        <f t="shared" ca="1" si="0"/>
        <v>53.006</v>
      </c>
      <c r="AC4" s="235">
        <f t="shared" ca="1" si="0"/>
        <v>26.384</v>
      </c>
      <c r="AD4" s="235">
        <f t="shared" ca="1" si="0"/>
        <v>7.4660000000000002</v>
      </c>
      <c r="AE4" s="235">
        <f t="shared" ca="1" si="0"/>
        <v>17.106999999999999</v>
      </c>
      <c r="AF4" s="235">
        <f t="shared" ca="1" si="0"/>
        <v>28.956</v>
      </c>
      <c r="AG4" s="235">
        <f t="shared" ca="1" si="0"/>
        <v>31.728000000000002</v>
      </c>
      <c r="AH4" s="235">
        <f t="shared" ca="1" si="0"/>
        <v>37.927500000000002</v>
      </c>
      <c r="AI4" s="235">
        <f t="shared" ca="1" si="0"/>
        <v>37.545540000000003</v>
      </c>
      <c r="AJ4" s="235">
        <f t="shared" ref="AJ4:AM19" ca="1" si="1">INDEX(INDIRECT("DvsToPkr_"&amp;AJ$2+YEAR($A4)-YEAR($A$4)),MONTH($A4))/1000</f>
        <v>26.962349999999997</v>
      </c>
      <c r="AK4" s="235">
        <f t="shared" ca="1" si="1"/>
        <v>24.636060000000001</v>
      </c>
      <c r="AL4" s="235">
        <f t="shared" ca="1" si="1"/>
        <v>9.1373111003500007</v>
      </c>
      <c r="AM4" s="235">
        <f t="shared" ca="1" si="1"/>
        <v>11.0838498908</v>
      </c>
    </row>
    <row r="5" spans="1:54" ht="15" x14ac:dyDescent="0.25">
      <c r="A5" s="193">
        <f>YampaRiverInflow.TotalOutflow!A5</f>
        <v>44166</v>
      </c>
      <c r="B5" s="165"/>
      <c r="C5" s="165"/>
      <c r="D5" s="165">
        <v>21.713999999999999</v>
      </c>
      <c r="E5" s="235">
        <v>-10.919</v>
      </c>
      <c r="F5" s="235">
        <v>-18.315999999999999</v>
      </c>
      <c r="G5" s="235">
        <v>48.563000000000002</v>
      </c>
      <c r="H5" s="235">
        <v>17.190000000000001</v>
      </c>
      <c r="I5" s="235">
        <v>-8.3260000000000005</v>
      </c>
      <c r="J5" s="235">
        <v>4.6349999999999998</v>
      </c>
      <c r="K5" s="235">
        <v>47.975999999999999</v>
      </c>
      <c r="L5" s="235">
        <v>24.954999999999998</v>
      </c>
      <c r="M5" s="235">
        <v>24.792000000000002</v>
      </c>
      <c r="N5" s="235">
        <v>21.376000000000001</v>
      </c>
      <c r="O5" s="235">
        <v>28.204999999999998</v>
      </c>
      <c r="P5" s="235">
        <v>40.244</v>
      </c>
      <c r="Q5" s="235">
        <v>27.562000000000001</v>
      </c>
      <c r="R5" s="235">
        <v>42.930999999999997</v>
      </c>
      <c r="S5" s="235">
        <v>16.896000000000001</v>
      </c>
      <c r="T5" s="235">
        <v>5.2649999999999997</v>
      </c>
      <c r="U5" s="235">
        <v>14.913</v>
      </c>
      <c r="V5" s="235">
        <v>20.716999999999999</v>
      </c>
      <c r="W5" s="235">
        <v>34.1</v>
      </c>
      <c r="X5" s="235">
        <v>30.48</v>
      </c>
      <c r="Y5" s="235">
        <v>17.712</v>
      </c>
      <c r="Z5" s="235">
        <v>14.284000000000001</v>
      </c>
      <c r="AA5" s="235">
        <v>19.059000000000001</v>
      </c>
      <c r="AB5" s="235">
        <v>32.093000000000004</v>
      </c>
      <c r="AC5" s="235">
        <v>31.068999999999999</v>
      </c>
      <c r="AD5" s="235">
        <v>-1.1339999999999999</v>
      </c>
      <c r="AE5" s="235">
        <v>19.942</v>
      </c>
      <c r="AF5" s="235">
        <v>24.683</v>
      </c>
      <c r="AG5" s="235">
        <v>26.542000000000002</v>
      </c>
      <c r="AH5" s="235">
        <v>32.755090000000003</v>
      </c>
      <c r="AI5" s="235">
        <v>27.805679999999999</v>
      </c>
      <c r="AJ5" s="235">
        <v>21.076700000000002</v>
      </c>
      <c r="AK5" s="235">
        <v>7.0595299999999996</v>
      </c>
      <c r="AL5" s="235">
        <v>18.495586839200001</v>
      </c>
      <c r="AM5" s="235">
        <v>21.658086085000001</v>
      </c>
    </row>
    <row r="6" spans="1:54" ht="15" x14ac:dyDescent="0.25">
      <c r="A6" s="193">
        <f>YampaRiverInflow.TotalOutflow!A6</f>
        <v>44197</v>
      </c>
      <c r="B6" s="165"/>
      <c r="C6" s="165"/>
      <c r="D6" s="165">
        <v>19.850999999999999</v>
      </c>
      <c r="E6" s="235">
        <v>8.234</v>
      </c>
      <c r="F6" s="235">
        <v>-68.331000000000003</v>
      </c>
      <c r="G6" s="235">
        <v>20.085000000000001</v>
      </c>
      <c r="H6" s="235">
        <v>31.077999999999999</v>
      </c>
      <c r="I6" s="235">
        <v>41.271999999999998</v>
      </c>
      <c r="J6" s="235">
        <v>10.534000000000001</v>
      </c>
      <c r="K6" s="235">
        <v>78.471000000000004</v>
      </c>
      <c r="L6" s="235">
        <v>15.356</v>
      </c>
      <c r="M6" s="235">
        <v>14.651</v>
      </c>
      <c r="N6" s="235">
        <v>30.507000000000001</v>
      </c>
      <c r="O6" s="235">
        <v>18.114999999999998</v>
      </c>
      <c r="P6" s="235">
        <v>101.17700000000001</v>
      </c>
      <c r="Q6" s="235">
        <v>19.384</v>
      </c>
      <c r="R6" s="235">
        <v>30.748000000000001</v>
      </c>
      <c r="S6" s="235">
        <v>9.8130000000000006</v>
      </c>
      <c r="T6" s="235">
        <v>-4.5359999999999996</v>
      </c>
      <c r="U6" s="235">
        <v>13.925000000000001</v>
      </c>
      <c r="V6" s="235">
        <v>62.106999999999999</v>
      </c>
      <c r="W6" s="235">
        <v>30.138999999999999</v>
      </c>
      <c r="X6" s="235">
        <v>34.121000000000002</v>
      </c>
      <c r="Y6" s="235">
        <v>0.29199999999999998</v>
      </c>
      <c r="Z6" s="235">
        <v>8.3659999999999997</v>
      </c>
      <c r="AA6" s="235">
        <v>7.298</v>
      </c>
      <c r="AB6" s="235">
        <v>137.148</v>
      </c>
      <c r="AC6" s="235">
        <v>5.109</v>
      </c>
      <c r="AD6" s="235">
        <v>9.6739999999999995</v>
      </c>
      <c r="AE6" s="235">
        <v>13.996</v>
      </c>
      <c r="AF6" s="235">
        <v>3.7160000000000002</v>
      </c>
      <c r="AG6" s="235">
        <v>41.649769999999997</v>
      </c>
      <c r="AH6" s="235">
        <v>7.6267299999999993</v>
      </c>
      <c r="AI6" s="235">
        <v>11.469899999999999</v>
      </c>
      <c r="AJ6" s="235">
        <v>17.2136</v>
      </c>
      <c r="AK6" s="235">
        <v>12.568142775</v>
      </c>
      <c r="AL6" s="235">
        <v>17.4341776228</v>
      </c>
      <c r="AM6" s="235">
        <v>-20.010999999999999</v>
      </c>
    </row>
    <row r="7" spans="1:54" ht="15" x14ac:dyDescent="0.25">
      <c r="A7" s="193">
        <f>YampaRiverInflow.TotalOutflow!A7</f>
        <v>44228</v>
      </c>
      <c r="B7" s="165"/>
      <c r="C7" s="165"/>
      <c r="D7" s="165">
        <v>9.7119999999999997</v>
      </c>
      <c r="E7" s="235">
        <v>-10.874000000000001</v>
      </c>
      <c r="F7" s="235">
        <v>24.474</v>
      </c>
      <c r="G7" s="235">
        <v>-42.707000000000001</v>
      </c>
      <c r="H7" s="235">
        <v>17.422999999999998</v>
      </c>
      <c r="I7" s="235">
        <v>20.231999999999999</v>
      </c>
      <c r="J7" s="235">
        <v>-6.8810000000000002</v>
      </c>
      <c r="K7" s="235">
        <v>38.478000000000002</v>
      </c>
      <c r="L7" s="235">
        <v>38.890999999999998</v>
      </c>
      <c r="M7" s="235">
        <v>7.3949999999999996</v>
      </c>
      <c r="N7" s="235">
        <v>44.286999999999999</v>
      </c>
      <c r="O7" s="235">
        <v>29.244</v>
      </c>
      <c r="P7" s="235">
        <v>221.904</v>
      </c>
      <c r="Q7" s="235">
        <v>10.265000000000001</v>
      </c>
      <c r="R7" s="235">
        <v>85.662000000000006</v>
      </c>
      <c r="S7" s="235">
        <v>11.233000000000001</v>
      </c>
      <c r="T7" s="235">
        <v>13.169</v>
      </c>
      <c r="U7" s="235">
        <v>35.386000000000003</v>
      </c>
      <c r="V7" s="235">
        <v>17.077000000000002</v>
      </c>
      <c r="W7" s="235">
        <v>13.38</v>
      </c>
      <c r="X7" s="235">
        <v>16.087</v>
      </c>
      <c r="Y7" s="235">
        <v>-0.86599999999999999</v>
      </c>
      <c r="Z7" s="235">
        <v>23.463000000000001</v>
      </c>
      <c r="AA7" s="235">
        <v>14.08</v>
      </c>
      <c r="AB7" s="235">
        <v>174.58199999999999</v>
      </c>
      <c r="AC7" s="235">
        <v>11.07</v>
      </c>
      <c r="AD7" s="235">
        <v>-5.6680000000000001</v>
      </c>
      <c r="AE7" s="235">
        <v>3.0179999999999998</v>
      </c>
      <c r="AF7" s="235">
        <v>14.69</v>
      </c>
      <c r="AG7" s="235">
        <v>8.8202999999999996</v>
      </c>
      <c r="AH7" s="235">
        <v>14.744759999999999</v>
      </c>
      <c r="AI7" s="235">
        <v>10.63569</v>
      </c>
      <c r="AJ7" s="235">
        <v>3.61049</v>
      </c>
      <c r="AK7" s="235">
        <v>19.494754710900001</v>
      </c>
      <c r="AL7" s="235">
        <v>9.1826606062200007</v>
      </c>
      <c r="AM7" s="235">
        <v>-32.098999999999997</v>
      </c>
    </row>
    <row r="8" spans="1:54" ht="15" x14ac:dyDescent="0.25">
      <c r="A8" s="193">
        <f>YampaRiverInflow.TotalOutflow!A8</f>
        <v>44256</v>
      </c>
      <c r="B8" s="165"/>
      <c r="C8" s="165"/>
      <c r="D8" s="165">
        <v>4.819</v>
      </c>
      <c r="E8" s="235">
        <v>-26.42</v>
      </c>
      <c r="F8" s="235">
        <v>59.759</v>
      </c>
      <c r="G8" s="235">
        <v>26.506</v>
      </c>
      <c r="H8" s="235">
        <v>96.531999999999996</v>
      </c>
      <c r="I8" s="235">
        <v>17.710999999999999</v>
      </c>
      <c r="J8" s="235">
        <v>-1.42</v>
      </c>
      <c r="K8" s="235">
        <v>43.502000000000002</v>
      </c>
      <c r="L8" s="235">
        <v>-6.4089999999999998</v>
      </c>
      <c r="M8" s="235">
        <v>8.8800000000000008</v>
      </c>
      <c r="N8" s="235">
        <v>37.970999999999997</v>
      </c>
      <c r="O8" s="235">
        <v>61.314999999999998</v>
      </c>
      <c r="P8" s="235">
        <v>316.43099999999998</v>
      </c>
      <c r="Q8" s="235">
        <v>30.523</v>
      </c>
      <c r="R8" s="235">
        <v>99.09</v>
      </c>
      <c r="S8" s="235">
        <v>0.26700000000000002</v>
      </c>
      <c r="T8" s="235">
        <v>21.556999999999999</v>
      </c>
      <c r="U8" s="235">
        <v>29.812999999999999</v>
      </c>
      <c r="V8" s="235">
        <v>17.334</v>
      </c>
      <c r="W8" s="235">
        <v>4.55</v>
      </c>
      <c r="X8" s="235">
        <v>29.456</v>
      </c>
      <c r="Y8" s="235">
        <v>7.5919999999999996</v>
      </c>
      <c r="Z8" s="235">
        <v>0.58599999999999997</v>
      </c>
      <c r="AA8" s="235">
        <v>5.9260000000000002</v>
      </c>
      <c r="AB8" s="235">
        <v>168.72399999999999</v>
      </c>
      <c r="AC8" s="235">
        <v>24.416</v>
      </c>
      <c r="AD8" s="235">
        <v>16.087</v>
      </c>
      <c r="AE8" s="235">
        <v>3.2</v>
      </c>
      <c r="AF8" s="235">
        <v>10.916</v>
      </c>
      <c r="AG8" s="235">
        <v>55.120930000000001</v>
      </c>
      <c r="AH8" s="235">
        <v>5.3349099999999998</v>
      </c>
      <c r="AI8" s="235">
        <v>8.3023799999999994</v>
      </c>
      <c r="AJ8" s="235">
        <v>7.6192200000000003</v>
      </c>
      <c r="AK8" s="235">
        <v>-3.1343052999900003</v>
      </c>
      <c r="AL8" s="235">
        <v>3.17213907435</v>
      </c>
      <c r="AM8" s="235">
        <v>-63.835000000000001</v>
      </c>
    </row>
    <row r="9" spans="1:54" ht="15" x14ac:dyDescent="0.25">
      <c r="A9" s="193">
        <f>YampaRiverInflow.TotalOutflow!A9</f>
        <v>44287</v>
      </c>
      <c r="B9" s="165"/>
      <c r="C9" s="165"/>
      <c r="D9" s="165">
        <v>8.2040000000000006</v>
      </c>
      <c r="E9" s="235">
        <v>-3.6080000000000001</v>
      </c>
      <c r="F9" s="235">
        <v>-89.194000000000003</v>
      </c>
      <c r="G9" s="235">
        <v>49.36</v>
      </c>
      <c r="H9" s="235">
        <v>53.290999999999997</v>
      </c>
      <c r="I9" s="235">
        <v>25.484000000000002</v>
      </c>
      <c r="J9" s="235">
        <v>-15.704000000000001</v>
      </c>
      <c r="K9" s="235">
        <v>2.6739999999999999</v>
      </c>
      <c r="L9" s="235">
        <v>9.9689999999999994</v>
      </c>
      <c r="M9" s="235">
        <v>14.242000000000001</v>
      </c>
      <c r="N9" s="235">
        <v>68.507000000000005</v>
      </c>
      <c r="O9" s="235">
        <v>34.072000000000003</v>
      </c>
      <c r="P9" s="235">
        <v>40.68</v>
      </c>
      <c r="Q9" s="235">
        <v>13.753</v>
      </c>
      <c r="R9" s="235">
        <v>16.016999999999999</v>
      </c>
      <c r="S9" s="235">
        <v>14.180999999999999</v>
      </c>
      <c r="T9" s="235">
        <v>10.909000000000001</v>
      </c>
      <c r="U9" s="235">
        <v>31.158000000000001</v>
      </c>
      <c r="V9" s="235">
        <v>9.2080000000000002</v>
      </c>
      <c r="W9" s="235">
        <v>5.04</v>
      </c>
      <c r="X9" s="235">
        <v>53.372999999999998</v>
      </c>
      <c r="Y9" s="235">
        <v>10.19</v>
      </c>
      <c r="Z9" s="235">
        <v>22.326000000000001</v>
      </c>
      <c r="AA9" s="235">
        <v>12.529</v>
      </c>
      <c r="AB9" s="235">
        <v>16.698</v>
      </c>
      <c r="AC9" s="235">
        <v>14.458</v>
      </c>
      <c r="AD9" s="235">
        <v>15.693</v>
      </c>
      <c r="AE9" s="235">
        <v>12.19</v>
      </c>
      <c r="AF9" s="235">
        <v>15.191000000000001</v>
      </c>
      <c r="AG9" s="235">
        <v>34.110879999999995</v>
      </c>
      <c r="AH9" s="235">
        <v>18.928849999999997</v>
      </c>
      <c r="AI9" s="235">
        <v>23.699870000000001</v>
      </c>
      <c r="AJ9" s="235">
        <v>14.320200000000002</v>
      </c>
      <c r="AK9" s="235">
        <v>23.981204488899998</v>
      </c>
      <c r="AL9" s="235">
        <v>12.6252825743</v>
      </c>
      <c r="AM9" s="235">
        <v>-50.832999999999998</v>
      </c>
    </row>
    <row r="10" spans="1:54" ht="15" x14ac:dyDescent="0.25">
      <c r="A10" s="193">
        <f>YampaRiverInflow.TotalOutflow!A10</f>
        <v>44317</v>
      </c>
      <c r="B10" s="165"/>
      <c r="C10" s="165"/>
      <c r="D10" s="165">
        <v>14.943</v>
      </c>
      <c r="E10" s="235">
        <v>-30.884</v>
      </c>
      <c r="F10" s="235">
        <v>-80.722999999999999</v>
      </c>
      <c r="G10" s="235">
        <v>-14.659000000000001</v>
      </c>
      <c r="H10" s="235">
        <v>23.445</v>
      </c>
      <c r="I10" s="235">
        <v>-44.76</v>
      </c>
      <c r="J10" s="235">
        <v>4.5609999999999999</v>
      </c>
      <c r="K10" s="235">
        <v>-17.443000000000001</v>
      </c>
      <c r="L10" s="235">
        <v>33.575000000000003</v>
      </c>
      <c r="M10" s="235">
        <v>29.093</v>
      </c>
      <c r="N10" s="235">
        <v>35.158000000000001</v>
      </c>
      <c r="O10" s="235">
        <v>30.619</v>
      </c>
      <c r="P10" s="235">
        <v>51.445999999999998</v>
      </c>
      <c r="Q10" s="235">
        <v>147.43199999999999</v>
      </c>
      <c r="R10" s="235">
        <v>31.465</v>
      </c>
      <c r="S10" s="235">
        <v>16.225000000000001</v>
      </c>
      <c r="T10" s="235">
        <v>15.988</v>
      </c>
      <c r="U10" s="235">
        <v>22.762</v>
      </c>
      <c r="V10" s="235">
        <v>16.884</v>
      </c>
      <c r="W10" s="235">
        <v>8.0370000000000008</v>
      </c>
      <c r="X10" s="235">
        <v>0.76700000000000002</v>
      </c>
      <c r="Y10" s="235">
        <v>15.06</v>
      </c>
      <c r="Z10" s="235">
        <v>18.966999999999999</v>
      </c>
      <c r="AA10" s="235">
        <v>6.8140000000000001</v>
      </c>
      <c r="AB10" s="235">
        <v>10.48</v>
      </c>
      <c r="AC10" s="235">
        <v>-4.4349999999999996</v>
      </c>
      <c r="AD10" s="235">
        <v>13.545999999999999</v>
      </c>
      <c r="AE10" s="235">
        <v>14.374000000000001</v>
      </c>
      <c r="AF10" s="235">
        <v>20.312000000000001</v>
      </c>
      <c r="AG10" s="235">
        <v>24.09412</v>
      </c>
      <c r="AH10" s="235">
        <v>17.2925</v>
      </c>
      <c r="AI10" s="235">
        <v>26.04485</v>
      </c>
      <c r="AJ10" s="235">
        <v>20.55932</v>
      </c>
      <c r="AK10" s="235">
        <v>-2.9233854721500001</v>
      </c>
      <c r="AL10" s="235">
        <v>20.635423071599998</v>
      </c>
      <c r="AM10" s="235">
        <v>-15.445</v>
      </c>
    </row>
    <row r="11" spans="1:54" ht="15" x14ac:dyDescent="0.25">
      <c r="A11" s="193">
        <f>YampaRiverInflow.TotalOutflow!A11</f>
        <v>44348</v>
      </c>
      <c r="B11" s="165"/>
      <c r="C11" s="165"/>
      <c r="D11" s="165">
        <v>10.954000000000001</v>
      </c>
      <c r="E11" s="235">
        <v>-23.359000000000002</v>
      </c>
      <c r="F11" s="235">
        <v>-170.375</v>
      </c>
      <c r="G11" s="235">
        <v>-68.215000000000003</v>
      </c>
      <c r="H11" s="235">
        <v>17.126000000000001</v>
      </c>
      <c r="I11" s="235">
        <v>9.0709999999999997</v>
      </c>
      <c r="J11" s="235">
        <v>12.688000000000001</v>
      </c>
      <c r="K11" s="235">
        <v>3.8149999999999999</v>
      </c>
      <c r="L11" s="235">
        <v>18.376000000000001</v>
      </c>
      <c r="M11" s="235">
        <v>10.868</v>
      </c>
      <c r="N11" s="235">
        <v>38.33</v>
      </c>
      <c r="O11" s="235">
        <v>17.908000000000001</v>
      </c>
      <c r="P11" s="235">
        <v>23.242999999999999</v>
      </c>
      <c r="Q11" s="235">
        <v>149.01400000000001</v>
      </c>
      <c r="R11" s="235">
        <v>25.635000000000002</v>
      </c>
      <c r="S11" s="235">
        <v>16.579999999999998</v>
      </c>
      <c r="T11" s="235">
        <v>17.053999999999998</v>
      </c>
      <c r="U11" s="235">
        <v>19.07</v>
      </c>
      <c r="V11" s="235">
        <v>13.257999999999999</v>
      </c>
      <c r="W11" s="235">
        <v>52.686</v>
      </c>
      <c r="X11" s="235">
        <v>31.236000000000001</v>
      </c>
      <c r="Y11" s="235">
        <v>9.4260000000000002</v>
      </c>
      <c r="Z11" s="235">
        <v>11.861000000000001</v>
      </c>
      <c r="AA11" s="235">
        <v>3.2530000000000001</v>
      </c>
      <c r="AB11" s="235">
        <v>10.676</v>
      </c>
      <c r="AC11" s="235">
        <v>-12.563000000000001</v>
      </c>
      <c r="AD11" s="235">
        <v>10.95</v>
      </c>
      <c r="AE11" s="235">
        <v>4.9080000000000004</v>
      </c>
      <c r="AF11" s="235">
        <v>20.478999999999999</v>
      </c>
      <c r="AG11" s="235">
        <v>23.339099999999998</v>
      </c>
      <c r="AH11" s="235">
        <v>14.779639999999999</v>
      </c>
      <c r="AI11" s="235">
        <v>10.374750000000001</v>
      </c>
      <c r="AJ11" s="235">
        <v>15.253579999999999</v>
      </c>
      <c r="AK11" s="235">
        <v>10.8723748103</v>
      </c>
      <c r="AL11" s="235">
        <v>19.2537612671</v>
      </c>
      <c r="AM11" s="235">
        <v>-42.570999999999998</v>
      </c>
    </row>
    <row r="12" spans="1:54" ht="15" x14ac:dyDescent="0.25">
      <c r="A12" s="193">
        <f>YampaRiverInflow.TotalOutflow!A12</f>
        <v>44378</v>
      </c>
      <c r="B12" s="165"/>
      <c r="C12" s="165"/>
      <c r="D12" s="165">
        <v>18.324000000000002</v>
      </c>
      <c r="E12" s="235">
        <v>-56.558999999999997</v>
      </c>
      <c r="F12" s="235">
        <v>-126.367</v>
      </c>
      <c r="G12" s="235">
        <v>-44.088999999999999</v>
      </c>
      <c r="H12" s="235">
        <v>31.13</v>
      </c>
      <c r="I12" s="235">
        <v>-0.70799999999999996</v>
      </c>
      <c r="J12" s="235">
        <v>17.495000000000001</v>
      </c>
      <c r="K12" s="235">
        <v>-0.90900000000000003</v>
      </c>
      <c r="L12" s="235">
        <v>22.303000000000001</v>
      </c>
      <c r="M12" s="235">
        <v>26.056000000000001</v>
      </c>
      <c r="N12" s="235">
        <v>37.981000000000002</v>
      </c>
      <c r="O12" s="235">
        <v>46.884999999999998</v>
      </c>
      <c r="P12" s="235">
        <v>38.639000000000003</v>
      </c>
      <c r="Q12" s="235">
        <v>161.97499999999999</v>
      </c>
      <c r="R12" s="235">
        <v>38.319000000000003</v>
      </c>
      <c r="S12" s="235">
        <v>19.699000000000002</v>
      </c>
      <c r="T12" s="235">
        <v>17.989999999999998</v>
      </c>
      <c r="U12" s="235">
        <v>13.172000000000001</v>
      </c>
      <c r="V12" s="235">
        <v>40.615000000000002</v>
      </c>
      <c r="W12" s="235">
        <v>26.545000000000002</v>
      </c>
      <c r="X12" s="235">
        <v>25.422999999999998</v>
      </c>
      <c r="Y12" s="235">
        <v>13.888999999999999</v>
      </c>
      <c r="Z12" s="235">
        <v>15.146000000000001</v>
      </c>
      <c r="AA12" s="235">
        <v>6.6020000000000003</v>
      </c>
      <c r="AB12" s="235">
        <v>10.079000000000001</v>
      </c>
      <c r="AC12" s="235">
        <v>4.5090000000000003</v>
      </c>
      <c r="AD12" s="235">
        <v>26.234000000000002</v>
      </c>
      <c r="AE12" s="235">
        <v>12.146000000000001</v>
      </c>
      <c r="AF12" s="235">
        <v>17.390999999999998</v>
      </c>
      <c r="AG12" s="235">
        <v>17.51343</v>
      </c>
      <c r="AH12" s="235">
        <v>34.483599999999996</v>
      </c>
      <c r="AI12" s="235">
        <v>45.963620000000006</v>
      </c>
      <c r="AJ12" s="235">
        <v>28.082819999999998</v>
      </c>
      <c r="AK12" s="235">
        <v>19.215399487300001</v>
      </c>
      <c r="AL12" s="235">
        <v>17.603711951099999</v>
      </c>
      <c r="AM12" s="235">
        <v>-60.779000000000003</v>
      </c>
    </row>
    <row r="13" spans="1:54" ht="15" x14ac:dyDescent="0.25">
      <c r="A13" s="193">
        <f>YampaRiverInflow.TotalOutflow!A13</f>
        <v>44409</v>
      </c>
      <c r="B13" s="165"/>
      <c r="C13" s="165"/>
      <c r="D13" s="165">
        <v>17.367000000000001</v>
      </c>
      <c r="E13" s="235">
        <v>-34.012</v>
      </c>
      <c r="F13" s="235">
        <v>6.7279999999999998</v>
      </c>
      <c r="G13" s="235">
        <v>36.843000000000004</v>
      </c>
      <c r="H13" s="235">
        <v>32.896999999999998</v>
      </c>
      <c r="I13" s="235">
        <v>15.759</v>
      </c>
      <c r="J13" s="235">
        <v>30.661000000000001</v>
      </c>
      <c r="K13" s="235">
        <v>55</v>
      </c>
      <c r="L13" s="235">
        <v>48.677</v>
      </c>
      <c r="M13" s="235">
        <v>33.113</v>
      </c>
      <c r="N13" s="235">
        <v>45.93</v>
      </c>
      <c r="O13" s="235">
        <v>51.271000000000001</v>
      </c>
      <c r="P13" s="235">
        <v>50.551000000000002</v>
      </c>
      <c r="Q13" s="235">
        <v>39.052</v>
      </c>
      <c r="R13" s="235">
        <v>28.867000000000001</v>
      </c>
      <c r="S13" s="235">
        <v>22.442</v>
      </c>
      <c r="T13" s="235">
        <v>26.152999999999999</v>
      </c>
      <c r="U13" s="235">
        <v>32.817999999999998</v>
      </c>
      <c r="V13" s="235">
        <v>21.527999999999999</v>
      </c>
      <c r="W13" s="235">
        <v>35.834000000000003</v>
      </c>
      <c r="X13" s="235">
        <v>31.181000000000001</v>
      </c>
      <c r="Y13" s="235">
        <v>15.63</v>
      </c>
      <c r="Z13" s="235">
        <v>23.109000000000002</v>
      </c>
      <c r="AA13" s="235">
        <v>11.401</v>
      </c>
      <c r="AB13" s="235">
        <v>31.262</v>
      </c>
      <c r="AC13" s="235">
        <v>3.68</v>
      </c>
      <c r="AD13" s="235">
        <v>14.694000000000001</v>
      </c>
      <c r="AE13" s="235">
        <v>25.271000000000001</v>
      </c>
      <c r="AF13" s="235">
        <v>24.695</v>
      </c>
      <c r="AG13" s="235">
        <v>21.273709999999998</v>
      </c>
      <c r="AH13" s="235">
        <v>24.753779999999999</v>
      </c>
      <c r="AI13" s="235">
        <v>25.619619999999998</v>
      </c>
      <c r="AJ13" s="235">
        <v>36.973279999999995</v>
      </c>
      <c r="AK13" s="235">
        <v>26.050836177000001</v>
      </c>
      <c r="AL13" s="235">
        <v>15.572127335099999</v>
      </c>
      <c r="AM13" s="235">
        <v>-38.963999999999999</v>
      </c>
    </row>
    <row r="14" spans="1:54" ht="15" x14ac:dyDescent="0.25">
      <c r="A14" s="193">
        <f>YampaRiverInflow.TotalOutflow!A14</f>
        <v>44440</v>
      </c>
      <c r="B14" s="165"/>
      <c r="C14" s="165"/>
      <c r="D14" s="165">
        <v>16.686</v>
      </c>
      <c r="E14" s="235">
        <v>-1.2290000000000001</v>
      </c>
      <c r="F14" s="235">
        <v>-33.959000000000003</v>
      </c>
      <c r="G14" s="235">
        <v>31.548999999999999</v>
      </c>
      <c r="H14" s="235">
        <v>18.584</v>
      </c>
      <c r="I14" s="235">
        <v>20.257999999999999</v>
      </c>
      <c r="J14" s="235">
        <v>40.121000000000002</v>
      </c>
      <c r="K14" s="235">
        <v>42.011000000000003</v>
      </c>
      <c r="L14" s="235">
        <v>32.043999999999997</v>
      </c>
      <c r="M14" s="235">
        <v>34.625999999999998</v>
      </c>
      <c r="N14" s="235">
        <v>44.92</v>
      </c>
      <c r="O14" s="235">
        <v>38.738</v>
      </c>
      <c r="P14" s="235">
        <v>36.225999999999999</v>
      </c>
      <c r="Q14" s="235">
        <v>28.126000000000001</v>
      </c>
      <c r="R14" s="235">
        <v>31.236000000000001</v>
      </c>
      <c r="S14" s="235">
        <v>22.335000000000001</v>
      </c>
      <c r="T14" s="235">
        <v>48.393999999999998</v>
      </c>
      <c r="U14" s="235">
        <v>28.478999999999999</v>
      </c>
      <c r="V14" s="235">
        <v>11.491</v>
      </c>
      <c r="W14" s="235">
        <v>18.042999999999999</v>
      </c>
      <c r="X14" s="235">
        <v>23.867999999999999</v>
      </c>
      <c r="Y14" s="235">
        <v>14.974</v>
      </c>
      <c r="Z14" s="235">
        <v>17.042999999999999</v>
      </c>
      <c r="AA14" s="235">
        <v>23.401</v>
      </c>
      <c r="AB14" s="235">
        <v>6.1059999999999999</v>
      </c>
      <c r="AC14" s="235">
        <v>5.0819999999999999</v>
      </c>
      <c r="AD14" s="235">
        <v>18.600999999999999</v>
      </c>
      <c r="AE14" s="235">
        <v>14.476000000000001</v>
      </c>
      <c r="AF14" s="235">
        <v>21.350999999999999</v>
      </c>
      <c r="AG14" s="235">
        <v>17.48638</v>
      </c>
      <c r="AH14" s="235">
        <v>30.457650000000001</v>
      </c>
      <c r="AI14" s="235">
        <v>31.318210000000001</v>
      </c>
      <c r="AJ14" s="235">
        <v>23.158259999999999</v>
      </c>
      <c r="AK14" s="235">
        <v>13.2491374797</v>
      </c>
      <c r="AL14" s="235">
        <v>19.184875404</v>
      </c>
      <c r="AM14" s="235">
        <v>42.127000000000002</v>
      </c>
    </row>
    <row r="15" spans="1:54" ht="15" x14ac:dyDescent="0.25">
      <c r="A15" s="193">
        <f>YampaRiverInflow.TotalOutflow!A15</f>
        <v>44470</v>
      </c>
      <c r="B15" s="165"/>
      <c r="C15" s="165"/>
      <c r="D15" s="165">
        <v>23.931000000000001</v>
      </c>
      <c r="E15" s="235">
        <v>-2.6909999999999998</v>
      </c>
      <c r="F15" s="235">
        <v>-40.167999999999999</v>
      </c>
      <c r="G15" s="235">
        <v>31.16</v>
      </c>
      <c r="H15" s="235">
        <v>36.676000000000002</v>
      </c>
      <c r="I15" s="235">
        <v>34.716000000000001</v>
      </c>
      <c r="J15" s="235">
        <v>66.048000000000002</v>
      </c>
      <c r="K15" s="235">
        <v>39.569000000000003</v>
      </c>
      <c r="L15" s="235">
        <v>37.305999999999997</v>
      </c>
      <c r="M15" s="235">
        <v>23.975999999999999</v>
      </c>
      <c r="N15" s="235">
        <v>34.430999999999997</v>
      </c>
      <c r="O15" s="235">
        <v>38.234000000000002</v>
      </c>
      <c r="P15" s="235">
        <v>25.995000000000001</v>
      </c>
      <c r="Q15" s="235">
        <v>33.972000000000001</v>
      </c>
      <c r="R15" s="235">
        <v>22.088999999999999</v>
      </c>
      <c r="S15" s="235">
        <v>19.114000000000001</v>
      </c>
      <c r="T15" s="235">
        <v>8.282</v>
      </c>
      <c r="U15" s="235">
        <v>40.549999999999997</v>
      </c>
      <c r="V15" s="235">
        <v>-13.923999999999999</v>
      </c>
      <c r="W15" s="235">
        <v>25.102</v>
      </c>
      <c r="X15" s="235">
        <v>12.989000000000001</v>
      </c>
      <c r="Y15" s="235">
        <v>27.751999999999999</v>
      </c>
      <c r="Z15" s="235">
        <v>9.3919999999999995</v>
      </c>
      <c r="AA15" s="235">
        <v>43.768999999999998</v>
      </c>
      <c r="AB15" s="235">
        <v>22.535</v>
      </c>
      <c r="AC15" s="235">
        <v>16.07</v>
      </c>
      <c r="AD15" s="235">
        <v>21.861999999999998</v>
      </c>
      <c r="AE15" s="235">
        <v>21.155999999999999</v>
      </c>
      <c r="AF15" s="235">
        <v>17.678999999999998</v>
      </c>
      <c r="AG15" s="235">
        <v>24.983849999999997</v>
      </c>
      <c r="AH15" s="235">
        <v>30.878040000000002</v>
      </c>
      <c r="AI15" s="235">
        <v>34.297699999999999</v>
      </c>
      <c r="AJ15" s="235">
        <v>18.70016</v>
      </c>
      <c r="AK15" s="235">
        <v>16.062130960200001</v>
      </c>
      <c r="AL15" s="235">
        <v>34.217743520299997</v>
      </c>
      <c r="AM15" s="235">
        <v>13.193</v>
      </c>
    </row>
    <row r="16" spans="1:54" ht="15" x14ac:dyDescent="0.25">
      <c r="A16" s="193">
        <f>YampaRiverInflow.TotalOutflow!A16</f>
        <v>44501</v>
      </c>
      <c r="B16" s="165"/>
      <c r="C16" s="165"/>
      <c r="D16" s="165">
        <v>16.309999999999999</v>
      </c>
      <c r="E16" s="235">
        <v>6.9249999999999998</v>
      </c>
      <c r="F16" s="235">
        <v>53.298999999999999</v>
      </c>
      <c r="G16" s="235">
        <v>-6.4260000000000002</v>
      </c>
      <c r="H16" s="235">
        <v>24.297000000000001</v>
      </c>
      <c r="I16" s="235">
        <v>17.045000000000002</v>
      </c>
      <c r="J16" s="235">
        <v>5.4539999999999997</v>
      </c>
      <c r="K16" s="235">
        <v>10.88</v>
      </c>
      <c r="L16" s="235">
        <v>-20.273</v>
      </c>
      <c r="M16" s="235">
        <v>20.206</v>
      </c>
      <c r="N16" s="235">
        <v>35.786000000000001</v>
      </c>
      <c r="O16" s="235">
        <v>28.035</v>
      </c>
      <c r="P16" s="235">
        <v>16.972000000000001</v>
      </c>
      <c r="Q16" s="235">
        <v>32.304000000000002</v>
      </c>
      <c r="R16" s="235">
        <v>27.994</v>
      </c>
      <c r="S16" s="235">
        <v>18.408000000000001</v>
      </c>
      <c r="T16" s="235">
        <v>27.646999999999998</v>
      </c>
      <c r="U16" s="235">
        <v>13.904999999999999</v>
      </c>
      <c r="V16" s="235">
        <v>20.082000000000001</v>
      </c>
      <c r="W16" s="235">
        <v>-4.2350000000000003</v>
      </c>
      <c r="X16" s="235">
        <v>5.524</v>
      </c>
      <c r="Y16" s="235">
        <v>13.936</v>
      </c>
      <c r="Z16" s="235">
        <v>18.489000000000001</v>
      </c>
      <c r="AA16" s="235">
        <v>53.006</v>
      </c>
      <c r="AB16" s="235">
        <v>26.384</v>
      </c>
      <c r="AC16" s="235">
        <v>7.4660000000000002</v>
      </c>
      <c r="AD16" s="235">
        <v>17.106999999999999</v>
      </c>
      <c r="AE16" s="235">
        <v>28.956</v>
      </c>
      <c r="AF16" s="235">
        <v>31.728000000000002</v>
      </c>
      <c r="AG16" s="235">
        <v>37.927500000000002</v>
      </c>
      <c r="AH16" s="235">
        <v>37.545540000000003</v>
      </c>
      <c r="AI16" s="235">
        <v>26.962349999999997</v>
      </c>
      <c r="AJ16" s="235">
        <v>24.636060000000001</v>
      </c>
      <c r="AK16" s="235">
        <v>9.1373111003500007</v>
      </c>
      <c r="AL16" s="235">
        <v>11.0838498908</v>
      </c>
      <c r="AM16" s="235">
        <v>9.3420000000000005</v>
      </c>
    </row>
    <row r="17" spans="1:39" ht="15" x14ac:dyDescent="0.25">
      <c r="A17" s="193">
        <f>YampaRiverInflow.TotalOutflow!A17</f>
        <v>44531</v>
      </c>
      <c r="B17" s="165"/>
      <c r="C17" s="165"/>
      <c r="D17" s="165">
        <v>21.713999999999999</v>
      </c>
      <c r="E17" s="235">
        <v>-18.315999999999999</v>
      </c>
      <c r="F17" s="235">
        <v>48.563000000000002</v>
      </c>
      <c r="G17" s="235">
        <v>17.190000000000001</v>
      </c>
      <c r="H17" s="235">
        <v>-8.3260000000000005</v>
      </c>
      <c r="I17" s="235">
        <v>4.6349999999999998</v>
      </c>
      <c r="J17" s="235">
        <v>47.975999999999999</v>
      </c>
      <c r="K17" s="235">
        <v>24.954999999999998</v>
      </c>
      <c r="L17" s="235">
        <v>24.792000000000002</v>
      </c>
      <c r="M17" s="235">
        <v>21.376000000000001</v>
      </c>
      <c r="N17" s="235">
        <v>28.204999999999998</v>
      </c>
      <c r="O17" s="235">
        <v>40.244</v>
      </c>
      <c r="P17" s="235">
        <v>27.562000000000001</v>
      </c>
      <c r="Q17" s="235">
        <v>42.930999999999997</v>
      </c>
      <c r="R17" s="235">
        <v>16.896000000000001</v>
      </c>
      <c r="S17" s="235">
        <v>5.2649999999999997</v>
      </c>
      <c r="T17" s="235">
        <v>14.913</v>
      </c>
      <c r="U17" s="235">
        <v>20.716999999999999</v>
      </c>
      <c r="V17" s="235">
        <v>34.1</v>
      </c>
      <c r="W17" s="235">
        <v>30.48</v>
      </c>
      <c r="X17" s="235">
        <v>17.712</v>
      </c>
      <c r="Y17" s="235">
        <v>14.284000000000001</v>
      </c>
      <c r="Z17" s="235">
        <v>19.059000000000001</v>
      </c>
      <c r="AA17" s="235">
        <v>32.093000000000004</v>
      </c>
      <c r="AB17" s="235">
        <v>31.068999999999999</v>
      </c>
      <c r="AC17" s="235">
        <v>-1.1339999999999999</v>
      </c>
      <c r="AD17" s="235">
        <v>19.942</v>
      </c>
      <c r="AE17" s="235">
        <v>24.683</v>
      </c>
      <c r="AF17" s="235">
        <v>26.542000000000002</v>
      </c>
      <c r="AG17" s="235">
        <v>32.755090000000003</v>
      </c>
      <c r="AH17" s="235">
        <v>27.805679999999999</v>
      </c>
      <c r="AI17" s="235">
        <v>21.076700000000002</v>
      </c>
      <c r="AJ17" s="235">
        <v>7.0595299999999996</v>
      </c>
      <c r="AK17" s="235">
        <v>18.495586839200001</v>
      </c>
      <c r="AL17" s="235">
        <v>21.658086085000001</v>
      </c>
      <c r="AM17" s="235">
        <v>-10.919</v>
      </c>
    </row>
    <row r="18" spans="1:39" ht="15" x14ac:dyDescent="0.25">
      <c r="A18" s="193">
        <f>YampaRiverInflow.TotalOutflow!A18</f>
        <v>44562</v>
      </c>
      <c r="B18" s="165"/>
      <c r="C18" s="165"/>
      <c r="D18" s="165">
        <v>19.850999999999999</v>
      </c>
      <c r="E18" s="235">
        <v>-68.331000000000003</v>
      </c>
      <c r="F18" s="235">
        <v>20.085000000000001</v>
      </c>
      <c r="G18" s="235">
        <v>31.077999999999999</v>
      </c>
      <c r="H18" s="235">
        <v>41.271999999999998</v>
      </c>
      <c r="I18" s="235">
        <v>10.534000000000001</v>
      </c>
      <c r="J18" s="235">
        <v>78.471000000000004</v>
      </c>
      <c r="K18" s="235">
        <v>15.356</v>
      </c>
      <c r="L18" s="235">
        <v>14.651</v>
      </c>
      <c r="M18" s="235">
        <v>30.507000000000001</v>
      </c>
      <c r="N18" s="235">
        <v>18.114999999999998</v>
      </c>
      <c r="O18" s="235">
        <v>101.17700000000001</v>
      </c>
      <c r="P18" s="235">
        <v>19.384</v>
      </c>
      <c r="Q18" s="235">
        <v>30.748000000000001</v>
      </c>
      <c r="R18" s="235">
        <v>9.8130000000000006</v>
      </c>
      <c r="S18" s="235">
        <v>-4.5359999999999996</v>
      </c>
      <c r="T18" s="235">
        <v>13.925000000000001</v>
      </c>
      <c r="U18" s="235">
        <v>62.106999999999999</v>
      </c>
      <c r="V18" s="235">
        <v>30.138999999999999</v>
      </c>
      <c r="W18" s="235">
        <v>34.121000000000002</v>
      </c>
      <c r="X18" s="235">
        <v>0.29199999999999998</v>
      </c>
      <c r="Y18" s="235">
        <v>8.3659999999999997</v>
      </c>
      <c r="Z18" s="235">
        <v>7.298</v>
      </c>
      <c r="AA18" s="235">
        <v>137.148</v>
      </c>
      <c r="AB18" s="235">
        <v>5.109</v>
      </c>
      <c r="AC18" s="235">
        <v>9.6739999999999995</v>
      </c>
      <c r="AD18" s="235">
        <v>13.996</v>
      </c>
      <c r="AE18" s="235">
        <v>3.7160000000000002</v>
      </c>
      <c r="AF18" s="235">
        <v>41.649769999999997</v>
      </c>
      <c r="AG18" s="235">
        <v>7.6267299999999993</v>
      </c>
      <c r="AH18" s="235">
        <v>11.469899999999999</v>
      </c>
      <c r="AI18" s="235">
        <v>17.2136</v>
      </c>
      <c r="AJ18" s="235">
        <v>12.568142775</v>
      </c>
      <c r="AK18" s="235">
        <v>17.4341776228</v>
      </c>
      <c r="AL18" s="235">
        <v>-20.010999999999999</v>
      </c>
      <c r="AM18" s="235">
        <v>8.234</v>
      </c>
    </row>
    <row r="19" spans="1:39" ht="15" x14ac:dyDescent="0.25">
      <c r="A19" s="193">
        <f>YampaRiverInflow.TotalOutflow!A19</f>
        <v>44593</v>
      </c>
      <c r="B19" s="165"/>
      <c r="C19" s="165"/>
      <c r="D19" s="165">
        <v>9.7119999999999997</v>
      </c>
      <c r="E19" s="235">
        <v>24.474</v>
      </c>
      <c r="F19" s="235">
        <v>-42.707000000000001</v>
      </c>
      <c r="G19" s="235">
        <v>17.422999999999998</v>
      </c>
      <c r="H19" s="235">
        <v>20.231999999999999</v>
      </c>
      <c r="I19" s="235">
        <v>-6.8810000000000002</v>
      </c>
      <c r="J19" s="235">
        <v>38.478000000000002</v>
      </c>
      <c r="K19" s="235">
        <v>38.890999999999998</v>
      </c>
      <c r="L19" s="235">
        <v>7.3949999999999996</v>
      </c>
      <c r="M19" s="235">
        <v>44.286999999999999</v>
      </c>
      <c r="N19" s="235">
        <v>29.244</v>
      </c>
      <c r="O19" s="235">
        <v>221.904</v>
      </c>
      <c r="P19" s="235">
        <v>10.265000000000001</v>
      </c>
      <c r="Q19" s="235">
        <v>85.662000000000006</v>
      </c>
      <c r="R19" s="235">
        <v>11.233000000000001</v>
      </c>
      <c r="S19" s="235">
        <v>13.169</v>
      </c>
      <c r="T19" s="235">
        <v>35.386000000000003</v>
      </c>
      <c r="U19" s="235">
        <v>17.077000000000002</v>
      </c>
      <c r="V19" s="235">
        <v>13.38</v>
      </c>
      <c r="W19" s="235">
        <v>16.087</v>
      </c>
      <c r="X19" s="235">
        <v>-0.86599999999999999</v>
      </c>
      <c r="Y19" s="235">
        <v>23.463000000000001</v>
      </c>
      <c r="Z19" s="235">
        <v>14.08</v>
      </c>
      <c r="AA19" s="235">
        <v>174.58199999999999</v>
      </c>
      <c r="AB19" s="235">
        <v>11.07</v>
      </c>
      <c r="AC19" s="235">
        <v>-5.6680000000000001</v>
      </c>
      <c r="AD19" s="235">
        <v>3.0179999999999998</v>
      </c>
      <c r="AE19" s="235">
        <v>14.69</v>
      </c>
      <c r="AF19" s="235">
        <v>8.8202999999999996</v>
      </c>
      <c r="AG19" s="235">
        <v>14.744759999999999</v>
      </c>
      <c r="AH19" s="235">
        <v>10.63569</v>
      </c>
      <c r="AI19" s="235">
        <v>3.61049</v>
      </c>
      <c r="AJ19" s="235">
        <v>19.494754710900001</v>
      </c>
      <c r="AK19" s="235">
        <v>9.1826606062200007</v>
      </c>
      <c r="AL19" s="235">
        <v>-32.098999999999997</v>
      </c>
      <c r="AM19" s="235">
        <v>-10.874000000000001</v>
      </c>
    </row>
    <row r="20" spans="1:39" ht="15" x14ac:dyDescent="0.25">
      <c r="A20" s="193">
        <f>YampaRiverInflow.TotalOutflow!A20</f>
        <v>44621</v>
      </c>
      <c r="B20" s="165"/>
      <c r="C20" s="165"/>
      <c r="D20" s="165">
        <v>4.819</v>
      </c>
      <c r="E20" s="235">
        <v>59.759</v>
      </c>
      <c r="F20" s="235">
        <v>26.506</v>
      </c>
      <c r="G20" s="235">
        <v>96.531999999999996</v>
      </c>
      <c r="H20" s="235">
        <v>17.710999999999999</v>
      </c>
      <c r="I20" s="235">
        <v>-1.42</v>
      </c>
      <c r="J20" s="235">
        <v>43.502000000000002</v>
      </c>
      <c r="K20" s="235">
        <v>-6.4089999999999998</v>
      </c>
      <c r="L20" s="235">
        <v>8.8800000000000008</v>
      </c>
      <c r="M20" s="235">
        <v>37.970999999999997</v>
      </c>
      <c r="N20" s="235">
        <v>61.314999999999998</v>
      </c>
      <c r="O20" s="235">
        <v>316.43099999999998</v>
      </c>
      <c r="P20" s="235">
        <v>30.523</v>
      </c>
      <c r="Q20" s="235">
        <v>99.09</v>
      </c>
      <c r="R20" s="235">
        <v>0.26700000000000002</v>
      </c>
      <c r="S20" s="235">
        <v>21.556999999999999</v>
      </c>
      <c r="T20" s="235">
        <v>29.812999999999999</v>
      </c>
      <c r="U20" s="235">
        <v>17.334</v>
      </c>
      <c r="V20" s="235">
        <v>4.55</v>
      </c>
      <c r="W20" s="235">
        <v>29.456</v>
      </c>
      <c r="X20" s="235">
        <v>7.5919999999999996</v>
      </c>
      <c r="Y20" s="235">
        <v>0.58599999999999997</v>
      </c>
      <c r="Z20" s="235">
        <v>5.9260000000000002</v>
      </c>
      <c r="AA20" s="235">
        <v>168.72399999999999</v>
      </c>
      <c r="AB20" s="235">
        <v>24.416</v>
      </c>
      <c r="AC20" s="235">
        <v>16.087</v>
      </c>
      <c r="AD20" s="235">
        <v>3.2</v>
      </c>
      <c r="AE20" s="235">
        <v>10.916</v>
      </c>
      <c r="AF20" s="235">
        <v>55.120930000000001</v>
      </c>
      <c r="AG20" s="235">
        <v>5.3349099999999998</v>
      </c>
      <c r="AH20" s="235">
        <v>8.3023799999999994</v>
      </c>
      <c r="AI20" s="235">
        <v>7.6192200000000003</v>
      </c>
      <c r="AJ20" s="235">
        <v>-3.1343052999900003</v>
      </c>
      <c r="AK20" s="235">
        <v>3.17213907435</v>
      </c>
      <c r="AL20" s="235">
        <v>-63.835000000000001</v>
      </c>
      <c r="AM20" s="235">
        <v>-26.42</v>
      </c>
    </row>
    <row r="21" spans="1:39" ht="15" x14ac:dyDescent="0.25">
      <c r="A21" s="193">
        <f>YampaRiverInflow.TotalOutflow!A21</f>
        <v>44652</v>
      </c>
      <c r="B21" s="165"/>
      <c r="C21" s="165"/>
      <c r="D21" s="165">
        <v>8.2040000000000006</v>
      </c>
      <c r="E21" s="235">
        <v>-89.194000000000003</v>
      </c>
      <c r="F21" s="235">
        <v>49.36</v>
      </c>
      <c r="G21" s="235">
        <v>53.290999999999997</v>
      </c>
      <c r="H21" s="235">
        <v>25.484000000000002</v>
      </c>
      <c r="I21" s="235">
        <v>-15.704000000000001</v>
      </c>
      <c r="J21" s="235">
        <v>2.6739999999999999</v>
      </c>
      <c r="K21" s="235">
        <v>9.9689999999999994</v>
      </c>
      <c r="L21" s="235">
        <v>14.242000000000001</v>
      </c>
      <c r="M21" s="235">
        <v>68.507000000000005</v>
      </c>
      <c r="N21" s="235">
        <v>34.072000000000003</v>
      </c>
      <c r="O21" s="235">
        <v>40.68</v>
      </c>
      <c r="P21" s="235">
        <v>13.753</v>
      </c>
      <c r="Q21" s="235">
        <v>16.016999999999999</v>
      </c>
      <c r="R21" s="235">
        <v>14.180999999999999</v>
      </c>
      <c r="S21" s="235">
        <v>10.909000000000001</v>
      </c>
      <c r="T21" s="235">
        <v>31.158000000000001</v>
      </c>
      <c r="U21" s="235">
        <v>9.2080000000000002</v>
      </c>
      <c r="V21" s="235">
        <v>5.04</v>
      </c>
      <c r="W21" s="235">
        <v>53.372999999999998</v>
      </c>
      <c r="X21" s="235">
        <v>10.19</v>
      </c>
      <c r="Y21" s="235">
        <v>22.326000000000001</v>
      </c>
      <c r="Z21" s="235">
        <v>12.529</v>
      </c>
      <c r="AA21" s="235">
        <v>16.698</v>
      </c>
      <c r="AB21" s="235">
        <v>14.458</v>
      </c>
      <c r="AC21" s="235">
        <v>15.693</v>
      </c>
      <c r="AD21" s="235">
        <v>12.19</v>
      </c>
      <c r="AE21" s="235">
        <v>15.191000000000001</v>
      </c>
      <c r="AF21" s="235">
        <v>34.110879999999995</v>
      </c>
      <c r="AG21" s="235">
        <v>18.928849999999997</v>
      </c>
      <c r="AH21" s="235">
        <v>23.699870000000001</v>
      </c>
      <c r="AI21" s="235">
        <v>14.320200000000002</v>
      </c>
      <c r="AJ21" s="235">
        <v>23.981204488899998</v>
      </c>
      <c r="AK21" s="235">
        <v>12.6252825743</v>
      </c>
      <c r="AL21" s="235">
        <v>-50.832999999999998</v>
      </c>
      <c r="AM21" s="235">
        <v>-3.6080000000000001</v>
      </c>
    </row>
    <row r="22" spans="1:39" ht="15" x14ac:dyDescent="0.25">
      <c r="A22" s="193">
        <f>YampaRiverInflow.TotalOutflow!A22</f>
        <v>44682</v>
      </c>
      <c r="B22" s="165"/>
      <c r="C22" s="165"/>
      <c r="D22" s="165">
        <v>14.943</v>
      </c>
      <c r="E22" s="235">
        <v>-80.722999999999999</v>
      </c>
      <c r="F22" s="235">
        <v>-14.659000000000001</v>
      </c>
      <c r="G22" s="235">
        <v>23.445</v>
      </c>
      <c r="H22" s="235">
        <v>-44.76</v>
      </c>
      <c r="I22" s="235">
        <v>4.5609999999999999</v>
      </c>
      <c r="J22" s="235">
        <v>-17.443000000000001</v>
      </c>
      <c r="K22" s="235">
        <v>33.575000000000003</v>
      </c>
      <c r="L22" s="235">
        <v>29.093</v>
      </c>
      <c r="M22" s="235">
        <v>35.158000000000001</v>
      </c>
      <c r="N22" s="235">
        <v>30.619</v>
      </c>
      <c r="O22" s="235">
        <v>51.445999999999998</v>
      </c>
      <c r="P22" s="235">
        <v>147.43199999999999</v>
      </c>
      <c r="Q22" s="235">
        <v>31.465</v>
      </c>
      <c r="R22" s="235">
        <v>16.225000000000001</v>
      </c>
      <c r="S22" s="235">
        <v>15.988</v>
      </c>
      <c r="T22" s="235">
        <v>22.762</v>
      </c>
      <c r="U22" s="235">
        <v>16.884</v>
      </c>
      <c r="V22" s="235">
        <v>8.0370000000000008</v>
      </c>
      <c r="W22" s="235">
        <v>0.76700000000000002</v>
      </c>
      <c r="X22" s="235">
        <v>15.06</v>
      </c>
      <c r="Y22" s="235">
        <v>18.966999999999999</v>
      </c>
      <c r="Z22" s="235">
        <v>6.8140000000000001</v>
      </c>
      <c r="AA22" s="235">
        <v>10.48</v>
      </c>
      <c r="AB22" s="235">
        <v>-4.4349999999999996</v>
      </c>
      <c r="AC22" s="235">
        <v>13.545999999999999</v>
      </c>
      <c r="AD22" s="235">
        <v>14.374000000000001</v>
      </c>
      <c r="AE22" s="235">
        <v>20.312000000000001</v>
      </c>
      <c r="AF22" s="235">
        <v>24.09412</v>
      </c>
      <c r="AG22" s="235">
        <v>17.2925</v>
      </c>
      <c r="AH22" s="235">
        <v>26.04485</v>
      </c>
      <c r="AI22" s="235">
        <v>20.55932</v>
      </c>
      <c r="AJ22" s="235">
        <v>-2.9233854721500001</v>
      </c>
      <c r="AK22" s="235">
        <v>20.635423071599998</v>
      </c>
      <c r="AL22" s="235">
        <v>-15.445</v>
      </c>
      <c r="AM22" s="235">
        <v>-30.884</v>
      </c>
    </row>
    <row r="23" spans="1:39" ht="15" x14ac:dyDescent="0.25">
      <c r="A23" s="193">
        <f>YampaRiverInflow.TotalOutflow!A23</f>
        <v>44713</v>
      </c>
      <c r="B23" s="165"/>
      <c r="C23" s="165"/>
      <c r="D23" s="165">
        <v>10.954000000000001</v>
      </c>
      <c r="E23" s="235">
        <v>-170.375</v>
      </c>
      <c r="F23" s="235">
        <v>-68.215000000000003</v>
      </c>
      <c r="G23" s="235">
        <v>17.126000000000001</v>
      </c>
      <c r="H23" s="235">
        <v>9.0709999999999997</v>
      </c>
      <c r="I23" s="235">
        <v>12.688000000000001</v>
      </c>
      <c r="J23" s="235">
        <v>3.8149999999999999</v>
      </c>
      <c r="K23" s="235">
        <v>18.376000000000001</v>
      </c>
      <c r="L23" s="235">
        <v>10.868</v>
      </c>
      <c r="M23" s="235">
        <v>38.33</v>
      </c>
      <c r="N23" s="235">
        <v>17.908000000000001</v>
      </c>
      <c r="O23" s="235">
        <v>23.242999999999999</v>
      </c>
      <c r="P23" s="235">
        <v>149.01400000000001</v>
      </c>
      <c r="Q23" s="235">
        <v>25.635000000000002</v>
      </c>
      <c r="R23" s="235">
        <v>16.579999999999998</v>
      </c>
      <c r="S23" s="235">
        <v>17.053999999999998</v>
      </c>
      <c r="T23" s="235">
        <v>19.07</v>
      </c>
      <c r="U23" s="235">
        <v>13.257999999999999</v>
      </c>
      <c r="V23" s="235">
        <v>52.686</v>
      </c>
      <c r="W23" s="235">
        <v>31.236000000000001</v>
      </c>
      <c r="X23" s="235">
        <v>9.4260000000000002</v>
      </c>
      <c r="Y23" s="235">
        <v>11.861000000000001</v>
      </c>
      <c r="Z23" s="235">
        <v>3.2530000000000001</v>
      </c>
      <c r="AA23" s="235">
        <v>10.676</v>
      </c>
      <c r="AB23" s="235">
        <v>-12.563000000000001</v>
      </c>
      <c r="AC23" s="235">
        <v>10.95</v>
      </c>
      <c r="AD23" s="235">
        <v>4.9080000000000004</v>
      </c>
      <c r="AE23" s="235">
        <v>20.478999999999999</v>
      </c>
      <c r="AF23" s="235">
        <v>23.339099999999998</v>
      </c>
      <c r="AG23" s="235">
        <v>14.779639999999999</v>
      </c>
      <c r="AH23" s="235">
        <v>10.374750000000001</v>
      </c>
      <c r="AI23" s="235">
        <v>15.253579999999999</v>
      </c>
      <c r="AJ23" s="235">
        <v>10.8723748103</v>
      </c>
      <c r="AK23" s="235">
        <v>19.2537612671</v>
      </c>
      <c r="AL23" s="235">
        <v>-42.570999999999998</v>
      </c>
      <c r="AM23" s="235">
        <v>-23.359000000000002</v>
      </c>
    </row>
    <row r="24" spans="1:39" ht="15" x14ac:dyDescent="0.25">
      <c r="A24" s="193">
        <f>YampaRiverInflow.TotalOutflow!A24</f>
        <v>44743</v>
      </c>
      <c r="B24" s="165"/>
      <c r="C24" s="165"/>
      <c r="D24" s="165">
        <v>18.324000000000002</v>
      </c>
      <c r="E24" s="235">
        <v>-126.367</v>
      </c>
      <c r="F24" s="235">
        <v>-44.088999999999999</v>
      </c>
      <c r="G24" s="235">
        <v>31.13</v>
      </c>
      <c r="H24" s="235">
        <v>-0.70799999999999996</v>
      </c>
      <c r="I24" s="235">
        <v>17.495000000000001</v>
      </c>
      <c r="J24" s="235">
        <v>-0.90900000000000003</v>
      </c>
      <c r="K24" s="235">
        <v>22.303000000000001</v>
      </c>
      <c r="L24" s="235">
        <v>26.056000000000001</v>
      </c>
      <c r="M24" s="235">
        <v>37.981000000000002</v>
      </c>
      <c r="N24" s="235">
        <v>46.884999999999998</v>
      </c>
      <c r="O24" s="235">
        <v>38.639000000000003</v>
      </c>
      <c r="P24" s="235">
        <v>161.97499999999999</v>
      </c>
      <c r="Q24" s="235">
        <v>38.319000000000003</v>
      </c>
      <c r="R24" s="235">
        <v>19.699000000000002</v>
      </c>
      <c r="S24" s="235">
        <v>17.989999999999998</v>
      </c>
      <c r="T24" s="235">
        <v>13.172000000000001</v>
      </c>
      <c r="U24" s="235">
        <v>40.615000000000002</v>
      </c>
      <c r="V24" s="235">
        <v>26.545000000000002</v>
      </c>
      <c r="W24" s="235">
        <v>25.422999999999998</v>
      </c>
      <c r="X24" s="235">
        <v>13.888999999999999</v>
      </c>
      <c r="Y24" s="235">
        <v>15.146000000000001</v>
      </c>
      <c r="Z24" s="235">
        <v>6.6020000000000003</v>
      </c>
      <c r="AA24" s="235">
        <v>10.079000000000001</v>
      </c>
      <c r="AB24" s="235">
        <v>4.5090000000000003</v>
      </c>
      <c r="AC24" s="235">
        <v>26.234000000000002</v>
      </c>
      <c r="AD24" s="235">
        <v>12.146000000000001</v>
      </c>
      <c r="AE24" s="235">
        <v>17.390999999999998</v>
      </c>
      <c r="AF24" s="235">
        <v>17.51343</v>
      </c>
      <c r="AG24" s="235">
        <v>34.483599999999996</v>
      </c>
      <c r="AH24" s="235">
        <v>45.963620000000006</v>
      </c>
      <c r="AI24" s="235">
        <v>28.082819999999998</v>
      </c>
      <c r="AJ24" s="235">
        <v>19.215399487300001</v>
      </c>
      <c r="AK24" s="235">
        <v>17.603711951099999</v>
      </c>
      <c r="AL24" s="235">
        <v>-60.779000000000003</v>
      </c>
      <c r="AM24" s="235">
        <v>-56.558999999999997</v>
      </c>
    </row>
    <row r="25" spans="1:39" ht="15" x14ac:dyDescent="0.25">
      <c r="A25" s="193">
        <f>YampaRiverInflow.TotalOutflow!A25</f>
        <v>44774</v>
      </c>
      <c r="B25" s="165"/>
      <c r="C25" s="165"/>
      <c r="D25" s="165">
        <v>17.367000000000001</v>
      </c>
      <c r="E25" s="235">
        <v>6.7279999999999998</v>
      </c>
      <c r="F25" s="235">
        <v>36.843000000000004</v>
      </c>
      <c r="G25" s="235">
        <v>32.896999999999998</v>
      </c>
      <c r="H25" s="235">
        <v>15.759</v>
      </c>
      <c r="I25" s="235">
        <v>30.661000000000001</v>
      </c>
      <c r="J25" s="235">
        <v>55</v>
      </c>
      <c r="K25" s="235">
        <v>48.677</v>
      </c>
      <c r="L25" s="235">
        <v>33.113</v>
      </c>
      <c r="M25" s="235">
        <v>45.93</v>
      </c>
      <c r="N25" s="235">
        <v>51.271000000000001</v>
      </c>
      <c r="O25" s="235">
        <v>50.551000000000002</v>
      </c>
      <c r="P25" s="235">
        <v>39.052</v>
      </c>
      <c r="Q25" s="235">
        <v>28.867000000000001</v>
      </c>
      <c r="R25" s="235">
        <v>22.442</v>
      </c>
      <c r="S25" s="235">
        <v>26.152999999999999</v>
      </c>
      <c r="T25" s="235">
        <v>32.817999999999998</v>
      </c>
      <c r="U25" s="235">
        <v>21.527999999999999</v>
      </c>
      <c r="V25" s="235">
        <v>35.834000000000003</v>
      </c>
      <c r="W25" s="235">
        <v>31.181000000000001</v>
      </c>
      <c r="X25" s="235">
        <v>15.63</v>
      </c>
      <c r="Y25" s="235">
        <v>23.109000000000002</v>
      </c>
      <c r="Z25" s="235">
        <v>11.401</v>
      </c>
      <c r="AA25" s="235">
        <v>31.262</v>
      </c>
      <c r="AB25" s="235">
        <v>3.68</v>
      </c>
      <c r="AC25" s="235">
        <v>14.694000000000001</v>
      </c>
      <c r="AD25" s="235">
        <v>25.271000000000001</v>
      </c>
      <c r="AE25" s="235">
        <v>24.695</v>
      </c>
      <c r="AF25" s="235">
        <v>21.273709999999998</v>
      </c>
      <c r="AG25" s="235">
        <v>24.753779999999999</v>
      </c>
      <c r="AH25" s="235">
        <v>25.619619999999998</v>
      </c>
      <c r="AI25" s="235">
        <v>36.973279999999995</v>
      </c>
      <c r="AJ25" s="235">
        <v>26.050836177000001</v>
      </c>
      <c r="AK25" s="235">
        <v>15.572127335099999</v>
      </c>
      <c r="AL25" s="235">
        <v>-38.963999999999999</v>
      </c>
      <c r="AM25" s="235">
        <v>-34.012</v>
      </c>
    </row>
    <row r="26" spans="1:39" ht="15" x14ac:dyDescent="0.25">
      <c r="A26" s="193">
        <f>YampaRiverInflow.TotalOutflow!A26</f>
        <v>44805</v>
      </c>
      <c r="B26" s="165"/>
      <c r="C26" s="165"/>
      <c r="D26" s="165">
        <v>16.686</v>
      </c>
      <c r="E26" s="235">
        <v>-33.959000000000003</v>
      </c>
      <c r="F26" s="235">
        <v>31.548999999999999</v>
      </c>
      <c r="G26" s="235">
        <v>18.584</v>
      </c>
      <c r="H26" s="235">
        <v>20.257999999999999</v>
      </c>
      <c r="I26" s="235">
        <v>40.121000000000002</v>
      </c>
      <c r="J26" s="235">
        <v>42.011000000000003</v>
      </c>
      <c r="K26" s="235">
        <v>32.043999999999997</v>
      </c>
      <c r="L26" s="235">
        <v>34.625999999999998</v>
      </c>
      <c r="M26" s="235">
        <v>44.92</v>
      </c>
      <c r="N26" s="235">
        <v>38.738</v>
      </c>
      <c r="O26" s="235">
        <v>36.225999999999999</v>
      </c>
      <c r="P26" s="235">
        <v>28.126000000000001</v>
      </c>
      <c r="Q26" s="235">
        <v>31.236000000000001</v>
      </c>
      <c r="R26" s="235">
        <v>22.335000000000001</v>
      </c>
      <c r="S26" s="235">
        <v>48.393999999999998</v>
      </c>
      <c r="T26" s="235">
        <v>28.478999999999999</v>
      </c>
      <c r="U26" s="235">
        <v>11.491</v>
      </c>
      <c r="V26" s="235">
        <v>18.042999999999999</v>
      </c>
      <c r="W26" s="235">
        <v>23.867999999999999</v>
      </c>
      <c r="X26" s="235">
        <v>14.974</v>
      </c>
      <c r="Y26" s="235">
        <v>17.042999999999999</v>
      </c>
      <c r="Z26" s="235">
        <v>23.401</v>
      </c>
      <c r="AA26" s="235">
        <v>6.1059999999999999</v>
      </c>
      <c r="AB26" s="235">
        <v>5.0819999999999999</v>
      </c>
      <c r="AC26" s="235">
        <v>18.600999999999999</v>
      </c>
      <c r="AD26" s="235">
        <v>14.476000000000001</v>
      </c>
      <c r="AE26" s="235">
        <v>21.350999999999999</v>
      </c>
      <c r="AF26" s="235">
        <v>17.48638</v>
      </c>
      <c r="AG26" s="235">
        <v>30.457650000000001</v>
      </c>
      <c r="AH26" s="235">
        <v>31.318210000000001</v>
      </c>
      <c r="AI26" s="235">
        <v>23.158259999999999</v>
      </c>
      <c r="AJ26" s="235">
        <v>13.2491374797</v>
      </c>
      <c r="AK26" s="235">
        <v>19.184875404</v>
      </c>
      <c r="AL26" s="235">
        <v>42.127000000000002</v>
      </c>
      <c r="AM26" s="235">
        <v>-1.2290000000000001</v>
      </c>
    </row>
    <row r="27" spans="1:39" ht="15" x14ac:dyDescent="0.25">
      <c r="A27" s="193">
        <f>YampaRiverInflow.TotalOutflow!A27</f>
        <v>44835</v>
      </c>
      <c r="B27" s="165"/>
      <c r="C27" s="165"/>
      <c r="D27" s="165">
        <v>23.931000000000001</v>
      </c>
      <c r="E27" s="235">
        <v>-40.167999999999999</v>
      </c>
      <c r="F27" s="235">
        <v>31.16</v>
      </c>
      <c r="G27" s="235">
        <v>36.676000000000002</v>
      </c>
      <c r="H27" s="235">
        <v>34.716000000000001</v>
      </c>
      <c r="I27" s="235">
        <v>66.048000000000002</v>
      </c>
      <c r="J27" s="235">
        <v>39.569000000000003</v>
      </c>
      <c r="K27" s="235">
        <v>37.305999999999997</v>
      </c>
      <c r="L27" s="235">
        <v>23.975999999999999</v>
      </c>
      <c r="M27" s="235">
        <v>34.430999999999997</v>
      </c>
      <c r="N27" s="235">
        <v>38.234000000000002</v>
      </c>
      <c r="O27" s="235">
        <v>25.995000000000001</v>
      </c>
      <c r="P27" s="235">
        <v>33.972000000000001</v>
      </c>
      <c r="Q27" s="235">
        <v>22.088999999999999</v>
      </c>
      <c r="R27" s="235">
        <v>19.114000000000001</v>
      </c>
      <c r="S27" s="235">
        <v>8.282</v>
      </c>
      <c r="T27" s="235">
        <v>40.549999999999997</v>
      </c>
      <c r="U27" s="235">
        <v>-13.923999999999999</v>
      </c>
      <c r="V27" s="235">
        <v>25.102</v>
      </c>
      <c r="W27" s="235">
        <v>12.989000000000001</v>
      </c>
      <c r="X27" s="235">
        <v>27.751999999999999</v>
      </c>
      <c r="Y27" s="235">
        <v>9.3919999999999995</v>
      </c>
      <c r="Z27" s="235">
        <v>43.768999999999998</v>
      </c>
      <c r="AA27" s="235">
        <v>22.535</v>
      </c>
      <c r="AB27" s="235">
        <v>16.07</v>
      </c>
      <c r="AC27" s="235">
        <v>21.861999999999998</v>
      </c>
      <c r="AD27" s="235">
        <v>21.155999999999999</v>
      </c>
      <c r="AE27" s="235">
        <v>17.678999999999998</v>
      </c>
      <c r="AF27" s="235">
        <v>24.983849999999997</v>
      </c>
      <c r="AG27" s="235">
        <v>30.878040000000002</v>
      </c>
      <c r="AH27" s="235">
        <v>34.297699999999999</v>
      </c>
      <c r="AI27" s="235">
        <v>18.70016</v>
      </c>
      <c r="AJ27" s="235">
        <v>16.062130960200001</v>
      </c>
      <c r="AK27" s="235">
        <v>34.217743520299997</v>
      </c>
      <c r="AL27" s="235">
        <v>13.193</v>
      </c>
      <c r="AM27" s="235">
        <v>-2.6909999999999998</v>
      </c>
    </row>
    <row r="28" spans="1:39" ht="15" x14ac:dyDescent="0.25">
      <c r="A28" s="193">
        <f>YampaRiverInflow.TotalOutflow!A28</f>
        <v>44866</v>
      </c>
      <c r="B28" s="165"/>
      <c r="C28" s="165"/>
      <c r="D28" s="165">
        <v>16.309999999999999</v>
      </c>
      <c r="E28" s="235">
        <v>53.298999999999999</v>
      </c>
      <c r="F28" s="235">
        <v>-6.4260000000000002</v>
      </c>
      <c r="G28" s="235">
        <v>24.297000000000001</v>
      </c>
      <c r="H28" s="235">
        <v>17.045000000000002</v>
      </c>
      <c r="I28" s="235">
        <v>5.4539999999999997</v>
      </c>
      <c r="J28" s="235">
        <v>10.88</v>
      </c>
      <c r="K28" s="235">
        <v>-20.273</v>
      </c>
      <c r="L28" s="235">
        <v>20.206</v>
      </c>
      <c r="M28" s="235">
        <v>35.786000000000001</v>
      </c>
      <c r="N28" s="235">
        <v>28.035</v>
      </c>
      <c r="O28" s="235">
        <v>16.972000000000001</v>
      </c>
      <c r="P28" s="235">
        <v>32.304000000000002</v>
      </c>
      <c r="Q28" s="235">
        <v>27.994</v>
      </c>
      <c r="R28" s="235">
        <v>18.408000000000001</v>
      </c>
      <c r="S28" s="235">
        <v>27.646999999999998</v>
      </c>
      <c r="T28" s="235">
        <v>13.904999999999999</v>
      </c>
      <c r="U28" s="235">
        <v>20.082000000000001</v>
      </c>
      <c r="V28" s="235">
        <v>-4.2350000000000003</v>
      </c>
      <c r="W28" s="235">
        <v>5.524</v>
      </c>
      <c r="X28" s="235">
        <v>13.936</v>
      </c>
      <c r="Y28" s="235">
        <v>18.489000000000001</v>
      </c>
      <c r="Z28" s="235">
        <v>53.006</v>
      </c>
      <c r="AA28" s="235">
        <v>26.384</v>
      </c>
      <c r="AB28" s="235">
        <v>7.4660000000000002</v>
      </c>
      <c r="AC28" s="235">
        <v>17.106999999999999</v>
      </c>
      <c r="AD28" s="235">
        <v>28.956</v>
      </c>
      <c r="AE28" s="235">
        <v>31.728000000000002</v>
      </c>
      <c r="AF28" s="235">
        <v>37.927500000000002</v>
      </c>
      <c r="AG28" s="235">
        <v>37.545540000000003</v>
      </c>
      <c r="AH28" s="235">
        <v>26.962349999999997</v>
      </c>
      <c r="AI28" s="235">
        <v>24.636060000000001</v>
      </c>
      <c r="AJ28" s="235">
        <v>9.1373111003500007</v>
      </c>
      <c r="AK28" s="235">
        <v>11.0838498908</v>
      </c>
      <c r="AL28" s="235">
        <v>9.3420000000000005</v>
      </c>
      <c r="AM28" s="235">
        <v>6.9249999999999998</v>
      </c>
    </row>
    <row r="29" spans="1:39" ht="15" x14ac:dyDescent="0.25">
      <c r="A29" s="193">
        <f>YampaRiverInflow.TotalOutflow!A29</f>
        <v>44896</v>
      </c>
      <c r="B29" s="165"/>
      <c r="C29" s="165"/>
      <c r="D29" s="165">
        <v>21.713999999999999</v>
      </c>
      <c r="E29" s="235">
        <v>48.563000000000002</v>
      </c>
      <c r="F29" s="235">
        <v>17.190000000000001</v>
      </c>
      <c r="G29" s="235">
        <v>-8.3260000000000005</v>
      </c>
      <c r="H29" s="235">
        <v>4.6349999999999998</v>
      </c>
      <c r="I29" s="235">
        <v>47.975999999999999</v>
      </c>
      <c r="J29" s="235">
        <v>24.954999999999998</v>
      </c>
      <c r="K29" s="235">
        <v>24.792000000000002</v>
      </c>
      <c r="L29" s="235">
        <v>21.376000000000001</v>
      </c>
      <c r="M29" s="235">
        <v>28.204999999999998</v>
      </c>
      <c r="N29" s="235">
        <v>40.244</v>
      </c>
      <c r="O29" s="235">
        <v>27.562000000000001</v>
      </c>
      <c r="P29" s="235">
        <v>42.930999999999997</v>
      </c>
      <c r="Q29" s="235">
        <v>16.896000000000001</v>
      </c>
      <c r="R29" s="235">
        <v>5.2649999999999997</v>
      </c>
      <c r="S29" s="235">
        <v>14.913</v>
      </c>
      <c r="T29" s="235">
        <v>20.716999999999999</v>
      </c>
      <c r="U29" s="235">
        <v>34.1</v>
      </c>
      <c r="V29" s="235">
        <v>30.48</v>
      </c>
      <c r="W29" s="235">
        <v>17.712</v>
      </c>
      <c r="X29" s="235">
        <v>14.284000000000001</v>
      </c>
      <c r="Y29" s="235">
        <v>19.059000000000001</v>
      </c>
      <c r="Z29" s="235">
        <v>32.093000000000004</v>
      </c>
      <c r="AA29" s="235">
        <v>31.068999999999999</v>
      </c>
      <c r="AB29" s="235">
        <v>-1.1339999999999999</v>
      </c>
      <c r="AC29" s="235">
        <v>19.942</v>
      </c>
      <c r="AD29" s="235">
        <v>24.683</v>
      </c>
      <c r="AE29" s="235">
        <v>26.542000000000002</v>
      </c>
      <c r="AF29" s="235">
        <v>32.755090000000003</v>
      </c>
      <c r="AG29" s="235">
        <v>27.805679999999999</v>
      </c>
      <c r="AH29" s="235">
        <v>21.076700000000002</v>
      </c>
      <c r="AI29" s="235">
        <v>7.0595299999999996</v>
      </c>
      <c r="AJ29" s="235">
        <v>18.495586839200001</v>
      </c>
      <c r="AK29" s="235">
        <v>21.658086085000001</v>
      </c>
      <c r="AL29" s="235">
        <v>-10.919</v>
      </c>
      <c r="AM29" s="235">
        <v>-18.315999999999999</v>
      </c>
    </row>
    <row r="30" spans="1:39" ht="15" x14ac:dyDescent="0.25">
      <c r="A30" s="193">
        <f>YampaRiverInflow.TotalOutflow!A30</f>
        <v>44927</v>
      </c>
      <c r="B30" s="165"/>
      <c r="C30" s="165"/>
      <c r="D30" s="165">
        <v>19.850999999999999</v>
      </c>
      <c r="E30" s="235">
        <v>20.085000000000001</v>
      </c>
      <c r="F30" s="235">
        <v>31.077999999999999</v>
      </c>
      <c r="G30" s="235">
        <v>41.271999999999998</v>
      </c>
      <c r="H30" s="235">
        <v>10.534000000000001</v>
      </c>
      <c r="I30" s="235">
        <v>78.471000000000004</v>
      </c>
      <c r="J30" s="235">
        <v>15.356</v>
      </c>
      <c r="K30" s="235">
        <v>14.651</v>
      </c>
      <c r="L30" s="235">
        <v>30.507000000000001</v>
      </c>
      <c r="M30" s="235">
        <v>18.114999999999998</v>
      </c>
      <c r="N30" s="235">
        <v>101.17700000000001</v>
      </c>
      <c r="O30" s="235">
        <v>19.384</v>
      </c>
      <c r="P30" s="235">
        <v>30.748000000000001</v>
      </c>
      <c r="Q30" s="235">
        <v>9.8130000000000006</v>
      </c>
      <c r="R30" s="235">
        <v>-4.5359999999999996</v>
      </c>
      <c r="S30" s="235">
        <v>13.925000000000001</v>
      </c>
      <c r="T30" s="235">
        <v>62.106999999999999</v>
      </c>
      <c r="U30" s="235">
        <v>30.138999999999999</v>
      </c>
      <c r="V30" s="235">
        <v>34.121000000000002</v>
      </c>
      <c r="W30" s="235">
        <v>0.29199999999999998</v>
      </c>
      <c r="X30" s="235">
        <v>8.3659999999999997</v>
      </c>
      <c r="Y30" s="235">
        <v>7.298</v>
      </c>
      <c r="Z30" s="235">
        <v>137.148</v>
      </c>
      <c r="AA30" s="235">
        <v>5.109</v>
      </c>
      <c r="AB30" s="235">
        <v>9.6739999999999995</v>
      </c>
      <c r="AC30" s="235">
        <v>13.996</v>
      </c>
      <c r="AD30" s="235">
        <v>3.7160000000000002</v>
      </c>
      <c r="AE30" s="235">
        <v>41.649769999999997</v>
      </c>
      <c r="AF30" s="235">
        <v>7.6267299999999993</v>
      </c>
      <c r="AG30" s="235">
        <v>11.469899999999999</v>
      </c>
      <c r="AH30" s="235">
        <v>17.2136</v>
      </c>
      <c r="AI30" s="235">
        <v>12.568142775</v>
      </c>
      <c r="AJ30" s="235">
        <v>17.4341776228</v>
      </c>
      <c r="AK30" s="235">
        <v>-20.010999999999999</v>
      </c>
      <c r="AL30" s="235">
        <v>8.234</v>
      </c>
      <c r="AM30" s="235">
        <v>-68.331000000000003</v>
      </c>
    </row>
    <row r="31" spans="1:39" ht="15" x14ac:dyDescent="0.25">
      <c r="A31" s="193">
        <f>YampaRiverInflow.TotalOutflow!A31</f>
        <v>44958</v>
      </c>
      <c r="B31" s="165"/>
      <c r="C31" s="165"/>
      <c r="D31" s="165">
        <v>9.7119999999999997</v>
      </c>
      <c r="E31" s="235">
        <v>-42.707000000000001</v>
      </c>
      <c r="F31" s="235">
        <v>17.422999999999998</v>
      </c>
      <c r="G31" s="235">
        <v>20.231999999999999</v>
      </c>
      <c r="H31" s="235">
        <v>-6.8810000000000002</v>
      </c>
      <c r="I31" s="235">
        <v>38.478000000000002</v>
      </c>
      <c r="J31" s="235">
        <v>38.890999999999998</v>
      </c>
      <c r="K31" s="235">
        <v>7.3949999999999996</v>
      </c>
      <c r="L31" s="235">
        <v>44.286999999999999</v>
      </c>
      <c r="M31" s="235">
        <v>29.244</v>
      </c>
      <c r="N31" s="235">
        <v>221.904</v>
      </c>
      <c r="O31" s="235">
        <v>10.265000000000001</v>
      </c>
      <c r="P31" s="235">
        <v>85.662000000000006</v>
      </c>
      <c r="Q31" s="235">
        <v>11.233000000000001</v>
      </c>
      <c r="R31" s="235">
        <v>13.169</v>
      </c>
      <c r="S31" s="235">
        <v>35.386000000000003</v>
      </c>
      <c r="T31" s="235">
        <v>17.077000000000002</v>
      </c>
      <c r="U31" s="235">
        <v>13.38</v>
      </c>
      <c r="V31" s="235">
        <v>16.087</v>
      </c>
      <c r="W31" s="235">
        <v>-0.86599999999999999</v>
      </c>
      <c r="X31" s="235">
        <v>23.463000000000001</v>
      </c>
      <c r="Y31" s="235">
        <v>14.08</v>
      </c>
      <c r="Z31" s="235">
        <v>174.58199999999999</v>
      </c>
      <c r="AA31" s="235">
        <v>11.07</v>
      </c>
      <c r="AB31" s="235">
        <v>-5.6680000000000001</v>
      </c>
      <c r="AC31" s="235">
        <v>3.0179999999999998</v>
      </c>
      <c r="AD31" s="235">
        <v>14.69</v>
      </c>
      <c r="AE31" s="235">
        <v>8.8202999999999996</v>
      </c>
      <c r="AF31" s="235">
        <v>14.744759999999999</v>
      </c>
      <c r="AG31" s="235">
        <v>10.63569</v>
      </c>
      <c r="AH31" s="235">
        <v>3.61049</v>
      </c>
      <c r="AI31" s="235">
        <v>19.494754710900001</v>
      </c>
      <c r="AJ31" s="235">
        <v>9.1826606062200007</v>
      </c>
      <c r="AK31" s="235">
        <v>-32.098999999999997</v>
      </c>
      <c r="AL31" s="235">
        <v>-10.874000000000001</v>
      </c>
      <c r="AM31" s="235">
        <v>24.474</v>
      </c>
    </row>
    <row r="32" spans="1:39" ht="15" x14ac:dyDescent="0.25">
      <c r="A32" s="193">
        <f>YampaRiverInflow.TotalOutflow!A32</f>
        <v>44986</v>
      </c>
      <c r="B32" s="165"/>
      <c r="C32" s="165"/>
      <c r="D32" s="165">
        <v>4.819</v>
      </c>
      <c r="E32" s="235">
        <v>26.506</v>
      </c>
      <c r="F32" s="235">
        <v>96.531999999999996</v>
      </c>
      <c r="G32" s="235">
        <v>17.710999999999999</v>
      </c>
      <c r="H32" s="235">
        <v>-1.42</v>
      </c>
      <c r="I32" s="235">
        <v>43.502000000000002</v>
      </c>
      <c r="J32" s="235">
        <v>-6.4089999999999998</v>
      </c>
      <c r="K32" s="235">
        <v>8.8800000000000008</v>
      </c>
      <c r="L32" s="235">
        <v>37.970999999999997</v>
      </c>
      <c r="M32" s="235">
        <v>61.314999999999998</v>
      </c>
      <c r="N32" s="235">
        <v>316.43099999999998</v>
      </c>
      <c r="O32" s="235">
        <v>30.523</v>
      </c>
      <c r="P32" s="235">
        <v>99.09</v>
      </c>
      <c r="Q32" s="235">
        <v>0.26700000000000002</v>
      </c>
      <c r="R32" s="235">
        <v>21.556999999999999</v>
      </c>
      <c r="S32" s="235">
        <v>29.812999999999999</v>
      </c>
      <c r="T32" s="235">
        <v>17.334</v>
      </c>
      <c r="U32" s="235">
        <v>4.55</v>
      </c>
      <c r="V32" s="235">
        <v>29.456</v>
      </c>
      <c r="W32" s="235">
        <v>7.5919999999999996</v>
      </c>
      <c r="X32" s="235">
        <v>0.58599999999999997</v>
      </c>
      <c r="Y32" s="235">
        <v>5.9260000000000002</v>
      </c>
      <c r="Z32" s="235">
        <v>168.72399999999999</v>
      </c>
      <c r="AA32" s="235">
        <v>24.416</v>
      </c>
      <c r="AB32" s="235">
        <v>16.087</v>
      </c>
      <c r="AC32" s="235">
        <v>3.2</v>
      </c>
      <c r="AD32" s="235">
        <v>10.916</v>
      </c>
      <c r="AE32" s="235">
        <v>55.120930000000001</v>
      </c>
      <c r="AF32" s="235">
        <v>5.3349099999999998</v>
      </c>
      <c r="AG32" s="235">
        <v>8.3023799999999994</v>
      </c>
      <c r="AH32" s="235">
        <v>7.6192200000000003</v>
      </c>
      <c r="AI32" s="235">
        <v>-3.1343052999900003</v>
      </c>
      <c r="AJ32" s="235">
        <v>3.17213907435</v>
      </c>
      <c r="AK32" s="235">
        <v>-63.835000000000001</v>
      </c>
      <c r="AL32" s="235">
        <v>-26.42</v>
      </c>
      <c r="AM32" s="235">
        <v>59.759</v>
      </c>
    </row>
    <row r="33" spans="1:39" ht="15" x14ac:dyDescent="0.25">
      <c r="A33" s="193">
        <f>YampaRiverInflow.TotalOutflow!A33</f>
        <v>45017</v>
      </c>
      <c r="B33" s="165"/>
      <c r="C33" s="165"/>
      <c r="D33" s="165">
        <v>8.2040000000000006</v>
      </c>
      <c r="E33" s="235">
        <v>49.36</v>
      </c>
      <c r="F33" s="235">
        <v>53.290999999999997</v>
      </c>
      <c r="G33" s="235">
        <v>25.484000000000002</v>
      </c>
      <c r="H33" s="235">
        <v>-15.704000000000001</v>
      </c>
      <c r="I33" s="235">
        <v>2.6739999999999999</v>
      </c>
      <c r="J33" s="235">
        <v>9.9689999999999994</v>
      </c>
      <c r="K33" s="235">
        <v>14.242000000000001</v>
      </c>
      <c r="L33" s="235">
        <v>68.507000000000005</v>
      </c>
      <c r="M33" s="235">
        <v>34.072000000000003</v>
      </c>
      <c r="N33" s="235">
        <v>40.68</v>
      </c>
      <c r="O33" s="235">
        <v>13.753</v>
      </c>
      <c r="P33" s="235">
        <v>16.016999999999999</v>
      </c>
      <c r="Q33" s="235">
        <v>14.180999999999999</v>
      </c>
      <c r="R33" s="235">
        <v>10.909000000000001</v>
      </c>
      <c r="S33" s="235">
        <v>31.158000000000001</v>
      </c>
      <c r="T33" s="235">
        <v>9.2080000000000002</v>
      </c>
      <c r="U33" s="235">
        <v>5.04</v>
      </c>
      <c r="V33" s="235">
        <v>53.372999999999998</v>
      </c>
      <c r="W33" s="235">
        <v>10.19</v>
      </c>
      <c r="X33" s="235">
        <v>22.326000000000001</v>
      </c>
      <c r="Y33" s="235">
        <v>12.529</v>
      </c>
      <c r="Z33" s="235">
        <v>16.698</v>
      </c>
      <c r="AA33" s="235">
        <v>14.458</v>
      </c>
      <c r="AB33" s="235">
        <v>15.693</v>
      </c>
      <c r="AC33" s="235">
        <v>12.19</v>
      </c>
      <c r="AD33" s="235">
        <v>15.191000000000001</v>
      </c>
      <c r="AE33" s="235">
        <v>34.110879999999995</v>
      </c>
      <c r="AF33" s="235">
        <v>18.928849999999997</v>
      </c>
      <c r="AG33" s="235">
        <v>23.699870000000001</v>
      </c>
      <c r="AH33" s="235">
        <v>14.320200000000002</v>
      </c>
      <c r="AI33" s="235">
        <v>23.981204488899998</v>
      </c>
      <c r="AJ33" s="235">
        <v>12.6252825743</v>
      </c>
      <c r="AK33" s="235">
        <v>-50.832999999999998</v>
      </c>
      <c r="AL33" s="235">
        <v>-3.6080000000000001</v>
      </c>
      <c r="AM33" s="235">
        <v>-89.194000000000003</v>
      </c>
    </row>
    <row r="34" spans="1:39" ht="15" x14ac:dyDescent="0.25">
      <c r="A34" s="193">
        <f>YampaRiverInflow.TotalOutflow!A34</f>
        <v>45047</v>
      </c>
      <c r="B34" s="165"/>
      <c r="C34" s="165"/>
      <c r="D34" s="165">
        <v>14.943</v>
      </c>
      <c r="E34" s="235">
        <v>-14.659000000000001</v>
      </c>
      <c r="F34" s="235">
        <v>23.445</v>
      </c>
      <c r="G34" s="235">
        <v>-44.76</v>
      </c>
      <c r="H34" s="235">
        <v>4.5609999999999999</v>
      </c>
      <c r="I34" s="235">
        <v>-17.443000000000001</v>
      </c>
      <c r="J34" s="235">
        <v>33.575000000000003</v>
      </c>
      <c r="K34" s="235">
        <v>29.093</v>
      </c>
      <c r="L34" s="235">
        <v>35.158000000000001</v>
      </c>
      <c r="M34" s="235">
        <v>30.619</v>
      </c>
      <c r="N34" s="235">
        <v>51.445999999999998</v>
      </c>
      <c r="O34" s="235">
        <v>147.43199999999999</v>
      </c>
      <c r="P34" s="235">
        <v>31.465</v>
      </c>
      <c r="Q34" s="235">
        <v>16.225000000000001</v>
      </c>
      <c r="R34" s="235">
        <v>15.988</v>
      </c>
      <c r="S34" s="235">
        <v>22.762</v>
      </c>
      <c r="T34" s="235">
        <v>16.884</v>
      </c>
      <c r="U34" s="235">
        <v>8.0370000000000008</v>
      </c>
      <c r="V34" s="235">
        <v>0.76700000000000002</v>
      </c>
      <c r="W34" s="235">
        <v>15.06</v>
      </c>
      <c r="X34" s="235">
        <v>18.966999999999999</v>
      </c>
      <c r="Y34" s="235">
        <v>6.8140000000000001</v>
      </c>
      <c r="Z34" s="235">
        <v>10.48</v>
      </c>
      <c r="AA34" s="235">
        <v>-4.4349999999999996</v>
      </c>
      <c r="AB34" s="235">
        <v>13.545999999999999</v>
      </c>
      <c r="AC34" s="235">
        <v>14.374000000000001</v>
      </c>
      <c r="AD34" s="235">
        <v>20.312000000000001</v>
      </c>
      <c r="AE34" s="235">
        <v>24.09412</v>
      </c>
      <c r="AF34" s="235">
        <v>17.2925</v>
      </c>
      <c r="AG34" s="235">
        <v>26.04485</v>
      </c>
      <c r="AH34" s="235">
        <v>20.55932</v>
      </c>
      <c r="AI34" s="235">
        <v>-2.9233854721500001</v>
      </c>
      <c r="AJ34" s="235">
        <v>20.635423071599998</v>
      </c>
      <c r="AK34" s="235">
        <v>-15.445</v>
      </c>
      <c r="AL34" s="235">
        <v>-30.884</v>
      </c>
      <c r="AM34" s="235">
        <v>-80.722999999999999</v>
      </c>
    </row>
    <row r="35" spans="1:39" ht="15" x14ac:dyDescent="0.25">
      <c r="A35" s="193">
        <f>YampaRiverInflow.TotalOutflow!A35</f>
        <v>45078</v>
      </c>
      <c r="B35" s="165"/>
      <c r="C35" s="165"/>
      <c r="D35" s="165">
        <v>10.954000000000001</v>
      </c>
      <c r="E35" s="235">
        <v>-68.215000000000003</v>
      </c>
      <c r="F35" s="235">
        <v>17.126000000000001</v>
      </c>
      <c r="G35" s="235">
        <v>9.0709999999999997</v>
      </c>
      <c r="H35" s="235">
        <v>12.688000000000001</v>
      </c>
      <c r="I35" s="235">
        <v>3.8149999999999999</v>
      </c>
      <c r="J35" s="235">
        <v>18.376000000000001</v>
      </c>
      <c r="K35" s="235">
        <v>10.868</v>
      </c>
      <c r="L35" s="235">
        <v>38.33</v>
      </c>
      <c r="M35" s="235">
        <v>17.908000000000001</v>
      </c>
      <c r="N35" s="235">
        <v>23.242999999999999</v>
      </c>
      <c r="O35" s="235">
        <v>149.01400000000001</v>
      </c>
      <c r="P35" s="235">
        <v>25.635000000000002</v>
      </c>
      <c r="Q35" s="235">
        <v>16.579999999999998</v>
      </c>
      <c r="R35" s="235">
        <v>17.053999999999998</v>
      </c>
      <c r="S35" s="235">
        <v>19.07</v>
      </c>
      <c r="T35" s="235">
        <v>13.257999999999999</v>
      </c>
      <c r="U35" s="235">
        <v>52.686</v>
      </c>
      <c r="V35" s="235">
        <v>31.236000000000001</v>
      </c>
      <c r="W35" s="235">
        <v>9.4260000000000002</v>
      </c>
      <c r="X35" s="235">
        <v>11.861000000000001</v>
      </c>
      <c r="Y35" s="235">
        <v>3.2530000000000001</v>
      </c>
      <c r="Z35" s="235">
        <v>10.676</v>
      </c>
      <c r="AA35" s="235">
        <v>-12.563000000000001</v>
      </c>
      <c r="AB35" s="235">
        <v>10.95</v>
      </c>
      <c r="AC35" s="235">
        <v>4.9080000000000004</v>
      </c>
      <c r="AD35" s="235">
        <v>20.478999999999999</v>
      </c>
      <c r="AE35" s="235">
        <v>23.339099999999998</v>
      </c>
      <c r="AF35" s="235">
        <v>14.779639999999999</v>
      </c>
      <c r="AG35" s="235">
        <v>10.374750000000001</v>
      </c>
      <c r="AH35" s="235">
        <v>15.253579999999999</v>
      </c>
      <c r="AI35" s="235">
        <v>10.8723748103</v>
      </c>
      <c r="AJ35" s="235">
        <v>19.2537612671</v>
      </c>
      <c r="AK35" s="235">
        <v>-42.570999999999998</v>
      </c>
      <c r="AL35" s="235">
        <v>-23.359000000000002</v>
      </c>
      <c r="AM35" s="235">
        <v>-170.375</v>
      </c>
    </row>
    <row r="36" spans="1:39" ht="15" x14ac:dyDescent="0.25">
      <c r="A36" s="193">
        <f>YampaRiverInflow.TotalOutflow!A36</f>
        <v>45108</v>
      </c>
      <c r="B36" s="165"/>
      <c r="C36" s="165"/>
      <c r="D36" s="165">
        <v>18.324000000000002</v>
      </c>
      <c r="E36" s="235">
        <v>-44.088999999999999</v>
      </c>
      <c r="F36" s="235">
        <v>31.13</v>
      </c>
      <c r="G36" s="235">
        <v>-0.70799999999999996</v>
      </c>
      <c r="H36" s="235">
        <v>17.495000000000001</v>
      </c>
      <c r="I36" s="235">
        <v>-0.90900000000000003</v>
      </c>
      <c r="J36" s="235">
        <v>22.303000000000001</v>
      </c>
      <c r="K36" s="235">
        <v>26.056000000000001</v>
      </c>
      <c r="L36" s="235">
        <v>37.981000000000002</v>
      </c>
      <c r="M36" s="235">
        <v>46.884999999999998</v>
      </c>
      <c r="N36" s="235">
        <v>38.639000000000003</v>
      </c>
      <c r="O36" s="235">
        <v>161.97499999999999</v>
      </c>
      <c r="P36" s="235">
        <v>38.319000000000003</v>
      </c>
      <c r="Q36" s="235">
        <v>19.699000000000002</v>
      </c>
      <c r="R36" s="235">
        <v>17.989999999999998</v>
      </c>
      <c r="S36" s="235">
        <v>13.172000000000001</v>
      </c>
      <c r="T36" s="235">
        <v>40.615000000000002</v>
      </c>
      <c r="U36" s="235">
        <v>26.545000000000002</v>
      </c>
      <c r="V36" s="235">
        <v>25.422999999999998</v>
      </c>
      <c r="W36" s="235">
        <v>13.888999999999999</v>
      </c>
      <c r="X36" s="235">
        <v>15.146000000000001</v>
      </c>
      <c r="Y36" s="235">
        <v>6.6020000000000003</v>
      </c>
      <c r="Z36" s="235">
        <v>10.079000000000001</v>
      </c>
      <c r="AA36" s="235">
        <v>4.5090000000000003</v>
      </c>
      <c r="AB36" s="235">
        <v>26.234000000000002</v>
      </c>
      <c r="AC36" s="235">
        <v>12.146000000000001</v>
      </c>
      <c r="AD36" s="235">
        <v>17.390999999999998</v>
      </c>
      <c r="AE36" s="235">
        <v>17.51343</v>
      </c>
      <c r="AF36" s="235">
        <v>34.483599999999996</v>
      </c>
      <c r="AG36" s="235">
        <v>45.963620000000006</v>
      </c>
      <c r="AH36" s="235">
        <v>28.082819999999998</v>
      </c>
      <c r="AI36" s="235">
        <v>19.215399487300001</v>
      </c>
      <c r="AJ36" s="235">
        <v>17.603711951099999</v>
      </c>
      <c r="AK36" s="235">
        <v>-60.779000000000003</v>
      </c>
      <c r="AL36" s="235">
        <v>-56.558999999999997</v>
      </c>
      <c r="AM36" s="235">
        <v>-126.367</v>
      </c>
    </row>
    <row r="37" spans="1:39" ht="15" x14ac:dyDescent="0.25">
      <c r="A37" s="193">
        <f>YampaRiverInflow.TotalOutflow!A37</f>
        <v>45139</v>
      </c>
      <c r="B37" s="165"/>
      <c r="C37" s="165"/>
      <c r="D37" s="165">
        <v>17.367000000000001</v>
      </c>
      <c r="E37" s="235">
        <v>36.843000000000004</v>
      </c>
      <c r="F37" s="235">
        <v>32.896999999999998</v>
      </c>
      <c r="G37" s="235">
        <v>15.759</v>
      </c>
      <c r="H37" s="235">
        <v>30.661000000000001</v>
      </c>
      <c r="I37" s="235">
        <v>55</v>
      </c>
      <c r="J37" s="235">
        <v>48.677</v>
      </c>
      <c r="K37" s="235">
        <v>33.113</v>
      </c>
      <c r="L37" s="235">
        <v>45.93</v>
      </c>
      <c r="M37" s="235">
        <v>51.271000000000001</v>
      </c>
      <c r="N37" s="235">
        <v>50.551000000000002</v>
      </c>
      <c r="O37" s="235">
        <v>39.052</v>
      </c>
      <c r="P37" s="235">
        <v>28.867000000000001</v>
      </c>
      <c r="Q37" s="235">
        <v>22.442</v>
      </c>
      <c r="R37" s="235">
        <v>26.152999999999999</v>
      </c>
      <c r="S37" s="235">
        <v>32.817999999999998</v>
      </c>
      <c r="T37" s="235">
        <v>21.527999999999999</v>
      </c>
      <c r="U37" s="235">
        <v>35.834000000000003</v>
      </c>
      <c r="V37" s="235">
        <v>31.181000000000001</v>
      </c>
      <c r="W37" s="235">
        <v>15.63</v>
      </c>
      <c r="X37" s="235">
        <v>23.109000000000002</v>
      </c>
      <c r="Y37" s="235">
        <v>11.401</v>
      </c>
      <c r="Z37" s="235">
        <v>31.262</v>
      </c>
      <c r="AA37" s="235">
        <v>3.68</v>
      </c>
      <c r="AB37" s="235">
        <v>14.694000000000001</v>
      </c>
      <c r="AC37" s="235">
        <v>25.271000000000001</v>
      </c>
      <c r="AD37" s="235">
        <v>24.695</v>
      </c>
      <c r="AE37" s="235">
        <v>21.273709999999998</v>
      </c>
      <c r="AF37" s="235">
        <v>24.753779999999999</v>
      </c>
      <c r="AG37" s="235">
        <v>25.619619999999998</v>
      </c>
      <c r="AH37" s="235">
        <v>36.973279999999995</v>
      </c>
      <c r="AI37" s="235">
        <v>26.050836177000001</v>
      </c>
      <c r="AJ37" s="235">
        <v>15.572127335099999</v>
      </c>
      <c r="AK37" s="235">
        <v>-38.963999999999999</v>
      </c>
      <c r="AL37" s="235">
        <v>-34.012</v>
      </c>
      <c r="AM37" s="235">
        <v>6.7279999999999998</v>
      </c>
    </row>
    <row r="38" spans="1:39" ht="15" x14ac:dyDescent="0.25">
      <c r="A38" s="193">
        <f>YampaRiverInflow.TotalOutflow!A38</f>
        <v>45170</v>
      </c>
      <c r="B38" s="165"/>
      <c r="C38" s="165"/>
      <c r="D38" s="165">
        <v>16.686</v>
      </c>
      <c r="E38" s="235">
        <v>31.548999999999999</v>
      </c>
      <c r="F38" s="235">
        <v>18.584</v>
      </c>
      <c r="G38" s="235">
        <v>20.257999999999999</v>
      </c>
      <c r="H38" s="235">
        <v>40.121000000000002</v>
      </c>
      <c r="I38" s="235">
        <v>42.011000000000003</v>
      </c>
      <c r="J38" s="235">
        <v>32.043999999999997</v>
      </c>
      <c r="K38" s="235">
        <v>34.625999999999998</v>
      </c>
      <c r="L38" s="235">
        <v>44.92</v>
      </c>
      <c r="M38" s="235">
        <v>38.738</v>
      </c>
      <c r="N38" s="235">
        <v>36.225999999999999</v>
      </c>
      <c r="O38" s="235">
        <v>28.126000000000001</v>
      </c>
      <c r="P38" s="235">
        <v>31.236000000000001</v>
      </c>
      <c r="Q38" s="235">
        <v>22.335000000000001</v>
      </c>
      <c r="R38" s="235">
        <v>48.393999999999998</v>
      </c>
      <c r="S38" s="235">
        <v>28.478999999999999</v>
      </c>
      <c r="T38" s="235">
        <v>11.491</v>
      </c>
      <c r="U38" s="235">
        <v>18.042999999999999</v>
      </c>
      <c r="V38" s="235">
        <v>23.867999999999999</v>
      </c>
      <c r="W38" s="235">
        <v>14.974</v>
      </c>
      <c r="X38" s="235">
        <v>17.042999999999999</v>
      </c>
      <c r="Y38" s="235">
        <v>23.401</v>
      </c>
      <c r="Z38" s="235">
        <v>6.1059999999999999</v>
      </c>
      <c r="AA38" s="235">
        <v>5.0819999999999999</v>
      </c>
      <c r="AB38" s="235">
        <v>18.600999999999999</v>
      </c>
      <c r="AC38" s="235">
        <v>14.476000000000001</v>
      </c>
      <c r="AD38" s="235">
        <v>21.350999999999999</v>
      </c>
      <c r="AE38" s="235">
        <v>17.48638</v>
      </c>
      <c r="AF38" s="235">
        <v>30.457650000000001</v>
      </c>
      <c r="AG38" s="235">
        <v>31.318210000000001</v>
      </c>
      <c r="AH38" s="235">
        <v>23.158259999999999</v>
      </c>
      <c r="AI38" s="235">
        <v>13.2491374797</v>
      </c>
      <c r="AJ38" s="235">
        <v>19.184875404</v>
      </c>
      <c r="AK38" s="235">
        <v>42.127000000000002</v>
      </c>
      <c r="AL38" s="235">
        <v>-1.2290000000000001</v>
      </c>
      <c r="AM38" s="235">
        <v>-33.959000000000003</v>
      </c>
    </row>
    <row r="39" spans="1:39" ht="15" x14ac:dyDescent="0.25">
      <c r="A39" s="193">
        <f>YampaRiverInflow.TotalOutflow!A39</f>
        <v>45200</v>
      </c>
      <c r="B39" s="165"/>
      <c r="C39" s="165"/>
      <c r="D39" s="165">
        <v>23.931000000000001</v>
      </c>
      <c r="E39" s="235">
        <v>31.16</v>
      </c>
      <c r="F39" s="235">
        <v>36.676000000000002</v>
      </c>
      <c r="G39" s="235">
        <v>34.716000000000001</v>
      </c>
      <c r="H39" s="235">
        <v>66.048000000000002</v>
      </c>
      <c r="I39" s="235">
        <v>39.569000000000003</v>
      </c>
      <c r="J39" s="235">
        <v>37.305999999999997</v>
      </c>
      <c r="K39" s="235">
        <v>23.975999999999999</v>
      </c>
      <c r="L39" s="235">
        <v>34.430999999999997</v>
      </c>
      <c r="M39" s="235">
        <v>38.234000000000002</v>
      </c>
      <c r="N39" s="235">
        <v>25.995000000000001</v>
      </c>
      <c r="O39" s="235">
        <v>33.972000000000001</v>
      </c>
      <c r="P39" s="235">
        <v>22.088999999999999</v>
      </c>
      <c r="Q39" s="235">
        <v>19.114000000000001</v>
      </c>
      <c r="R39" s="235">
        <v>8.282</v>
      </c>
      <c r="S39" s="235">
        <v>40.549999999999997</v>
      </c>
      <c r="T39" s="235">
        <v>-13.923999999999999</v>
      </c>
      <c r="U39" s="235">
        <v>25.102</v>
      </c>
      <c r="V39" s="235">
        <v>12.989000000000001</v>
      </c>
      <c r="W39" s="235">
        <v>27.751999999999999</v>
      </c>
      <c r="X39" s="235">
        <v>9.3919999999999995</v>
      </c>
      <c r="Y39" s="235">
        <v>43.768999999999998</v>
      </c>
      <c r="Z39" s="235">
        <v>22.535</v>
      </c>
      <c r="AA39" s="235">
        <v>16.07</v>
      </c>
      <c r="AB39" s="235">
        <v>21.861999999999998</v>
      </c>
      <c r="AC39" s="235">
        <v>21.155999999999999</v>
      </c>
      <c r="AD39" s="235">
        <v>17.678999999999998</v>
      </c>
      <c r="AE39" s="235">
        <v>24.983849999999997</v>
      </c>
      <c r="AF39" s="235">
        <v>30.878040000000002</v>
      </c>
      <c r="AG39" s="235">
        <v>34.297699999999999</v>
      </c>
      <c r="AH39" s="235">
        <v>18.70016</v>
      </c>
      <c r="AI39" s="235">
        <v>16.062130960200001</v>
      </c>
      <c r="AJ39" s="235">
        <v>34.217743520299997</v>
      </c>
      <c r="AK39" s="235">
        <v>13.193</v>
      </c>
      <c r="AL39" s="235">
        <v>-2.6909999999999998</v>
      </c>
      <c r="AM39" s="235">
        <v>-40.167999999999999</v>
      </c>
    </row>
    <row r="40" spans="1:39" ht="15" x14ac:dyDescent="0.25">
      <c r="A40" s="193">
        <f>YampaRiverInflow.TotalOutflow!A40</f>
        <v>45231</v>
      </c>
      <c r="B40" s="165"/>
      <c r="C40" s="165"/>
      <c r="D40" s="165">
        <v>16.309999999999999</v>
      </c>
      <c r="E40" s="235">
        <v>-6.4260000000000002</v>
      </c>
      <c r="F40" s="235">
        <v>24.297000000000001</v>
      </c>
      <c r="G40" s="235">
        <v>17.045000000000002</v>
      </c>
      <c r="H40" s="235">
        <v>5.4539999999999997</v>
      </c>
      <c r="I40" s="235">
        <v>10.88</v>
      </c>
      <c r="J40" s="235">
        <v>-20.273</v>
      </c>
      <c r="K40" s="235">
        <v>20.206</v>
      </c>
      <c r="L40" s="235">
        <v>35.786000000000001</v>
      </c>
      <c r="M40" s="235">
        <v>28.035</v>
      </c>
      <c r="N40" s="235">
        <v>16.972000000000001</v>
      </c>
      <c r="O40" s="235">
        <v>32.304000000000002</v>
      </c>
      <c r="P40" s="235">
        <v>27.994</v>
      </c>
      <c r="Q40" s="235">
        <v>18.408000000000001</v>
      </c>
      <c r="R40" s="235">
        <v>27.646999999999998</v>
      </c>
      <c r="S40" s="235">
        <v>13.904999999999999</v>
      </c>
      <c r="T40" s="235">
        <v>20.082000000000001</v>
      </c>
      <c r="U40" s="235">
        <v>-4.2350000000000003</v>
      </c>
      <c r="V40" s="235">
        <v>5.524</v>
      </c>
      <c r="W40" s="235">
        <v>13.936</v>
      </c>
      <c r="X40" s="235">
        <v>18.489000000000001</v>
      </c>
      <c r="Y40" s="235">
        <v>53.006</v>
      </c>
      <c r="Z40" s="235">
        <v>26.384</v>
      </c>
      <c r="AA40" s="235">
        <v>7.4660000000000002</v>
      </c>
      <c r="AB40" s="235">
        <v>17.106999999999999</v>
      </c>
      <c r="AC40" s="235">
        <v>28.956</v>
      </c>
      <c r="AD40" s="235">
        <v>31.728000000000002</v>
      </c>
      <c r="AE40" s="235">
        <v>37.927500000000002</v>
      </c>
      <c r="AF40" s="235">
        <v>37.545540000000003</v>
      </c>
      <c r="AG40" s="235">
        <v>26.962349999999997</v>
      </c>
      <c r="AH40" s="235">
        <v>24.636060000000001</v>
      </c>
      <c r="AI40" s="235">
        <v>9.1373111003500007</v>
      </c>
      <c r="AJ40" s="235">
        <v>11.0838498908</v>
      </c>
      <c r="AK40" s="235">
        <v>9.3420000000000005</v>
      </c>
      <c r="AL40" s="235">
        <v>6.9249999999999998</v>
      </c>
      <c r="AM40" s="235">
        <v>53.298999999999999</v>
      </c>
    </row>
    <row r="41" spans="1:39" ht="15" x14ac:dyDescent="0.25">
      <c r="A41" s="193">
        <f>YampaRiverInflow.TotalOutflow!A41</f>
        <v>45261</v>
      </c>
      <c r="B41" s="165"/>
      <c r="C41" s="165"/>
      <c r="D41" s="165">
        <v>21.713999999999999</v>
      </c>
      <c r="E41" s="235">
        <v>17.190000000000001</v>
      </c>
      <c r="F41" s="235">
        <v>-8.3260000000000005</v>
      </c>
      <c r="G41" s="235">
        <v>4.6349999999999998</v>
      </c>
      <c r="H41" s="235">
        <v>47.975999999999999</v>
      </c>
      <c r="I41" s="235">
        <v>24.954999999999998</v>
      </c>
      <c r="J41" s="235">
        <v>24.792000000000002</v>
      </c>
      <c r="K41" s="235">
        <v>21.376000000000001</v>
      </c>
      <c r="L41" s="235">
        <v>28.204999999999998</v>
      </c>
      <c r="M41" s="235">
        <v>40.244</v>
      </c>
      <c r="N41" s="235">
        <v>27.562000000000001</v>
      </c>
      <c r="O41" s="235">
        <v>42.930999999999997</v>
      </c>
      <c r="P41" s="235">
        <v>16.896000000000001</v>
      </c>
      <c r="Q41" s="235">
        <v>5.2649999999999997</v>
      </c>
      <c r="R41" s="235">
        <v>14.913</v>
      </c>
      <c r="S41" s="235">
        <v>20.716999999999999</v>
      </c>
      <c r="T41" s="235">
        <v>34.1</v>
      </c>
      <c r="U41" s="235">
        <v>30.48</v>
      </c>
      <c r="V41" s="235">
        <v>17.712</v>
      </c>
      <c r="W41" s="235">
        <v>14.284000000000001</v>
      </c>
      <c r="X41" s="235">
        <v>19.059000000000001</v>
      </c>
      <c r="Y41" s="235">
        <v>32.093000000000004</v>
      </c>
      <c r="Z41" s="235">
        <v>31.068999999999999</v>
      </c>
      <c r="AA41" s="235">
        <v>-1.1339999999999999</v>
      </c>
      <c r="AB41" s="235">
        <v>19.942</v>
      </c>
      <c r="AC41" s="235">
        <v>24.683</v>
      </c>
      <c r="AD41" s="235">
        <v>26.542000000000002</v>
      </c>
      <c r="AE41" s="235">
        <v>32.755090000000003</v>
      </c>
      <c r="AF41" s="235">
        <v>27.805679999999999</v>
      </c>
      <c r="AG41" s="235">
        <v>21.076700000000002</v>
      </c>
      <c r="AH41" s="235">
        <v>7.0595299999999996</v>
      </c>
      <c r="AI41" s="235">
        <v>18.495586839200001</v>
      </c>
      <c r="AJ41" s="235">
        <v>21.658086085000001</v>
      </c>
      <c r="AK41" s="235">
        <v>-10.919</v>
      </c>
      <c r="AL41" s="235">
        <v>-18.315999999999999</v>
      </c>
      <c r="AM41" s="235">
        <v>48.563000000000002</v>
      </c>
    </row>
    <row r="42" spans="1:39" ht="15" x14ac:dyDescent="0.25">
      <c r="A42" s="193">
        <f>YampaRiverInflow.TotalOutflow!A42</f>
        <v>45292</v>
      </c>
      <c r="B42" s="165"/>
      <c r="C42" s="165"/>
      <c r="D42" s="165">
        <v>19.850999999999999</v>
      </c>
      <c r="E42" s="235">
        <v>31.077999999999999</v>
      </c>
      <c r="F42" s="235">
        <v>41.271999999999998</v>
      </c>
      <c r="G42" s="235">
        <v>10.534000000000001</v>
      </c>
      <c r="H42" s="235">
        <v>78.471000000000004</v>
      </c>
      <c r="I42" s="235">
        <v>15.356</v>
      </c>
      <c r="J42" s="235">
        <v>14.651</v>
      </c>
      <c r="K42" s="235">
        <v>30.507000000000001</v>
      </c>
      <c r="L42" s="235">
        <v>18.114999999999998</v>
      </c>
      <c r="M42" s="235">
        <v>101.17700000000001</v>
      </c>
      <c r="N42" s="235">
        <v>19.384</v>
      </c>
      <c r="O42" s="235">
        <v>30.748000000000001</v>
      </c>
      <c r="P42" s="235">
        <v>9.8130000000000006</v>
      </c>
      <c r="Q42" s="235">
        <v>-4.5359999999999996</v>
      </c>
      <c r="R42" s="235">
        <v>13.925000000000001</v>
      </c>
      <c r="S42" s="235">
        <v>62.106999999999999</v>
      </c>
      <c r="T42" s="235">
        <v>30.138999999999999</v>
      </c>
      <c r="U42" s="235">
        <v>34.121000000000002</v>
      </c>
      <c r="V42" s="235">
        <v>0.29199999999999998</v>
      </c>
      <c r="W42" s="235">
        <v>8.3659999999999997</v>
      </c>
      <c r="X42" s="235">
        <v>7.298</v>
      </c>
      <c r="Y42" s="235">
        <v>137.148</v>
      </c>
      <c r="Z42" s="235">
        <v>5.109</v>
      </c>
      <c r="AA42" s="235">
        <v>9.6739999999999995</v>
      </c>
      <c r="AB42" s="235">
        <v>13.996</v>
      </c>
      <c r="AC42" s="235">
        <v>3.7160000000000002</v>
      </c>
      <c r="AD42" s="235">
        <v>41.649769999999997</v>
      </c>
      <c r="AE42" s="235">
        <v>7.6267299999999993</v>
      </c>
      <c r="AF42" s="235">
        <v>11.469899999999999</v>
      </c>
      <c r="AG42" s="235">
        <v>17.2136</v>
      </c>
      <c r="AH42" s="235">
        <v>12.568142775</v>
      </c>
      <c r="AI42" s="235">
        <v>17.4341776228</v>
      </c>
      <c r="AJ42" s="235">
        <v>-20.010999999999999</v>
      </c>
      <c r="AK42" s="235">
        <v>8.234</v>
      </c>
      <c r="AL42" s="235">
        <v>-68.331000000000003</v>
      </c>
      <c r="AM42" s="235">
        <v>20.085000000000001</v>
      </c>
    </row>
    <row r="43" spans="1:39" ht="15" x14ac:dyDescent="0.25">
      <c r="A43" s="193">
        <f>YampaRiverInflow.TotalOutflow!A43</f>
        <v>45323</v>
      </c>
      <c r="B43" s="165"/>
      <c r="C43" s="165"/>
      <c r="D43" s="165">
        <v>9.7119999999999997</v>
      </c>
      <c r="E43" s="235">
        <v>17.422999999999998</v>
      </c>
      <c r="F43" s="235">
        <v>20.231999999999999</v>
      </c>
      <c r="G43" s="235">
        <v>-6.8810000000000002</v>
      </c>
      <c r="H43" s="235">
        <v>38.478000000000002</v>
      </c>
      <c r="I43" s="235">
        <v>38.890999999999998</v>
      </c>
      <c r="J43" s="235">
        <v>7.3949999999999996</v>
      </c>
      <c r="K43" s="235">
        <v>44.286999999999999</v>
      </c>
      <c r="L43" s="235">
        <v>29.244</v>
      </c>
      <c r="M43" s="235">
        <v>221.904</v>
      </c>
      <c r="N43" s="235">
        <v>10.265000000000001</v>
      </c>
      <c r="O43" s="235">
        <v>85.662000000000006</v>
      </c>
      <c r="P43" s="235">
        <v>11.233000000000001</v>
      </c>
      <c r="Q43" s="235">
        <v>13.169</v>
      </c>
      <c r="R43" s="235">
        <v>35.386000000000003</v>
      </c>
      <c r="S43" s="235">
        <v>17.077000000000002</v>
      </c>
      <c r="T43" s="235">
        <v>13.38</v>
      </c>
      <c r="U43" s="235">
        <v>16.087</v>
      </c>
      <c r="V43" s="235">
        <v>-0.86599999999999999</v>
      </c>
      <c r="W43" s="235">
        <v>23.463000000000001</v>
      </c>
      <c r="X43" s="235">
        <v>14.08</v>
      </c>
      <c r="Y43" s="235">
        <v>174.58199999999999</v>
      </c>
      <c r="Z43" s="235">
        <v>11.07</v>
      </c>
      <c r="AA43" s="235">
        <v>-5.6680000000000001</v>
      </c>
      <c r="AB43" s="235">
        <v>3.0179999999999998</v>
      </c>
      <c r="AC43" s="235">
        <v>14.69</v>
      </c>
      <c r="AD43" s="235">
        <v>8.8202999999999996</v>
      </c>
      <c r="AE43" s="235">
        <v>14.744759999999999</v>
      </c>
      <c r="AF43" s="235">
        <v>10.63569</v>
      </c>
      <c r="AG43" s="235">
        <v>3.61049</v>
      </c>
      <c r="AH43" s="235">
        <v>19.494754710900001</v>
      </c>
      <c r="AI43" s="235">
        <v>9.1826606062200007</v>
      </c>
      <c r="AJ43" s="235">
        <v>-32.098999999999997</v>
      </c>
      <c r="AK43" s="235">
        <v>-10.874000000000001</v>
      </c>
      <c r="AL43" s="235">
        <v>24.474</v>
      </c>
      <c r="AM43" s="235">
        <v>-42.707000000000001</v>
      </c>
    </row>
    <row r="44" spans="1:39" ht="15" x14ac:dyDescent="0.25">
      <c r="A44" s="193">
        <f>YampaRiverInflow.TotalOutflow!A44</f>
        <v>45352</v>
      </c>
      <c r="B44" s="165"/>
      <c r="C44" s="165"/>
      <c r="D44" s="165">
        <v>4.819</v>
      </c>
      <c r="E44" s="235">
        <v>96.531999999999996</v>
      </c>
      <c r="F44" s="235">
        <v>17.710999999999999</v>
      </c>
      <c r="G44" s="235">
        <v>-1.42</v>
      </c>
      <c r="H44" s="235">
        <v>43.502000000000002</v>
      </c>
      <c r="I44" s="235">
        <v>-6.4089999999999998</v>
      </c>
      <c r="J44" s="235">
        <v>8.8800000000000008</v>
      </c>
      <c r="K44" s="235">
        <v>37.970999999999997</v>
      </c>
      <c r="L44" s="235">
        <v>61.314999999999998</v>
      </c>
      <c r="M44" s="235">
        <v>316.43099999999998</v>
      </c>
      <c r="N44" s="235">
        <v>30.523</v>
      </c>
      <c r="O44" s="235">
        <v>99.09</v>
      </c>
      <c r="P44" s="235">
        <v>0.26700000000000002</v>
      </c>
      <c r="Q44" s="235">
        <v>21.556999999999999</v>
      </c>
      <c r="R44" s="235">
        <v>29.812999999999999</v>
      </c>
      <c r="S44" s="235">
        <v>17.334</v>
      </c>
      <c r="T44" s="235">
        <v>4.55</v>
      </c>
      <c r="U44" s="235">
        <v>29.456</v>
      </c>
      <c r="V44" s="235">
        <v>7.5919999999999996</v>
      </c>
      <c r="W44" s="235">
        <v>0.58599999999999997</v>
      </c>
      <c r="X44" s="235">
        <v>5.9260000000000002</v>
      </c>
      <c r="Y44" s="235">
        <v>168.72399999999999</v>
      </c>
      <c r="Z44" s="235">
        <v>24.416</v>
      </c>
      <c r="AA44" s="235">
        <v>16.087</v>
      </c>
      <c r="AB44" s="235">
        <v>3.2</v>
      </c>
      <c r="AC44" s="235">
        <v>10.916</v>
      </c>
      <c r="AD44" s="235">
        <v>55.120930000000001</v>
      </c>
      <c r="AE44" s="235">
        <v>5.3349099999999998</v>
      </c>
      <c r="AF44" s="235">
        <v>8.3023799999999994</v>
      </c>
      <c r="AG44" s="235">
        <v>7.6192200000000003</v>
      </c>
      <c r="AH44" s="235">
        <v>-3.1343052999900003</v>
      </c>
      <c r="AI44" s="235">
        <v>3.17213907435</v>
      </c>
      <c r="AJ44" s="235">
        <v>-63.835000000000001</v>
      </c>
      <c r="AK44" s="235">
        <v>-26.42</v>
      </c>
      <c r="AL44" s="235">
        <v>59.759</v>
      </c>
      <c r="AM44" s="235">
        <v>26.506</v>
      </c>
    </row>
    <row r="45" spans="1:39" ht="15" x14ac:dyDescent="0.25">
      <c r="A45" s="193">
        <f>YampaRiverInflow.TotalOutflow!A45</f>
        <v>45383</v>
      </c>
      <c r="B45" s="165"/>
      <c r="C45" s="165"/>
      <c r="D45" s="165">
        <v>8.2040000000000006</v>
      </c>
      <c r="E45" s="235">
        <v>53.290999999999997</v>
      </c>
      <c r="F45" s="235">
        <v>25.484000000000002</v>
      </c>
      <c r="G45" s="235">
        <v>-15.704000000000001</v>
      </c>
      <c r="H45" s="235">
        <v>2.6739999999999999</v>
      </c>
      <c r="I45" s="235">
        <v>9.9689999999999994</v>
      </c>
      <c r="J45" s="235">
        <v>14.242000000000001</v>
      </c>
      <c r="K45" s="235">
        <v>68.507000000000005</v>
      </c>
      <c r="L45" s="235">
        <v>34.072000000000003</v>
      </c>
      <c r="M45" s="235">
        <v>40.68</v>
      </c>
      <c r="N45" s="235">
        <v>13.753</v>
      </c>
      <c r="O45" s="235">
        <v>16.016999999999999</v>
      </c>
      <c r="P45" s="235">
        <v>14.180999999999999</v>
      </c>
      <c r="Q45" s="235">
        <v>10.909000000000001</v>
      </c>
      <c r="R45" s="235">
        <v>31.158000000000001</v>
      </c>
      <c r="S45" s="235">
        <v>9.2080000000000002</v>
      </c>
      <c r="T45" s="235">
        <v>5.04</v>
      </c>
      <c r="U45" s="235">
        <v>53.372999999999998</v>
      </c>
      <c r="V45" s="235">
        <v>10.19</v>
      </c>
      <c r="W45" s="235">
        <v>22.326000000000001</v>
      </c>
      <c r="X45" s="235">
        <v>12.529</v>
      </c>
      <c r="Y45" s="235">
        <v>16.698</v>
      </c>
      <c r="Z45" s="235">
        <v>14.458</v>
      </c>
      <c r="AA45" s="235">
        <v>15.693</v>
      </c>
      <c r="AB45" s="235">
        <v>12.19</v>
      </c>
      <c r="AC45" s="235">
        <v>15.191000000000001</v>
      </c>
      <c r="AD45" s="235">
        <v>34.110879999999995</v>
      </c>
      <c r="AE45" s="235">
        <v>18.928849999999997</v>
      </c>
      <c r="AF45" s="235">
        <v>23.699870000000001</v>
      </c>
      <c r="AG45" s="235">
        <v>14.320200000000002</v>
      </c>
      <c r="AH45" s="235">
        <v>23.981204488899998</v>
      </c>
      <c r="AI45" s="235">
        <v>12.6252825743</v>
      </c>
      <c r="AJ45" s="235">
        <v>-50.832999999999998</v>
      </c>
      <c r="AK45" s="235">
        <v>-3.6080000000000001</v>
      </c>
      <c r="AL45" s="235">
        <v>-89.194000000000003</v>
      </c>
      <c r="AM45" s="235">
        <v>49.36</v>
      </c>
    </row>
    <row r="46" spans="1:39" ht="15" x14ac:dyDescent="0.25">
      <c r="A46" s="193">
        <f>YampaRiverInflow.TotalOutflow!A46</f>
        <v>45413</v>
      </c>
      <c r="B46" s="165"/>
      <c r="C46" s="165"/>
      <c r="D46" s="165">
        <v>14.943</v>
      </c>
      <c r="E46" s="235">
        <v>23.445</v>
      </c>
      <c r="F46" s="235">
        <v>-44.76</v>
      </c>
      <c r="G46" s="235">
        <v>4.5609999999999999</v>
      </c>
      <c r="H46" s="235">
        <v>-17.443000000000001</v>
      </c>
      <c r="I46" s="235">
        <v>33.575000000000003</v>
      </c>
      <c r="J46" s="235">
        <v>29.093</v>
      </c>
      <c r="K46" s="235">
        <v>35.158000000000001</v>
      </c>
      <c r="L46" s="235">
        <v>30.619</v>
      </c>
      <c r="M46" s="235">
        <v>51.445999999999998</v>
      </c>
      <c r="N46" s="235">
        <v>147.43199999999999</v>
      </c>
      <c r="O46" s="235">
        <v>31.465</v>
      </c>
      <c r="P46" s="235">
        <v>16.225000000000001</v>
      </c>
      <c r="Q46" s="235">
        <v>15.988</v>
      </c>
      <c r="R46" s="235">
        <v>22.762</v>
      </c>
      <c r="S46" s="235">
        <v>16.884</v>
      </c>
      <c r="T46" s="235">
        <v>8.0370000000000008</v>
      </c>
      <c r="U46" s="235">
        <v>0.76700000000000002</v>
      </c>
      <c r="V46" s="235">
        <v>15.06</v>
      </c>
      <c r="W46" s="235">
        <v>18.966999999999999</v>
      </c>
      <c r="X46" s="235">
        <v>6.8140000000000001</v>
      </c>
      <c r="Y46" s="235">
        <v>10.48</v>
      </c>
      <c r="Z46" s="235">
        <v>-4.4349999999999996</v>
      </c>
      <c r="AA46" s="235">
        <v>13.545999999999999</v>
      </c>
      <c r="AB46" s="235">
        <v>14.374000000000001</v>
      </c>
      <c r="AC46" s="235">
        <v>20.312000000000001</v>
      </c>
      <c r="AD46" s="235">
        <v>24.09412</v>
      </c>
      <c r="AE46" s="235">
        <v>17.2925</v>
      </c>
      <c r="AF46" s="235">
        <v>26.04485</v>
      </c>
      <c r="AG46" s="235">
        <v>20.55932</v>
      </c>
      <c r="AH46" s="235">
        <v>-2.9233854721500001</v>
      </c>
      <c r="AI46" s="235">
        <v>20.635423071599998</v>
      </c>
      <c r="AJ46" s="235">
        <v>-15.445</v>
      </c>
      <c r="AK46" s="235">
        <v>-30.884</v>
      </c>
      <c r="AL46" s="235">
        <v>-80.722999999999999</v>
      </c>
      <c r="AM46" s="235">
        <v>-14.659000000000001</v>
      </c>
    </row>
    <row r="47" spans="1:39" ht="15" x14ac:dyDescent="0.25">
      <c r="A47" s="193">
        <f>YampaRiverInflow.TotalOutflow!A47</f>
        <v>45444</v>
      </c>
      <c r="B47" s="165"/>
      <c r="C47" s="165"/>
      <c r="D47" s="165">
        <v>10.954000000000001</v>
      </c>
      <c r="E47" s="235">
        <v>17.126000000000001</v>
      </c>
      <c r="F47" s="235">
        <v>9.0709999999999997</v>
      </c>
      <c r="G47" s="235">
        <v>12.688000000000001</v>
      </c>
      <c r="H47" s="235">
        <v>3.8149999999999999</v>
      </c>
      <c r="I47" s="235">
        <v>18.376000000000001</v>
      </c>
      <c r="J47" s="235">
        <v>10.868</v>
      </c>
      <c r="K47" s="235">
        <v>38.33</v>
      </c>
      <c r="L47" s="235">
        <v>17.908000000000001</v>
      </c>
      <c r="M47" s="235">
        <v>23.242999999999999</v>
      </c>
      <c r="N47" s="235">
        <v>149.01400000000001</v>
      </c>
      <c r="O47" s="235">
        <v>25.635000000000002</v>
      </c>
      <c r="P47" s="235">
        <v>16.579999999999998</v>
      </c>
      <c r="Q47" s="235">
        <v>17.053999999999998</v>
      </c>
      <c r="R47" s="235">
        <v>19.07</v>
      </c>
      <c r="S47" s="235">
        <v>13.257999999999999</v>
      </c>
      <c r="T47" s="235">
        <v>52.686</v>
      </c>
      <c r="U47" s="235">
        <v>31.236000000000001</v>
      </c>
      <c r="V47" s="235">
        <v>9.4260000000000002</v>
      </c>
      <c r="W47" s="235">
        <v>11.861000000000001</v>
      </c>
      <c r="X47" s="235">
        <v>3.2530000000000001</v>
      </c>
      <c r="Y47" s="235">
        <v>10.676</v>
      </c>
      <c r="Z47" s="235">
        <v>-12.563000000000001</v>
      </c>
      <c r="AA47" s="235">
        <v>10.95</v>
      </c>
      <c r="AB47" s="235">
        <v>4.9080000000000004</v>
      </c>
      <c r="AC47" s="235">
        <v>20.478999999999999</v>
      </c>
      <c r="AD47" s="235">
        <v>23.339099999999998</v>
      </c>
      <c r="AE47" s="235">
        <v>14.779639999999999</v>
      </c>
      <c r="AF47" s="235">
        <v>10.374750000000001</v>
      </c>
      <c r="AG47" s="235">
        <v>15.253579999999999</v>
      </c>
      <c r="AH47" s="235">
        <v>10.8723748103</v>
      </c>
      <c r="AI47" s="235">
        <v>19.2537612671</v>
      </c>
      <c r="AJ47" s="235">
        <v>-42.570999999999998</v>
      </c>
      <c r="AK47" s="235">
        <v>-23.359000000000002</v>
      </c>
      <c r="AL47" s="235">
        <v>-170.375</v>
      </c>
      <c r="AM47" s="235">
        <v>-68.215000000000003</v>
      </c>
    </row>
    <row r="48" spans="1:39" ht="15" x14ac:dyDescent="0.25">
      <c r="A48" s="193">
        <f>YampaRiverInflow.TotalOutflow!A48</f>
        <v>45474</v>
      </c>
      <c r="B48" s="165"/>
      <c r="C48" s="165"/>
      <c r="D48" s="165">
        <v>18.324000000000002</v>
      </c>
      <c r="E48" s="235">
        <v>31.13</v>
      </c>
      <c r="F48" s="235">
        <v>-0.70799999999999996</v>
      </c>
      <c r="G48" s="235">
        <v>17.495000000000001</v>
      </c>
      <c r="H48" s="235">
        <v>-0.90900000000000003</v>
      </c>
      <c r="I48" s="235">
        <v>22.303000000000001</v>
      </c>
      <c r="J48" s="235">
        <v>26.056000000000001</v>
      </c>
      <c r="K48" s="235">
        <v>37.981000000000002</v>
      </c>
      <c r="L48" s="235">
        <v>46.884999999999998</v>
      </c>
      <c r="M48" s="235">
        <v>38.639000000000003</v>
      </c>
      <c r="N48" s="235">
        <v>161.97499999999999</v>
      </c>
      <c r="O48" s="235">
        <v>38.319000000000003</v>
      </c>
      <c r="P48" s="235">
        <v>19.699000000000002</v>
      </c>
      <c r="Q48" s="235">
        <v>17.989999999999998</v>
      </c>
      <c r="R48" s="235">
        <v>13.172000000000001</v>
      </c>
      <c r="S48" s="235">
        <v>40.615000000000002</v>
      </c>
      <c r="T48" s="235">
        <v>26.545000000000002</v>
      </c>
      <c r="U48" s="235">
        <v>25.422999999999998</v>
      </c>
      <c r="V48" s="235">
        <v>13.888999999999999</v>
      </c>
      <c r="W48" s="235">
        <v>15.146000000000001</v>
      </c>
      <c r="X48" s="235">
        <v>6.6020000000000003</v>
      </c>
      <c r="Y48" s="235">
        <v>10.079000000000001</v>
      </c>
      <c r="Z48" s="235">
        <v>4.5090000000000003</v>
      </c>
      <c r="AA48" s="235">
        <v>26.234000000000002</v>
      </c>
      <c r="AB48" s="235">
        <v>12.146000000000001</v>
      </c>
      <c r="AC48" s="235">
        <v>17.390999999999998</v>
      </c>
      <c r="AD48" s="235">
        <v>17.51343</v>
      </c>
      <c r="AE48" s="235">
        <v>34.483599999999996</v>
      </c>
      <c r="AF48" s="235">
        <v>45.963620000000006</v>
      </c>
      <c r="AG48" s="235">
        <v>28.082819999999998</v>
      </c>
      <c r="AH48" s="235">
        <v>19.215399487300001</v>
      </c>
      <c r="AI48" s="235">
        <v>17.603711951099999</v>
      </c>
      <c r="AJ48" s="235">
        <v>-60.779000000000003</v>
      </c>
      <c r="AK48" s="235">
        <v>-56.558999999999997</v>
      </c>
      <c r="AL48" s="235">
        <v>-126.367</v>
      </c>
      <c r="AM48" s="235">
        <v>-44.088999999999999</v>
      </c>
    </row>
    <row r="49" spans="1:1005" ht="15" x14ac:dyDescent="0.25">
      <c r="A49" s="193">
        <f>YampaRiverInflow.TotalOutflow!A49</f>
        <v>45505</v>
      </c>
      <c r="B49" s="165"/>
      <c r="C49" s="165"/>
      <c r="D49" s="165">
        <v>17.367000000000001</v>
      </c>
      <c r="E49" s="235">
        <v>32.896999999999998</v>
      </c>
      <c r="F49" s="235">
        <v>15.759</v>
      </c>
      <c r="G49" s="235">
        <v>30.661000000000001</v>
      </c>
      <c r="H49" s="235">
        <v>55</v>
      </c>
      <c r="I49" s="235">
        <v>48.677</v>
      </c>
      <c r="J49" s="235">
        <v>33.113</v>
      </c>
      <c r="K49" s="235">
        <v>45.93</v>
      </c>
      <c r="L49" s="235">
        <v>51.271000000000001</v>
      </c>
      <c r="M49" s="235">
        <v>50.551000000000002</v>
      </c>
      <c r="N49" s="235">
        <v>39.052</v>
      </c>
      <c r="O49" s="235">
        <v>28.867000000000001</v>
      </c>
      <c r="P49" s="235">
        <v>22.442</v>
      </c>
      <c r="Q49" s="235">
        <v>26.152999999999999</v>
      </c>
      <c r="R49" s="235">
        <v>32.817999999999998</v>
      </c>
      <c r="S49" s="235">
        <v>21.527999999999999</v>
      </c>
      <c r="T49" s="235">
        <v>35.834000000000003</v>
      </c>
      <c r="U49" s="235">
        <v>31.181000000000001</v>
      </c>
      <c r="V49" s="235">
        <v>15.63</v>
      </c>
      <c r="W49" s="235">
        <v>23.109000000000002</v>
      </c>
      <c r="X49" s="235">
        <v>11.401</v>
      </c>
      <c r="Y49" s="235">
        <v>31.262</v>
      </c>
      <c r="Z49" s="235">
        <v>3.68</v>
      </c>
      <c r="AA49" s="235">
        <v>14.694000000000001</v>
      </c>
      <c r="AB49" s="235">
        <v>25.271000000000001</v>
      </c>
      <c r="AC49" s="235">
        <v>24.695</v>
      </c>
      <c r="AD49" s="235">
        <v>21.273709999999998</v>
      </c>
      <c r="AE49" s="235">
        <v>24.753779999999999</v>
      </c>
      <c r="AF49" s="235">
        <v>25.619619999999998</v>
      </c>
      <c r="AG49" s="235">
        <v>36.973279999999995</v>
      </c>
      <c r="AH49" s="235">
        <v>26.050836177000001</v>
      </c>
      <c r="AI49" s="235">
        <v>15.572127335099999</v>
      </c>
      <c r="AJ49" s="235">
        <v>-38.963999999999999</v>
      </c>
      <c r="AK49" s="235">
        <v>-34.012</v>
      </c>
      <c r="AL49" s="235">
        <v>6.7279999999999998</v>
      </c>
      <c r="AM49" s="235">
        <v>36.843000000000004</v>
      </c>
    </row>
    <row r="50" spans="1:1005" ht="15" x14ac:dyDescent="0.25">
      <c r="A50" s="193">
        <f>YampaRiverInflow.TotalOutflow!A50</f>
        <v>45536</v>
      </c>
      <c r="B50" s="165"/>
      <c r="C50" s="165"/>
      <c r="D50" s="165">
        <v>16.686</v>
      </c>
      <c r="E50" s="235">
        <v>18.584</v>
      </c>
      <c r="F50" s="235">
        <v>20.257999999999999</v>
      </c>
      <c r="G50" s="235">
        <v>40.121000000000002</v>
      </c>
      <c r="H50" s="235">
        <v>42.011000000000003</v>
      </c>
      <c r="I50" s="235">
        <v>32.043999999999997</v>
      </c>
      <c r="J50" s="235">
        <v>34.625999999999998</v>
      </c>
      <c r="K50" s="235">
        <v>44.92</v>
      </c>
      <c r="L50" s="235">
        <v>38.738</v>
      </c>
      <c r="M50" s="235">
        <v>36.225999999999999</v>
      </c>
      <c r="N50" s="235">
        <v>28.126000000000001</v>
      </c>
      <c r="O50" s="235">
        <v>31.236000000000001</v>
      </c>
      <c r="P50" s="235">
        <v>22.335000000000001</v>
      </c>
      <c r="Q50" s="235">
        <v>48.393999999999998</v>
      </c>
      <c r="R50" s="235">
        <v>28.478999999999999</v>
      </c>
      <c r="S50" s="235">
        <v>11.491</v>
      </c>
      <c r="T50" s="235">
        <v>18.042999999999999</v>
      </c>
      <c r="U50" s="235">
        <v>23.867999999999999</v>
      </c>
      <c r="V50" s="235">
        <v>14.974</v>
      </c>
      <c r="W50" s="235">
        <v>17.042999999999999</v>
      </c>
      <c r="X50" s="235">
        <v>23.401</v>
      </c>
      <c r="Y50" s="235">
        <v>6.1059999999999999</v>
      </c>
      <c r="Z50" s="235">
        <v>5.0819999999999999</v>
      </c>
      <c r="AA50" s="235">
        <v>18.600999999999999</v>
      </c>
      <c r="AB50" s="235">
        <v>14.476000000000001</v>
      </c>
      <c r="AC50" s="235">
        <v>21.350999999999999</v>
      </c>
      <c r="AD50" s="235">
        <v>17.48638</v>
      </c>
      <c r="AE50" s="235">
        <v>30.457650000000001</v>
      </c>
      <c r="AF50" s="235">
        <v>31.318210000000001</v>
      </c>
      <c r="AG50" s="235">
        <v>23.158259999999999</v>
      </c>
      <c r="AH50" s="235">
        <v>13.2491374797</v>
      </c>
      <c r="AI50" s="235">
        <v>19.184875404</v>
      </c>
      <c r="AJ50" s="235">
        <v>42.127000000000002</v>
      </c>
      <c r="AK50" s="235">
        <v>-1.2290000000000001</v>
      </c>
      <c r="AL50" s="235">
        <v>-33.959000000000003</v>
      </c>
      <c r="AM50" s="235">
        <v>31.548999999999999</v>
      </c>
    </row>
    <row r="51" spans="1:1005" ht="15" x14ac:dyDescent="0.25">
      <c r="A51" s="193">
        <f>YampaRiverInflow.TotalOutflow!A51</f>
        <v>45566</v>
      </c>
      <c r="B51" s="165"/>
      <c r="C51" s="165"/>
      <c r="D51" s="165">
        <v>23.931000000000001</v>
      </c>
      <c r="E51" s="235">
        <v>36.676000000000002</v>
      </c>
      <c r="F51" s="235">
        <v>34.716000000000001</v>
      </c>
      <c r="G51" s="235">
        <v>66.048000000000002</v>
      </c>
      <c r="H51" s="235">
        <v>39.569000000000003</v>
      </c>
      <c r="I51" s="235">
        <v>37.305999999999997</v>
      </c>
      <c r="J51" s="235">
        <v>23.975999999999999</v>
      </c>
      <c r="K51" s="235">
        <v>34.430999999999997</v>
      </c>
      <c r="L51" s="235">
        <v>38.234000000000002</v>
      </c>
      <c r="M51" s="235">
        <v>25.995000000000001</v>
      </c>
      <c r="N51" s="235">
        <v>33.972000000000001</v>
      </c>
      <c r="O51" s="235">
        <v>22.088999999999999</v>
      </c>
      <c r="P51" s="235">
        <v>19.114000000000001</v>
      </c>
      <c r="Q51" s="235">
        <v>8.282</v>
      </c>
      <c r="R51" s="235">
        <v>40.549999999999997</v>
      </c>
      <c r="S51" s="235">
        <v>-13.923999999999999</v>
      </c>
      <c r="T51" s="235">
        <v>25.102</v>
      </c>
      <c r="U51" s="235">
        <v>12.989000000000001</v>
      </c>
      <c r="V51" s="235">
        <v>27.751999999999999</v>
      </c>
      <c r="W51" s="235">
        <v>9.3919999999999995</v>
      </c>
      <c r="X51" s="235">
        <v>43.768999999999998</v>
      </c>
      <c r="Y51" s="235">
        <v>22.535</v>
      </c>
      <c r="Z51" s="235">
        <v>16.07</v>
      </c>
      <c r="AA51" s="235">
        <v>21.861999999999998</v>
      </c>
      <c r="AB51" s="235">
        <v>21.155999999999999</v>
      </c>
      <c r="AC51" s="235">
        <v>17.678999999999998</v>
      </c>
      <c r="AD51" s="235">
        <v>24.983849999999997</v>
      </c>
      <c r="AE51" s="235">
        <v>30.878040000000002</v>
      </c>
      <c r="AF51" s="235">
        <v>34.297699999999999</v>
      </c>
      <c r="AG51" s="235">
        <v>18.70016</v>
      </c>
      <c r="AH51" s="235">
        <v>16.062130960200001</v>
      </c>
      <c r="AI51" s="235">
        <v>34.217743520299997</v>
      </c>
      <c r="AJ51" s="235">
        <v>13.193</v>
      </c>
      <c r="AK51" s="235">
        <v>-2.6909999999999998</v>
      </c>
      <c r="AL51" s="235">
        <v>-40.167999999999999</v>
      </c>
      <c r="AM51" s="235">
        <v>31.16</v>
      </c>
    </row>
    <row r="52" spans="1:1005" ht="15" x14ac:dyDescent="0.25">
      <c r="A52" s="193">
        <f>YampaRiverInflow.TotalOutflow!A52</f>
        <v>45597</v>
      </c>
      <c r="B52" s="165"/>
      <c r="C52" s="165"/>
      <c r="D52" s="165">
        <v>16.309999999999999</v>
      </c>
      <c r="E52" s="235">
        <v>24.297000000000001</v>
      </c>
      <c r="F52" s="235">
        <v>17.045000000000002</v>
      </c>
      <c r="G52" s="235">
        <v>5.4539999999999997</v>
      </c>
      <c r="H52" s="235">
        <v>10.88</v>
      </c>
      <c r="I52" s="235">
        <v>-20.273</v>
      </c>
      <c r="J52" s="235">
        <v>20.206</v>
      </c>
      <c r="K52" s="235">
        <v>35.786000000000001</v>
      </c>
      <c r="L52" s="235">
        <v>28.035</v>
      </c>
      <c r="M52" s="235">
        <v>16.972000000000001</v>
      </c>
      <c r="N52" s="235">
        <v>32.304000000000002</v>
      </c>
      <c r="O52" s="235">
        <v>27.994</v>
      </c>
      <c r="P52" s="235">
        <v>18.408000000000001</v>
      </c>
      <c r="Q52" s="235">
        <v>27.646999999999998</v>
      </c>
      <c r="R52" s="235">
        <v>13.904999999999999</v>
      </c>
      <c r="S52" s="235">
        <v>20.082000000000001</v>
      </c>
      <c r="T52" s="235">
        <v>-4.2350000000000003</v>
      </c>
      <c r="U52" s="235">
        <v>5.524</v>
      </c>
      <c r="V52" s="235">
        <v>13.936</v>
      </c>
      <c r="W52" s="235">
        <v>18.489000000000001</v>
      </c>
      <c r="X52" s="235">
        <v>53.006</v>
      </c>
      <c r="Y52" s="235">
        <v>26.384</v>
      </c>
      <c r="Z52" s="235">
        <v>7.4660000000000002</v>
      </c>
      <c r="AA52" s="235">
        <v>17.106999999999999</v>
      </c>
      <c r="AB52" s="235">
        <v>28.956</v>
      </c>
      <c r="AC52" s="235">
        <v>31.728000000000002</v>
      </c>
      <c r="AD52" s="235">
        <v>37.927500000000002</v>
      </c>
      <c r="AE52" s="235">
        <v>37.545540000000003</v>
      </c>
      <c r="AF52" s="235">
        <v>26.962349999999997</v>
      </c>
      <c r="AG52" s="235">
        <v>24.636060000000001</v>
      </c>
      <c r="AH52" s="235">
        <v>9.1373111003500007</v>
      </c>
      <c r="AI52" s="235">
        <v>11.0838498908</v>
      </c>
      <c r="AJ52" s="235">
        <v>9.3420000000000005</v>
      </c>
      <c r="AK52" s="235">
        <v>6.9249999999999998</v>
      </c>
      <c r="AL52" s="235">
        <v>53.298999999999999</v>
      </c>
      <c r="AM52" s="235">
        <v>-6.4260000000000002</v>
      </c>
    </row>
    <row r="53" spans="1:1005" ht="15" x14ac:dyDescent="0.25">
      <c r="A53" s="193">
        <f>YampaRiverInflow.TotalOutflow!A53</f>
        <v>45627</v>
      </c>
      <c r="B53" s="165"/>
      <c r="C53" s="165"/>
      <c r="D53" s="165">
        <v>21.713999999999999</v>
      </c>
      <c r="E53" s="235">
        <v>-8.3260000000000005</v>
      </c>
      <c r="F53" s="235">
        <v>4.6349999999999998</v>
      </c>
      <c r="G53" s="235">
        <v>47.975999999999999</v>
      </c>
      <c r="H53" s="235">
        <v>24.954999999999998</v>
      </c>
      <c r="I53" s="235">
        <v>24.792000000000002</v>
      </c>
      <c r="J53" s="235">
        <v>21.376000000000001</v>
      </c>
      <c r="K53" s="235">
        <v>28.204999999999998</v>
      </c>
      <c r="L53" s="235">
        <v>40.244</v>
      </c>
      <c r="M53" s="235">
        <v>27.562000000000001</v>
      </c>
      <c r="N53" s="235">
        <v>42.930999999999997</v>
      </c>
      <c r="O53" s="235">
        <v>16.896000000000001</v>
      </c>
      <c r="P53" s="235">
        <v>5.2649999999999997</v>
      </c>
      <c r="Q53" s="235">
        <v>14.913</v>
      </c>
      <c r="R53" s="235">
        <v>20.716999999999999</v>
      </c>
      <c r="S53" s="235">
        <v>34.1</v>
      </c>
      <c r="T53" s="235">
        <v>30.48</v>
      </c>
      <c r="U53" s="235">
        <v>17.712</v>
      </c>
      <c r="V53" s="235">
        <v>14.284000000000001</v>
      </c>
      <c r="W53" s="235">
        <v>19.059000000000001</v>
      </c>
      <c r="X53" s="235">
        <v>32.093000000000004</v>
      </c>
      <c r="Y53" s="235">
        <v>31.068999999999999</v>
      </c>
      <c r="Z53" s="235">
        <v>-1.1339999999999999</v>
      </c>
      <c r="AA53" s="235">
        <v>19.942</v>
      </c>
      <c r="AB53" s="235">
        <v>24.683</v>
      </c>
      <c r="AC53" s="235">
        <v>26.542000000000002</v>
      </c>
      <c r="AD53" s="235">
        <v>32.755090000000003</v>
      </c>
      <c r="AE53" s="235">
        <v>27.805679999999999</v>
      </c>
      <c r="AF53" s="235">
        <v>21.076700000000002</v>
      </c>
      <c r="AG53" s="235">
        <v>7.0595299999999996</v>
      </c>
      <c r="AH53" s="235">
        <v>18.495586839200001</v>
      </c>
      <c r="AI53" s="235">
        <v>21.658086085000001</v>
      </c>
      <c r="AJ53" s="235">
        <v>-10.919</v>
      </c>
      <c r="AK53" s="235">
        <v>-18.315999999999999</v>
      </c>
      <c r="AL53" s="235">
        <v>48.563000000000002</v>
      </c>
      <c r="AM53" s="235">
        <v>17.190000000000001</v>
      </c>
    </row>
    <row r="54" spans="1:1005" ht="15" x14ac:dyDescent="0.25">
      <c r="A54" s="193">
        <f>YampaRiverInflow.TotalOutflow!A54</f>
        <v>45658</v>
      </c>
      <c r="B54" s="165"/>
      <c r="C54" s="165"/>
      <c r="D54" s="165">
        <v>19.850999999999999</v>
      </c>
      <c r="E54" s="235">
        <v>41.271999999999998</v>
      </c>
      <c r="F54" s="235">
        <v>10.534000000000001</v>
      </c>
      <c r="G54" s="235">
        <v>78.471000000000004</v>
      </c>
      <c r="H54" s="235">
        <v>15.356</v>
      </c>
      <c r="I54" s="235">
        <v>14.651</v>
      </c>
      <c r="J54" s="235">
        <v>30.507000000000001</v>
      </c>
      <c r="K54" s="235">
        <v>18.114999999999998</v>
      </c>
      <c r="L54" s="235">
        <v>101.17700000000001</v>
      </c>
      <c r="M54" s="235">
        <v>19.384</v>
      </c>
      <c r="N54" s="235">
        <v>30.748000000000001</v>
      </c>
      <c r="O54" s="235">
        <v>9.8130000000000006</v>
      </c>
      <c r="P54" s="235">
        <v>-4.5359999999999996</v>
      </c>
      <c r="Q54" s="235">
        <v>13.925000000000001</v>
      </c>
      <c r="R54" s="235">
        <v>62.106999999999999</v>
      </c>
      <c r="S54" s="235">
        <v>30.138999999999999</v>
      </c>
      <c r="T54" s="235">
        <v>34.121000000000002</v>
      </c>
      <c r="U54" s="235">
        <v>0.29199999999999998</v>
      </c>
      <c r="V54" s="235">
        <v>8.3659999999999997</v>
      </c>
      <c r="W54" s="235">
        <v>7.298</v>
      </c>
      <c r="X54" s="235">
        <v>137.148</v>
      </c>
      <c r="Y54" s="235">
        <v>5.109</v>
      </c>
      <c r="Z54" s="235">
        <v>9.6739999999999995</v>
      </c>
      <c r="AA54" s="235">
        <v>13.996</v>
      </c>
      <c r="AB54" s="235">
        <v>3.7160000000000002</v>
      </c>
      <c r="AC54" s="235">
        <v>41.649769999999997</v>
      </c>
      <c r="AD54" s="235">
        <v>7.6267299999999993</v>
      </c>
      <c r="AE54" s="235">
        <v>11.469899999999999</v>
      </c>
      <c r="AF54" s="235">
        <v>17.2136</v>
      </c>
      <c r="AG54" s="235">
        <v>12.568142775</v>
      </c>
      <c r="AH54" s="235">
        <v>17.4341776228</v>
      </c>
      <c r="AI54" s="235">
        <v>-20.010999999999999</v>
      </c>
      <c r="AJ54" s="235">
        <v>8.234</v>
      </c>
      <c r="AK54" s="235">
        <v>-68.331000000000003</v>
      </c>
      <c r="AL54" s="235">
        <v>20.085000000000001</v>
      </c>
      <c r="AM54" s="235">
        <v>31.077999999999999</v>
      </c>
    </row>
    <row r="55" spans="1:1005" ht="15" x14ac:dyDescent="0.25">
      <c r="A55" s="193">
        <f>YampaRiverInflow.TotalOutflow!A55</f>
        <v>45689</v>
      </c>
      <c r="B55" s="165"/>
      <c r="C55" s="165"/>
      <c r="D55" s="165">
        <v>9.7119999999999997</v>
      </c>
      <c r="E55" s="235">
        <v>20.231999999999999</v>
      </c>
      <c r="F55" s="235">
        <v>-6.8810000000000002</v>
      </c>
      <c r="G55" s="235">
        <v>38.478000000000002</v>
      </c>
      <c r="H55" s="235">
        <v>38.890999999999998</v>
      </c>
      <c r="I55" s="235">
        <v>7.3949999999999996</v>
      </c>
      <c r="J55" s="235">
        <v>44.286999999999999</v>
      </c>
      <c r="K55" s="235">
        <v>29.244</v>
      </c>
      <c r="L55" s="235">
        <v>221.904</v>
      </c>
      <c r="M55" s="235">
        <v>10.265000000000001</v>
      </c>
      <c r="N55" s="235">
        <v>85.662000000000006</v>
      </c>
      <c r="O55" s="235">
        <v>11.233000000000001</v>
      </c>
      <c r="P55" s="235">
        <v>13.169</v>
      </c>
      <c r="Q55" s="235">
        <v>35.386000000000003</v>
      </c>
      <c r="R55" s="235">
        <v>17.077000000000002</v>
      </c>
      <c r="S55" s="235">
        <v>13.38</v>
      </c>
      <c r="T55" s="235">
        <v>16.087</v>
      </c>
      <c r="U55" s="235">
        <v>-0.86599999999999999</v>
      </c>
      <c r="V55" s="235">
        <v>23.463000000000001</v>
      </c>
      <c r="W55" s="235">
        <v>14.08</v>
      </c>
      <c r="X55" s="235">
        <v>174.58199999999999</v>
      </c>
      <c r="Y55" s="235">
        <v>11.07</v>
      </c>
      <c r="Z55" s="235">
        <v>-5.6680000000000001</v>
      </c>
      <c r="AA55" s="235">
        <v>3.0179999999999998</v>
      </c>
      <c r="AB55" s="235">
        <v>14.69</v>
      </c>
      <c r="AC55" s="235">
        <v>8.8202999999999996</v>
      </c>
      <c r="AD55" s="235">
        <v>14.744759999999999</v>
      </c>
      <c r="AE55" s="235">
        <v>10.63569</v>
      </c>
      <c r="AF55" s="235">
        <v>3.61049</v>
      </c>
      <c r="AG55" s="235">
        <v>19.494754710900001</v>
      </c>
      <c r="AH55" s="235">
        <v>9.1826606062200007</v>
      </c>
      <c r="AI55" s="235">
        <v>-32.098999999999997</v>
      </c>
      <c r="AJ55" s="235">
        <v>-10.874000000000001</v>
      </c>
      <c r="AK55" s="235">
        <v>24.474</v>
      </c>
      <c r="AL55" s="235">
        <v>-42.707000000000001</v>
      </c>
      <c r="AM55" s="235">
        <v>17.422999999999998</v>
      </c>
    </row>
    <row r="56" spans="1:1005" ht="15" x14ac:dyDescent="0.25">
      <c r="A56" s="193">
        <f>YampaRiverInflow.TotalOutflow!A56</f>
        <v>45717</v>
      </c>
      <c r="B56" s="165"/>
      <c r="C56" s="165"/>
      <c r="D56" s="165">
        <v>4.819</v>
      </c>
      <c r="E56" s="235">
        <v>17.710999999999999</v>
      </c>
      <c r="F56" s="235">
        <v>-1.42</v>
      </c>
      <c r="G56" s="235">
        <v>43.502000000000002</v>
      </c>
      <c r="H56" s="235">
        <v>-6.4089999999999998</v>
      </c>
      <c r="I56" s="235">
        <v>8.8800000000000008</v>
      </c>
      <c r="J56" s="235">
        <v>37.970999999999997</v>
      </c>
      <c r="K56" s="235">
        <v>61.314999999999998</v>
      </c>
      <c r="L56" s="235">
        <v>316.43099999999998</v>
      </c>
      <c r="M56" s="235">
        <v>30.523</v>
      </c>
      <c r="N56" s="235">
        <v>99.09</v>
      </c>
      <c r="O56" s="235">
        <v>0.26700000000000002</v>
      </c>
      <c r="P56" s="235">
        <v>21.556999999999999</v>
      </c>
      <c r="Q56" s="235">
        <v>29.812999999999999</v>
      </c>
      <c r="R56" s="235">
        <v>17.334</v>
      </c>
      <c r="S56" s="235">
        <v>4.55</v>
      </c>
      <c r="T56" s="235">
        <v>29.456</v>
      </c>
      <c r="U56" s="235">
        <v>7.5919999999999996</v>
      </c>
      <c r="V56" s="235">
        <v>0.58599999999999997</v>
      </c>
      <c r="W56" s="235">
        <v>5.9260000000000002</v>
      </c>
      <c r="X56" s="235">
        <v>168.72399999999999</v>
      </c>
      <c r="Y56" s="235">
        <v>24.416</v>
      </c>
      <c r="Z56" s="235">
        <v>16.087</v>
      </c>
      <c r="AA56" s="235">
        <v>3.2</v>
      </c>
      <c r="AB56" s="235">
        <v>10.916</v>
      </c>
      <c r="AC56" s="235">
        <v>55.120930000000001</v>
      </c>
      <c r="AD56" s="235">
        <v>5.3349099999999998</v>
      </c>
      <c r="AE56" s="235">
        <v>8.3023799999999994</v>
      </c>
      <c r="AF56" s="235">
        <v>7.6192200000000003</v>
      </c>
      <c r="AG56" s="235">
        <v>-3.1343052999900003</v>
      </c>
      <c r="AH56" s="235">
        <v>3.17213907435</v>
      </c>
      <c r="AI56" s="235">
        <v>-63.835000000000001</v>
      </c>
      <c r="AJ56" s="235">
        <v>-26.42</v>
      </c>
      <c r="AK56" s="235">
        <v>59.759</v>
      </c>
      <c r="AL56" s="235">
        <v>26.506</v>
      </c>
      <c r="AM56" s="235">
        <v>96.531999999999996</v>
      </c>
    </row>
    <row r="57" spans="1:1005" ht="15" x14ac:dyDescent="0.25">
      <c r="A57" s="193">
        <f>YampaRiverInflow.TotalOutflow!A57</f>
        <v>45748</v>
      </c>
      <c r="B57" s="165"/>
      <c r="C57" s="165"/>
      <c r="D57" s="165">
        <v>8.2040000000000006</v>
      </c>
      <c r="E57" s="235">
        <v>25.484000000000002</v>
      </c>
      <c r="F57" s="235">
        <v>-15.704000000000001</v>
      </c>
      <c r="G57" s="235">
        <v>2.6739999999999999</v>
      </c>
      <c r="H57" s="235">
        <v>9.9689999999999994</v>
      </c>
      <c r="I57" s="235">
        <v>14.242000000000001</v>
      </c>
      <c r="J57" s="235">
        <v>68.507000000000005</v>
      </c>
      <c r="K57" s="235">
        <v>34.072000000000003</v>
      </c>
      <c r="L57" s="235">
        <v>40.68</v>
      </c>
      <c r="M57" s="235">
        <v>13.753</v>
      </c>
      <c r="N57" s="235">
        <v>16.016999999999999</v>
      </c>
      <c r="O57" s="235">
        <v>14.180999999999999</v>
      </c>
      <c r="P57" s="235">
        <v>10.909000000000001</v>
      </c>
      <c r="Q57" s="235">
        <v>31.158000000000001</v>
      </c>
      <c r="R57" s="235">
        <v>9.2080000000000002</v>
      </c>
      <c r="S57" s="235">
        <v>5.04</v>
      </c>
      <c r="T57" s="235">
        <v>53.372999999999998</v>
      </c>
      <c r="U57" s="235">
        <v>10.19</v>
      </c>
      <c r="V57" s="235">
        <v>22.326000000000001</v>
      </c>
      <c r="W57" s="235">
        <v>12.529</v>
      </c>
      <c r="X57" s="235">
        <v>16.698</v>
      </c>
      <c r="Y57" s="235">
        <v>14.458</v>
      </c>
      <c r="Z57" s="235">
        <v>15.693</v>
      </c>
      <c r="AA57" s="235">
        <v>12.19</v>
      </c>
      <c r="AB57" s="235">
        <v>15.191000000000001</v>
      </c>
      <c r="AC57" s="235">
        <v>34.110879999999995</v>
      </c>
      <c r="AD57" s="235">
        <v>18.928849999999997</v>
      </c>
      <c r="AE57" s="235">
        <v>23.699870000000001</v>
      </c>
      <c r="AF57" s="235">
        <v>14.320200000000002</v>
      </c>
      <c r="AG57" s="235">
        <v>23.981204488899998</v>
      </c>
      <c r="AH57" s="235">
        <v>12.6252825743</v>
      </c>
      <c r="AI57" s="235">
        <v>-50.832999999999998</v>
      </c>
      <c r="AJ57" s="235">
        <v>-3.6080000000000001</v>
      </c>
      <c r="AK57" s="235">
        <v>-89.194000000000003</v>
      </c>
      <c r="AL57" s="235">
        <v>49.36</v>
      </c>
      <c r="AM57" s="235">
        <v>53.290999999999997</v>
      </c>
    </row>
    <row r="58" spans="1:1005" ht="15" x14ac:dyDescent="0.25">
      <c r="A58" s="193">
        <f>YampaRiverInflow.TotalOutflow!A58</f>
        <v>45778</v>
      </c>
      <c r="B58" s="165"/>
      <c r="C58" s="165"/>
      <c r="D58" s="165">
        <v>14.943</v>
      </c>
      <c r="E58" s="235">
        <v>-44.76</v>
      </c>
      <c r="F58" s="235">
        <v>4.5609999999999999</v>
      </c>
      <c r="G58" s="235">
        <v>-17.443000000000001</v>
      </c>
      <c r="H58" s="235">
        <v>33.575000000000003</v>
      </c>
      <c r="I58" s="235">
        <v>29.093</v>
      </c>
      <c r="J58" s="235">
        <v>35.158000000000001</v>
      </c>
      <c r="K58" s="235">
        <v>30.619</v>
      </c>
      <c r="L58" s="235">
        <v>51.445999999999998</v>
      </c>
      <c r="M58" s="235">
        <v>147.43199999999999</v>
      </c>
      <c r="N58" s="235">
        <v>31.465</v>
      </c>
      <c r="O58" s="235">
        <v>16.225000000000001</v>
      </c>
      <c r="P58" s="235">
        <v>15.988</v>
      </c>
      <c r="Q58" s="235">
        <v>22.762</v>
      </c>
      <c r="R58" s="235">
        <v>16.884</v>
      </c>
      <c r="S58" s="235">
        <v>8.0370000000000008</v>
      </c>
      <c r="T58" s="235">
        <v>0.76700000000000002</v>
      </c>
      <c r="U58" s="235">
        <v>15.06</v>
      </c>
      <c r="V58" s="235">
        <v>18.966999999999999</v>
      </c>
      <c r="W58" s="235">
        <v>6.8140000000000001</v>
      </c>
      <c r="X58" s="235">
        <v>10.48</v>
      </c>
      <c r="Y58" s="235">
        <v>-4.4349999999999996</v>
      </c>
      <c r="Z58" s="235">
        <v>13.545999999999999</v>
      </c>
      <c r="AA58" s="235">
        <v>14.374000000000001</v>
      </c>
      <c r="AB58" s="235">
        <v>20.312000000000001</v>
      </c>
      <c r="AC58" s="235">
        <v>24.09412</v>
      </c>
      <c r="AD58" s="235">
        <v>17.2925</v>
      </c>
      <c r="AE58" s="235">
        <v>26.04485</v>
      </c>
      <c r="AF58" s="235">
        <v>20.55932</v>
      </c>
      <c r="AG58" s="235">
        <v>-2.9233854721500001</v>
      </c>
      <c r="AH58" s="235">
        <v>20.635423071599998</v>
      </c>
      <c r="AI58" s="235">
        <v>-15.445</v>
      </c>
      <c r="AJ58" s="235">
        <v>-30.884</v>
      </c>
      <c r="AK58" s="235">
        <v>-80.722999999999999</v>
      </c>
      <c r="AL58" s="235">
        <v>-14.659000000000001</v>
      </c>
      <c r="AM58" s="235">
        <v>23.445</v>
      </c>
    </row>
    <row r="59" spans="1:1005" ht="15" x14ac:dyDescent="0.25">
      <c r="A59" s="193">
        <f>YampaRiverInflow.TotalOutflow!A59</f>
        <v>45809</v>
      </c>
      <c r="B59" s="165"/>
      <c r="C59" s="165"/>
      <c r="D59" s="165">
        <v>10.954000000000001</v>
      </c>
      <c r="E59" s="235">
        <v>9.0709999999999997</v>
      </c>
      <c r="F59" s="235">
        <v>12.688000000000001</v>
      </c>
      <c r="G59" s="235">
        <v>3.8149999999999999</v>
      </c>
      <c r="H59" s="235">
        <v>18.376000000000001</v>
      </c>
      <c r="I59" s="235">
        <v>10.868</v>
      </c>
      <c r="J59" s="235">
        <v>38.33</v>
      </c>
      <c r="K59" s="235">
        <v>17.908000000000001</v>
      </c>
      <c r="L59" s="235">
        <v>23.242999999999999</v>
      </c>
      <c r="M59" s="235">
        <v>149.01400000000001</v>
      </c>
      <c r="N59" s="235">
        <v>25.635000000000002</v>
      </c>
      <c r="O59" s="235">
        <v>16.579999999999998</v>
      </c>
      <c r="P59" s="235">
        <v>17.053999999999998</v>
      </c>
      <c r="Q59" s="235">
        <v>19.07</v>
      </c>
      <c r="R59" s="235">
        <v>13.257999999999999</v>
      </c>
      <c r="S59" s="235">
        <v>52.686</v>
      </c>
      <c r="T59" s="235">
        <v>31.236000000000001</v>
      </c>
      <c r="U59" s="235">
        <v>9.4260000000000002</v>
      </c>
      <c r="V59" s="235">
        <v>11.861000000000001</v>
      </c>
      <c r="W59" s="235">
        <v>3.2530000000000001</v>
      </c>
      <c r="X59" s="235">
        <v>10.676</v>
      </c>
      <c r="Y59" s="235">
        <v>-12.563000000000001</v>
      </c>
      <c r="Z59" s="235">
        <v>10.95</v>
      </c>
      <c r="AA59" s="235">
        <v>4.9080000000000004</v>
      </c>
      <c r="AB59" s="235">
        <v>20.478999999999999</v>
      </c>
      <c r="AC59" s="235">
        <v>23.339099999999998</v>
      </c>
      <c r="AD59" s="235">
        <v>14.779639999999999</v>
      </c>
      <c r="AE59" s="235">
        <v>10.374750000000001</v>
      </c>
      <c r="AF59" s="235">
        <v>15.253579999999999</v>
      </c>
      <c r="AG59" s="235">
        <v>10.8723748103</v>
      </c>
      <c r="AH59" s="235">
        <v>19.2537612671</v>
      </c>
      <c r="AI59" s="235">
        <v>-42.570999999999998</v>
      </c>
      <c r="AJ59" s="235">
        <v>-23.359000000000002</v>
      </c>
      <c r="AK59" s="235">
        <v>-170.375</v>
      </c>
      <c r="AL59" s="235">
        <v>-68.215000000000003</v>
      </c>
      <c r="AM59" s="235">
        <v>17.126000000000001</v>
      </c>
    </row>
    <row r="60" spans="1:1005" ht="15" x14ac:dyDescent="0.25">
      <c r="A60" s="193">
        <f>YampaRiverInflow.TotalOutflow!A60</f>
        <v>45839</v>
      </c>
      <c r="B60" s="165"/>
      <c r="C60" s="165"/>
      <c r="D60" s="165">
        <v>18.324000000000002</v>
      </c>
      <c r="E60" s="235">
        <v>-0.70799999999999996</v>
      </c>
      <c r="F60" s="235">
        <v>17.495000000000001</v>
      </c>
      <c r="G60" s="235">
        <v>-0.90900000000000003</v>
      </c>
      <c r="H60" s="235">
        <v>22.303000000000001</v>
      </c>
      <c r="I60" s="235">
        <v>26.056000000000001</v>
      </c>
      <c r="J60" s="235">
        <v>37.981000000000002</v>
      </c>
      <c r="K60" s="235">
        <v>46.884999999999998</v>
      </c>
      <c r="L60" s="235">
        <v>38.639000000000003</v>
      </c>
      <c r="M60" s="235">
        <v>161.97499999999999</v>
      </c>
      <c r="N60" s="235">
        <v>38.319000000000003</v>
      </c>
      <c r="O60" s="235">
        <v>19.699000000000002</v>
      </c>
      <c r="P60" s="235">
        <v>17.989999999999998</v>
      </c>
      <c r="Q60" s="235">
        <v>13.172000000000001</v>
      </c>
      <c r="R60" s="235">
        <v>40.615000000000002</v>
      </c>
      <c r="S60" s="235">
        <v>26.545000000000002</v>
      </c>
      <c r="T60" s="235">
        <v>25.422999999999998</v>
      </c>
      <c r="U60" s="235">
        <v>13.888999999999999</v>
      </c>
      <c r="V60" s="235">
        <v>15.146000000000001</v>
      </c>
      <c r="W60" s="235">
        <v>6.6020000000000003</v>
      </c>
      <c r="X60" s="235">
        <v>10.079000000000001</v>
      </c>
      <c r="Y60" s="235">
        <v>4.5090000000000003</v>
      </c>
      <c r="Z60" s="235">
        <v>26.234000000000002</v>
      </c>
      <c r="AA60" s="235">
        <v>12.146000000000001</v>
      </c>
      <c r="AB60" s="235">
        <v>17.390999999999998</v>
      </c>
      <c r="AC60" s="235">
        <v>17.51343</v>
      </c>
      <c r="AD60" s="235">
        <v>34.483599999999996</v>
      </c>
      <c r="AE60" s="235">
        <v>45.963620000000006</v>
      </c>
      <c r="AF60" s="235">
        <v>28.082819999999998</v>
      </c>
      <c r="AG60" s="235">
        <v>19.215399487300001</v>
      </c>
      <c r="AH60" s="235">
        <v>17.603711951099999</v>
      </c>
      <c r="AI60" s="235">
        <v>-60.779000000000003</v>
      </c>
      <c r="AJ60" s="235">
        <v>-56.558999999999997</v>
      </c>
      <c r="AK60" s="235">
        <v>-126.367</v>
      </c>
      <c r="AL60" s="235">
        <v>-44.088999999999999</v>
      </c>
      <c r="AM60" s="235">
        <v>31.13</v>
      </c>
    </row>
    <row r="61" spans="1:1005" ht="15" x14ac:dyDescent="0.25">
      <c r="A61" s="193">
        <f>YampaRiverInflow.TotalOutflow!A61</f>
        <v>45870</v>
      </c>
      <c r="B61" s="165"/>
      <c r="C61" s="165"/>
      <c r="D61" s="165">
        <v>17.367000000000001</v>
      </c>
      <c r="E61" s="235">
        <v>15.759</v>
      </c>
      <c r="F61" s="235">
        <v>30.661000000000001</v>
      </c>
      <c r="G61" s="235">
        <v>55</v>
      </c>
      <c r="H61" s="235">
        <v>48.677</v>
      </c>
      <c r="I61" s="235">
        <v>33.113</v>
      </c>
      <c r="J61" s="235">
        <v>45.93</v>
      </c>
      <c r="K61" s="235">
        <v>51.271000000000001</v>
      </c>
      <c r="L61" s="235">
        <v>50.551000000000002</v>
      </c>
      <c r="M61" s="235">
        <v>39.052</v>
      </c>
      <c r="N61" s="235">
        <v>28.867000000000001</v>
      </c>
      <c r="O61" s="235">
        <v>22.442</v>
      </c>
      <c r="P61" s="235">
        <v>26.152999999999999</v>
      </c>
      <c r="Q61" s="235">
        <v>32.817999999999998</v>
      </c>
      <c r="R61" s="235">
        <v>21.527999999999999</v>
      </c>
      <c r="S61" s="235">
        <v>35.834000000000003</v>
      </c>
      <c r="T61" s="235">
        <v>31.181000000000001</v>
      </c>
      <c r="U61" s="235">
        <v>15.63</v>
      </c>
      <c r="V61" s="235">
        <v>23.109000000000002</v>
      </c>
      <c r="W61" s="235">
        <v>11.401</v>
      </c>
      <c r="X61" s="235">
        <v>31.262</v>
      </c>
      <c r="Y61" s="235">
        <v>3.68</v>
      </c>
      <c r="Z61" s="235">
        <v>14.694000000000001</v>
      </c>
      <c r="AA61" s="235">
        <v>25.271000000000001</v>
      </c>
      <c r="AB61" s="235">
        <v>24.695</v>
      </c>
      <c r="AC61" s="235">
        <v>21.273709999999998</v>
      </c>
      <c r="AD61" s="235">
        <v>24.753779999999999</v>
      </c>
      <c r="AE61" s="235">
        <v>25.619619999999998</v>
      </c>
      <c r="AF61" s="235">
        <v>36.973279999999995</v>
      </c>
      <c r="AG61" s="235">
        <v>26.050836177000001</v>
      </c>
      <c r="AH61" s="235">
        <v>15.572127335099999</v>
      </c>
      <c r="AI61" s="235">
        <v>-38.963999999999999</v>
      </c>
      <c r="AJ61" s="235">
        <v>-34.012</v>
      </c>
      <c r="AK61" s="235">
        <v>6.7279999999999998</v>
      </c>
      <c r="AL61" s="235">
        <v>36.843000000000004</v>
      </c>
      <c r="AM61" s="235">
        <v>32.896999999999998</v>
      </c>
    </row>
    <row r="62" spans="1:1005" ht="15" x14ac:dyDescent="0.25">
      <c r="A62" s="193">
        <f>YampaRiverInflow.TotalOutflow!A62</f>
        <v>45901</v>
      </c>
      <c r="B62" s="165"/>
      <c r="C62" s="165"/>
      <c r="D62" s="165">
        <v>16.686</v>
      </c>
      <c r="E62" s="235">
        <v>20.257999999999999</v>
      </c>
      <c r="F62" s="235">
        <v>40.121000000000002</v>
      </c>
      <c r="G62" s="235">
        <v>42.011000000000003</v>
      </c>
      <c r="H62" s="235">
        <v>32.043999999999997</v>
      </c>
      <c r="I62" s="235">
        <v>34.625999999999998</v>
      </c>
      <c r="J62" s="235">
        <v>44.92</v>
      </c>
      <c r="K62" s="235">
        <v>38.738</v>
      </c>
      <c r="L62" s="235">
        <v>36.225999999999999</v>
      </c>
      <c r="M62" s="235">
        <v>28.126000000000001</v>
      </c>
      <c r="N62" s="235">
        <v>31.236000000000001</v>
      </c>
      <c r="O62" s="235">
        <v>22.335000000000001</v>
      </c>
      <c r="P62" s="235">
        <v>48.393999999999998</v>
      </c>
      <c r="Q62" s="235">
        <v>28.478999999999999</v>
      </c>
      <c r="R62" s="235">
        <v>11.491</v>
      </c>
      <c r="S62" s="235">
        <v>18.042999999999999</v>
      </c>
      <c r="T62" s="235">
        <v>23.867999999999999</v>
      </c>
      <c r="U62" s="235">
        <v>14.974</v>
      </c>
      <c r="V62" s="235">
        <v>17.042999999999999</v>
      </c>
      <c r="W62" s="235">
        <v>23.401</v>
      </c>
      <c r="X62" s="235">
        <v>6.1059999999999999</v>
      </c>
      <c r="Y62" s="235">
        <v>5.0819999999999999</v>
      </c>
      <c r="Z62" s="235">
        <v>18.600999999999999</v>
      </c>
      <c r="AA62" s="235">
        <v>14.476000000000001</v>
      </c>
      <c r="AB62" s="235">
        <v>21.350999999999999</v>
      </c>
      <c r="AC62" s="235">
        <v>17.48638</v>
      </c>
      <c r="AD62" s="235">
        <v>30.457650000000001</v>
      </c>
      <c r="AE62" s="235">
        <v>31.318210000000001</v>
      </c>
      <c r="AF62" s="235">
        <v>23.158259999999999</v>
      </c>
      <c r="AG62" s="235">
        <v>13.2491374797</v>
      </c>
      <c r="AH62" s="235">
        <v>19.184875404</v>
      </c>
      <c r="AI62" s="235">
        <v>42.127000000000002</v>
      </c>
      <c r="AJ62" s="235">
        <v>-1.2290000000000001</v>
      </c>
      <c r="AK62" s="235">
        <v>-33.959000000000003</v>
      </c>
      <c r="AL62" s="235">
        <v>31.548999999999999</v>
      </c>
      <c r="AM62" s="235">
        <v>18.584</v>
      </c>
    </row>
    <row r="63" spans="1:1005" ht="15" x14ac:dyDescent="0.25">
      <c r="A63" s="193">
        <f>YampaRiverInflow.TotalOutflow!A63</f>
        <v>45931</v>
      </c>
      <c r="B63" s="165"/>
      <c r="C63" s="165"/>
      <c r="D63" s="165">
        <v>23.931000000000001</v>
      </c>
      <c r="E63" s="235">
        <v>34.716000000000001</v>
      </c>
      <c r="F63" s="235">
        <v>66.048000000000002</v>
      </c>
      <c r="G63" s="235">
        <v>39.569000000000003</v>
      </c>
      <c r="H63" s="235">
        <v>37.305999999999997</v>
      </c>
      <c r="I63" s="235">
        <v>23.975999999999999</v>
      </c>
      <c r="J63" s="235">
        <v>34.430999999999997</v>
      </c>
      <c r="K63" s="235">
        <v>38.234000000000002</v>
      </c>
      <c r="L63" s="235">
        <v>25.995000000000001</v>
      </c>
      <c r="M63" s="235">
        <v>33.972000000000001</v>
      </c>
      <c r="N63" s="235">
        <v>22.088999999999999</v>
      </c>
      <c r="O63" s="235">
        <v>19.114000000000001</v>
      </c>
      <c r="P63" s="235">
        <v>8.282</v>
      </c>
      <c r="Q63" s="235">
        <v>40.549999999999997</v>
      </c>
      <c r="R63" s="235">
        <v>-13.923999999999999</v>
      </c>
      <c r="S63" s="235">
        <v>25.102</v>
      </c>
      <c r="T63" s="235">
        <v>12.989000000000001</v>
      </c>
      <c r="U63" s="235">
        <v>27.751999999999999</v>
      </c>
      <c r="V63" s="235">
        <v>9.3919999999999995</v>
      </c>
      <c r="W63" s="235">
        <v>43.768999999999998</v>
      </c>
      <c r="X63" s="235">
        <v>22.535</v>
      </c>
      <c r="Y63" s="235">
        <v>16.07</v>
      </c>
      <c r="Z63" s="235">
        <v>21.861999999999998</v>
      </c>
      <c r="AA63" s="235">
        <v>21.155999999999999</v>
      </c>
      <c r="AB63" s="235">
        <v>17.678999999999998</v>
      </c>
      <c r="AC63" s="235">
        <v>24.983849999999997</v>
      </c>
      <c r="AD63" s="235">
        <v>30.878040000000002</v>
      </c>
      <c r="AE63" s="235">
        <v>34.297699999999999</v>
      </c>
      <c r="AF63" s="235">
        <v>18.70016</v>
      </c>
      <c r="AG63" s="235">
        <v>16.062130960200001</v>
      </c>
      <c r="AH63" s="235">
        <v>34.217743520299997</v>
      </c>
      <c r="AI63" s="235">
        <v>13.193</v>
      </c>
      <c r="AJ63" s="235">
        <v>-2.6909999999999998</v>
      </c>
      <c r="AK63" s="235">
        <v>-40.167999999999999</v>
      </c>
      <c r="AL63" s="235">
        <v>31.16</v>
      </c>
      <c r="AM63" s="235">
        <v>36.676000000000002</v>
      </c>
    </row>
    <row r="64" spans="1:1005" ht="15" x14ac:dyDescent="0.25">
      <c r="A64" s="193"/>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35"/>
      <c r="AJ64" s="235"/>
      <c r="AK64" s="235"/>
      <c r="AL64" s="235"/>
      <c r="AM64" s="235"/>
      <c r="ALQ64" s="216" t="e">
        <v>#N/A</v>
      </c>
    </row>
    <row r="65" spans="1:1005" ht="15" x14ac:dyDescent="0.2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35"/>
      <c r="AJ65" s="235"/>
      <c r="AK65" s="235"/>
      <c r="AL65" s="235"/>
      <c r="AM65" s="235"/>
      <c r="ALQ65" s="216" t="e">
        <v>#N/A</v>
      </c>
    </row>
    <row r="66" spans="1:1005" ht="15" x14ac:dyDescent="0.2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35"/>
      <c r="AJ66" s="235"/>
      <c r="AK66" s="235"/>
      <c r="AL66" s="235"/>
      <c r="AM66" s="235"/>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35"/>
      <c r="AJ67" s="235"/>
      <c r="AK67" s="235"/>
      <c r="AL67" s="235"/>
      <c r="AM67" s="235"/>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35"/>
      <c r="AJ68" s="235"/>
      <c r="AK68" s="235"/>
      <c r="AL68" s="235"/>
      <c r="AM68" s="235"/>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35"/>
      <c r="AJ70" s="235"/>
      <c r="AK70" s="235"/>
      <c r="AL70" s="235"/>
      <c r="AM70" s="235"/>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35"/>
      <c r="AJ71" s="235"/>
      <c r="AK71" s="235"/>
      <c r="AL71" s="235"/>
      <c r="AM71" s="235"/>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row r="79" spans="1:1005" ht="12.75" customHeight="1" x14ac:dyDescent="0.25">
      <c r="AI79" s="235"/>
      <c r="AJ79" s="235"/>
      <c r="AK79" s="235"/>
      <c r="AL79" s="235"/>
      <c r="AM79" s="235"/>
    </row>
    <row r="80" spans="1:1005" ht="12.75" customHeight="1" x14ac:dyDescent="0.25">
      <c r="AI80" s="235"/>
      <c r="AJ80" s="235"/>
      <c r="AK80" s="235"/>
      <c r="AL80" s="235"/>
      <c r="AM80" s="235"/>
    </row>
    <row r="81" spans="35:39" ht="12.75" customHeight="1" x14ac:dyDescent="0.25">
      <c r="AI81" s="235"/>
      <c r="AJ81" s="235"/>
      <c r="AK81" s="235"/>
      <c r="AL81" s="235"/>
      <c r="AM81" s="235"/>
    </row>
    <row r="82" spans="35:39" ht="12.75" customHeight="1" x14ac:dyDescent="0.25">
      <c r="AI82" s="235"/>
      <c r="AJ82" s="235"/>
      <c r="AK82" s="235"/>
      <c r="AL82" s="235"/>
      <c r="AM82" s="235"/>
    </row>
    <row r="83" spans="35:39" ht="12.75" customHeight="1" x14ac:dyDescent="0.25">
      <c r="AI83" s="235"/>
      <c r="AJ83" s="235"/>
      <c r="AK83" s="235"/>
      <c r="AL83" s="235"/>
      <c r="AM83" s="235"/>
    </row>
    <row r="84" spans="35:39" ht="12.75" customHeight="1" x14ac:dyDescent="0.25">
      <c r="AI84" s="235"/>
      <c r="AJ84" s="235"/>
      <c r="AK84" s="235"/>
      <c r="AL84" s="235"/>
      <c r="AM84" s="235"/>
    </row>
    <row r="85" spans="35:39" ht="12.75" customHeight="1" x14ac:dyDescent="0.25">
      <c r="AI85" s="235"/>
      <c r="AJ85" s="235"/>
      <c r="AK85" s="235"/>
      <c r="AL85" s="235"/>
      <c r="AM85" s="235"/>
    </row>
    <row r="86" spans="35:39" ht="12.75" customHeight="1" x14ac:dyDescent="0.25">
      <c r="AI86" s="235"/>
      <c r="AJ86" s="235"/>
      <c r="AK86" s="235"/>
      <c r="AL86" s="235"/>
      <c r="AM86" s="235"/>
    </row>
    <row r="87" spans="35:39" ht="12.75" customHeight="1" x14ac:dyDescent="0.25">
      <c r="AI87" s="235"/>
      <c r="AJ87" s="235"/>
      <c r="AK87" s="235"/>
      <c r="AL87" s="235"/>
      <c r="AM87" s="235"/>
    </row>
    <row r="88" spans="35:39" ht="12.75" customHeight="1" x14ac:dyDescent="0.25">
      <c r="AI88" s="235"/>
      <c r="AJ88" s="235"/>
      <c r="AK88" s="235"/>
      <c r="AL88" s="235"/>
      <c r="AM88" s="235"/>
    </row>
    <row r="89" spans="35:39" ht="12.75" customHeight="1" x14ac:dyDescent="0.25">
      <c r="AI89" s="235"/>
      <c r="AJ89" s="235"/>
      <c r="AK89" s="235"/>
      <c r="AL89" s="235"/>
      <c r="AM89" s="235"/>
    </row>
    <row r="90" spans="35:39" ht="12.75" customHeight="1" x14ac:dyDescent="0.25">
      <c r="AI90" s="235"/>
      <c r="AJ90" s="235"/>
      <c r="AK90" s="235"/>
      <c r="AL90" s="235"/>
      <c r="AM90" s="235"/>
    </row>
    <row r="91" spans="35:39" ht="12.75" customHeight="1" x14ac:dyDescent="0.25">
      <c r="AI91" s="235"/>
      <c r="AJ91" s="235"/>
      <c r="AK91" s="235"/>
      <c r="AL91" s="235"/>
      <c r="AM91" s="235"/>
    </row>
    <row r="92" spans="35:39" ht="12.75" customHeight="1" x14ac:dyDescent="0.25">
      <c r="AI92" s="235"/>
      <c r="AJ92" s="235"/>
      <c r="AK92" s="235"/>
      <c r="AL92" s="235"/>
      <c r="AM92" s="235"/>
    </row>
    <row r="93" spans="35:39" ht="12.75" customHeight="1" x14ac:dyDescent="0.25">
      <c r="AI93" s="235"/>
      <c r="AJ93" s="235"/>
      <c r="AK93" s="235"/>
      <c r="AL93" s="235"/>
      <c r="AM93" s="235"/>
    </row>
    <row r="94" spans="35:39" ht="12.75" customHeight="1" x14ac:dyDescent="0.25">
      <c r="AI94" s="235"/>
      <c r="AJ94" s="235"/>
      <c r="AK94" s="235"/>
      <c r="AL94" s="235"/>
      <c r="AM94" s="235"/>
    </row>
    <row r="95" spans="35:39" ht="12.75" customHeight="1" x14ac:dyDescent="0.25">
      <c r="AI95" s="235"/>
      <c r="AJ95" s="235"/>
      <c r="AK95" s="235"/>
      <c r="AL95" s="235"/>
      <c r="AM95" s="235"/>
    </row>
    <row r="96" spans="35:39" ht="12.75" customHeight="1" x14ac:dyDescent="0.25">
      <c r="AI96" s="235"/>
      <c r="AJ96" s="235"/>
      <c r="AK96" s="235"/>
      <c r="AL96" s="235"/>
      <c r="AM96" s="235"/>
    </row>
    <row r="97" spans="35:39" ht="12.75" customHeight="1" x14ac:dyDescent="0.25">
      <c r="AI97" s="235"/>
      <c r="AJ97" s="235"/>
      <c r="AK97" s="235"/>
      <c r="AL97" s="235"/>
      <c r="AM97" s="235"/>
    </row>
    <row r="98" spans="35:39" ht="12.75" customHeight="1" x14ac:dyDescent="0.25">
      <c r="AI98" s="235"/>
      <c r="AJ98" s="235"/>
      <c r="AK98" s="235"/>
      <c r="AL98" s="235"/>
      <c r="AM98" s="235"/>
    </row>
    <row r="99" spans="35:39" ht="12.75" customHeight="1" x14ac:dyDescent="0.25">
      <c r="AI99" s="235"/>
      <c r="AJ99" s="235"/>
      <c r="AK99" s="235"/>
      <c r="AL99" s="235"/>
      <c r="AM99" s="235"/>
    </row>
    <row r="100" spans="35:39" ht="12.75" customHeight="1" x14ac:dyDescent="0.25">
      <c r="AI100" s="235"/>
      <c r="AJ100" s="235"/>
      <c r="AK100" s="235"/>
      <c r="AL100" s="235"/>
      <c r="AM100" s="235"/>
    </row>
    <row r="101" spans="35:39" ht="12.75" customHeight="1" x14ac:dyDescent="0.25">
      <c r="AI101" s="235"/>
      <c r="AJ101" s="235"/>
      <c r="AK101" s="235"/>
      <c r="AL101" s="235"/>
      <c r="AM101" s="235"/>
    </row>
    <row r="102" spans="35:39" ht="12.75" customHeight="1" x14ac:dyDescent="0.25">
      <c r="AI102" s="235"/>
      <c r="AJ102" s="235"/>
      <c r="AK102" s="235"/>
      <c r="AL102" s="235"/>
      <c r="AM102" s="235"/>
    </row>
    <row r="103" spans="35:39" ht="12.75" customHeight="1" x14ac:dyDescent="0.25">
      <c r="AI103" s="235"/>
      <c r="AJ103" s="235"/>
      <c r="AK103" s="235"/>
      <c r="AL103" s="235"/>
      <c r="AM103" s="235"/>
    </row>
    <row r="104" spans="35:39" ht="12.75" customHeight="1" x14ac:dyDescent="0.25">
      <c r="AI104" s="235"/>
      <c r="AJ104" s="235"/>
      <c r="AK104" s="235"/>
      <c r="AL104" s="235"/>
      <c r="AM104" s="235"/>
    </row>
    <row r="105" spans="35:39" ht="12.75" customHeight="1" x14ac:dyDescent="0.25">
      <c r="AI105" s="235"/>
      <c r="AJ105" s="235"/>
      <c r="AK105" s="235"/>
      <c r="AL105" s="235"/>
      <c r="AM105" s="235"/>
    </row>
    <row r="106" spans="35:39" ht="12.75" customHeight="1" x14ac:dyDescent="0.25">
      <c r="AI106" s="235"/>
      <c r="AJ106" s="235"/>
      <c r="AK106" s="235"/>
      <c r="AL106" s="235"/>
      <c r="AM106" s="235"/>
    </row>
    <row r="107" spans="35:39" ht="12.75" customHeight="1" x14ac:dyDescent="0.25">
      <c r="AI107" s="235"/>
      <c r="AJ107" s="235"/>
      <c r="AK107" s="235"/>
      <c r="AL107" s="235"/>
      <c r="AM107" s="235"/>
    </row>
    <row r="108" spans="35:39" ht="12.75" customHeight="1" x14ac:dyDescent="0.25">
      <c r="AI108" s="235"/>
      <c r="AJ108" s="235"/>
      <c r="AK108" s="235"/>
      <c r="AL108" s="235"/>
      <c r="AM108" s="235"/>
    </row>
    <row r="109" spans="35:39" ht="12.75" customHeight="1" x14ac:dyDescent="0.25">
      <c r="AI109" s="235"/>
      <c r="AJ109" s="235"/>
      <c r="AK109" s="235"/>
      <c r="AL109" s="235"/>
      <c r="AM109" s="235"/>
    </row>
    <row r="110" spans="35:39" ht="12.75" customHeight="1" x14ac:dyDescent="0.25">
      <c r="AI110" s="235"/>
      <c r="AJ110" s="235"/>
      <c r="AK110" s="235"/>
      <c r="AL110" s="235"/>
      <c r="AM110" s="235"/>
    </row>
    <row r="111" spans="35:39" ht="12.75" customHeight="1" x14ac:dyDescent="0.25">
      <c r="AI111" s="235"/>
      <c r="AJ111" s="235"/>
      <c r="AK111" s="235"/>
      <c r="AL111" s="235"/>
      <c r="AM111" s="235"/>
    </row>
    <row r="112" spans="35:39" ht="12.75" customHeight="1" x14ac:dyDescent="0.25">
      <c r="AI112" s="235"/>
      <c r="AJ112" s="235"/>
      <c r="AK112" s="235"/>
      <c r="AL112" s="235"/>
      <c r="AM112" s="235"/>
    </row>
    <row r="113" spans="35:39" ht="12.75" customHeight="1" x14ac:dyDescent="0.25">
      <c r="AI113" s="235"/>
      <c r="AJ113" s="235"/>
      <c r="AK113" s="235"/>
      <c r="AL113" s="235"/>
      <c r="AM113" s="235"/>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zoomScale="90" zoomScaleNormal="90" workbookViewId="0">
      <selection activeCell="G34" sqref="G34:G40"/>
    </sheetView>
  </sheetViews>
  <sheetFormatPr defaultColWidth="18.7109375" defaultRowHeight="12.75" customHeight="1" x14ac:dyDescent="0.25"/>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x14ac:dyDescent="0.25">
      <c r="B1" s="338" t="s">
        <v>20</v>
      </c>
      <c r="C1" s="338"/>
      <c r="D1" s="338"/>
      <c r="F1" s="338" t="s">
        <v>21</v>
      </c>
      <c r="G1" s="338"/>
      <c r="I1" s="338" t="s">
        <v>24</v>
      </c>
      <c r="J1" s="338"/>
      <c r="K1" s="338"/>
      <c r="L1" s="338"/>
      <c r="N1" s="338" t="s">
        <v>40</v>
      </c>
      <c r="O1" s="338"/>
      <c r="P1" s="13"/>
      <c r="R1" s="340" t="s">
        <v>156</v>
      </c>
      <c r="S1" s="340"/>
      <c r="X1">
        <v>2</v>
      </c>
      <c r="Y1" t="s">
        <v>3</v>
      </c>
    </row>
    <row r="2" spans="2:55" ht="15.75" thickBot="1" x14ac:dyDescent="0.3">
      <c r="B2" s="9" t="s">
        <v>0</v>
      </c>
      <c r="C2" s="9" t="s">
        <v>1</v>
      </c>
      <c r="D2" s="9" t="s">
        <v>2</v>
      </c>
      <c r="E2">
        <f>COUNTA(C3:C30)</f>
        <v>19</v>
      </c>
      <c r="F2" s="9" t="s">
        <v>0</v>
      </c>
      <c r="G2" s="9" t="s">
        <v>19</v>
      </c>
      <c r="I2" s="9" t="s">
        <v>0</v>
      </c>
      <c r="J2" s="9" t="s">
        <v>26</v>
      </c>
      <c r="K2" s="9" t="s">
        <v>25</v>
      </c>
      <c r="L2" s="9" t="s">
        <v>27</v>
      </c>
      <c r="N2" s="12" t="s">
        <v>42</v>
      </c>
      <c r="O2" s="13"/>
      <c r="P2" s="13"/>
      <c r="R2" s="129" t="s">
        <v>157</v>
      </c>
      <c r="S2" s="129" t="s">
        <v>158</v>
      </c>
      <c r="X2">
        <v>3</v>
      </c>
      <c r="Y2" t="s">
        <v>4</v>
      </c>
    </row>
    <row r="3" spans="2:55" ht="15.75" thickBot="1" x14ac:dyDescent="0.3">
      <c r="B3" s="8">
        <v>1</v>
      </c>
      <c r="C3" s="4" t="s">
        <v>3</v>
      </c>
      <c r="D3" s="4" t="s">
        <v>12</v>
      </c>
      <c r="F3" s="12" t="s">
        <v>53</v>
      </c>
      <c r="G3" s="6" t="s">
        <v>53</v>
      </c>
      <c r="I3" s="7">
        <v>1</v>
      </c>
      <c r="J3" s="6" t="s">
        <v>28</v>
      </c>
      <c r="K3" s="6">
        <v>2009</v>
      </c>
      <c r="L3" s="6"/>
      <c r="N3" s="9" t="s">
        <v>51</v>
      </c>
      <c r="O3" s="9" t="s">
        <v>41</v>
      </c>
      <c r="P3" s="9" t="s">
        <v>244</v>
      </c>
      <c r="R3" s="130">
        <v>50</v>
      </c>
      <c r="S3" s="131">
        <v>100</v>
      </c>
      <c r="X3">
        <v>4</v>
      </c>
      <c r="Y3" t="s">
        <v>5</v>
      </c>
    </row>
    <row r="4" spans="2:55" ht="15" x14ac:dyDescent="0.25">
      <c r="B4" s="8">
        <v>2</v>
      </c>
      <c r="C4" s="4" t="s">
        <v>4</v>
      </c>
      <c r="D4" s="4" t="s">
        <v>13</v>
      </c>
      <c r="F4" s="12" t="s">
        <v>54</v>
      </c>
      <c r="G4" s="6" t="s">
        <v>54</v>
      </c>
      <c r="I4" s="7">
        <v>2</v>
      </c>
      <c r="J4" s="6" t="s">
        <v>29</v>
      </c>
      <c r="K4" s="6">
        <v>2010</v>
      </c>
      <c r="L4" s="6">
        <v>60</v>
      </c>
      <c r="N4" s="4" t="s">
        <v>3</v>
      </c>
      <c r="O4" s="4" t="s">
        <v>43</v>
      </c>
      <c r="P4" s="112">
        <v>2</v>
      </c>
      <c r="R4" s="340" t="s">
        <v>187</v>
      </c>
      <c r="S4" s="340"/>
      <c r="X4">
        <v>5</v>
      </c>
      <c r="Y4" t="s">
        <v>6</v>
      </c>
      <c r="AZ4">
        <v>2</v>
      </c>
    </row>
    <row r="5" spans="2:55" ht="15.75" thickBot="1" x14ac:dyDescent="0.3">
      <c r="B5" s="8">
        <v>3</v>
      </c>
      <c r="C5" s="4" t="s">
        <v>5</v>
      </c>
      <c r="D5" s="4" t="s">
        <v>22</v>
      </c>
      <c r="F5" s="12" t="s">
        <v>55</v>
      </c>
      <c r="G5" s="6" t="s">
        <v>55</v>
      </c>
      <c r="I5" s="7">
        <v>3</v>
      </c>
      <c r="J5" s="6" t="s">
        <v>30</v>
      </c>
      <c r="K5" s="6">
        <v>2011</v>
      </c>
      <c r="L5" s="6">
        <v>61</v>
      </c>
      <c r="N5" s="4" t="s">
        <v>4</v>
      </c>
      <c r="O5" s="4" t="s">
        <v>44</v>
      </c>
      <c r="P5" s="112">
        <v>3</v>
      </c>
      <c r="R5" s="170" t="s">
        <v>157</v>
      </c>
      <c r="S5" s="170" t="s">
        <v>158</v>
      </c>
      <c r="X5">
        <v>6</v>
      </c>
      <c r="Y5" t="s">
        <v>7</v>
      </c>
      <c r="AD5" s="339" t="s">
        <v>57</v>
      </c>
      <c r="AE5" s="339"/>
      <c r="AF5" s="339"/>
      <c r="AG5" s="339"/>
      <c r="AH5" s="339"/>
      <c r="AI5" s="339"/>
      <c r="AK5" s="337" t="s">
        <v>67</v>
      </c>
      <c r="AL5" s="337"/>
      <c r="AO5" s="337" t="s">
        <v>194</v>
      </c>
      <c r="AP5" s="337"/>
      <c r="AX5" s="337" t="s">
        <v>107</v>
      </c>
      <c r="AY5" s="337"/>
      <c r="AZ5" s="337"/>
      <c r="BB5" t="s">
        <v>245</v>
      </c>
      <c r="BC5" t="s">
        <v>246</v>
      </c>
    </row>
    <row r="6" spans="2:55" ht="15.75" thickBot="1" x14ac:dyDescent="0.3">
      <c r="B6" s="8">
        <v>4</v>
      </c>
      <c r="C6" s="4" t="s">
        <v>6</v>
      </c>
      <c r="D6" s="4" t="s">
        <v>14</v>
      </c>
      <c r="F6" s="7">
        <v>1</v>
      </c>
      <c r="G6" s="6">
        <v>1981</v>
      </c>
      <c r="I6" s="7">
        <v>4</v>
      </c>
      <c r="J6" s="6" t="s">
        <v>31</v>
      </c>
      <c r="K6" s="6">
        <v>2012</v>
      </c>
      <c r="L6" s="6">
        <v>62</v>
      </c>
      <c r="N6" s="4" t="s">
        <v>5</v>
      </c>
      <c r="O6" s="4" t="s">
        <v>45</v>
      </c>
      <c r="P6" s="112">
        <v>4</v>
      </c>
      <c r="R6" s="171">
        <v>35</v>
      </c>
      <c r="S6" s="172">
        <f>Comparison!$C$3</f>
        <v>60</v>
      </c>
      <c r="X6">
        <v>7</v>
      </c>
      <c r="Y6" t="s">
        <v>9</v>
      </c>
      <c r="AD6" s="46"/>
      <c r="AE6" s="47"/>
      <c r="AF6" s="47" t="s">
        <v>58</v>
      </c>
      <c r="AG6" s="47" t="s">
        <v>59</v>
      </c>
      <c r="AH6" s="47" t="s">
        <v>60</v>
      </c>
      <c r="AI6" s="48" t="s">
        <v>61</v>
      </c>
      <c r="AK6" s="336" t="s">
        <v>68</v>
      </c>
      <c r="AL6" s="336"/>
      <c r="AO6" s="336" t="s">
        <v>195</v>
      </c>
      <c r="AP6" s="336"/>
      <c r="AX6" s="111">
        <v>1</v>
      </c>
      <c r="AY6" s="111" t="s">
        <v>28</v>
      </c>
      <c r="AZ6" s="111">
        <f>IF($AZ$4=1,24,60)</f>
        <v>60</v>
      </c>
      <c r="BB6">
        <v>24</v>
      </c>
      <c r="BC6">
        <v>60</v>
      </c>
    </row>
    <row r="7" spans="2:55" ht="15" x14ac:dyDescent="0.25">
      <c r="B7" s="8">
        <v>5</v>
      </c>
      <c r="C7" s="4" t="s">
        <v>7</v>
      </c>
      <c r="D7" s="4" t="s">
        <v>15</v>
      </c>
      <c r="F7" s="7">
        <v>2</v>
      </c>
      <c r="G7" s="6">
        <v>1982</v>
      </c>
      <c r="I7" s="7">
        <v>5</v>
      </c>
      <c r="J7" s="6" t="s">
        <v>32</v>
      </c>
      <c r="K7" s="6">
        <v>2013</v>
      </c>
      <c r="L7" s="6">
        <v>63</v>
      </c>
      <c r="N7" s="4" t="s">
        <v>6</v>
      </c>
      <c r="O7" s="4" t="s">
        <v>46</v>
      </c>
      <c r="P7" s="112">
        <v>5</v>
      </c>
      <c r="X7">
        <v>8</v>
      </c>
      <c r="Y7" t="s">
        <v>10</v>
      </c>
      <c r="AD7" s="49">
        <v>1981</v>
      </c>
      <c r="AE7" s="69"/>
      <c r="AF7" s="50">
        <v>179</v>
      </c>
      <c r="AG7" s="50">
        <v>254</v>
      </c>
      <c r="AH7" s="50">
        <v>122</v>
      </c>
      <c r="AI7" s="51">
        <v>1</v>
      </c>
      <c r="AK7" s="336" t="s">
        <v>69</v>
      </c>
      <c r="AL7" s="336"/>
      <c r="AO7" s="336" t="s">
        <v>196</v>
      </c>
      <c r="AP7" s="336"/>
      <c r="AX7" s="111">
        <v>2</v>
      </c>
      <c r="AY7" s="111" t="s">
        <v>29</v>
      </c>
      <c r="AZ7" s="111">
        <f>IF($AZ$4=1,32,68)</f>
        <v>68</v>
      </c>
      <c r="BB7">
        <v>32</v>
      </c>
      <c r="BC7">
        <v>68</v>
      </c>
    </row>
    <row r="8" spans="2:55" ht="15" x14ac:dyDescent="0.25">
      <c r="B8" s="8">
        <v>6</v>
      </c>
      <c r="C8" s="4" t="s">
        <v>9</v>
      </c>
      <c r="D8" s="4" t="s">
        <v>23</v>
      </c>
      <c r="F8" s="7">
        <v>3</v>
      </c>
      <c r="G8" s="6">
        <v>1983</v>
      </c>
      <c r="I8" s="7">
        <v>6</v>
      </c>
      <c r="J8" s="6" t="s">
        <v>33</v>
      </c>
      <c r="K8" s="6">
        <v>2014</v>
      </c>
      <c r="L8" s="6">
        <v>64</v>
      </c>
      <c r="N8" s="4" t="s">
        <v>7</v>
      </c>
      <c r="O8" s="4" t="s">
        <v>47</v>
      </c>
      <c r="P8" s="112">
        <v>6</v>
      </c>
      <c r="X8">
        <v>9</v>
      </c>
      <c r="Y8" t="s">
        <v>11</v>
      </c>
      <c r="AD8" s="49">
        <v>1982</v>
      </c>
      <c r="AE8" s="70"/>
      <c r="AF8" s="50">
        <v>137</v>
      </c>
      <c r="AG8" s="50">
        <v>231</v>
      </c>
      <c r="AH8" s="50">
        <v>137</v>
      </c>
      <c r="AI8" s="51">
        <v>2</v>
      </c>
      <c r="AK8" s="336" t="s">
        <v>70</v>
      </c>
      <c r="AL8" s="336"/>
      <c r="AO8" s="336" t="s">
        <v>197</v>
      </c>
      <c r="AP8" s="336"/>
      <c r="AX8" s="111">
        <v>3</v>
      </c>
      <c r="AY8" s="111" t="s">
        <v>30</v>
      </c>
      <c r="AZ8" s="111">
        <f>IF($AZ$4=1,31,67)</f>
        <v>67</v>
      </c>
      <c r="BB8">
        <v>31</v>
      </c>
      <c r="BC8">
        <v>67</v>
      </c>
    </row>
    <row r="9" spans="2:55" ht="15" x14ac:dyDescent="0.25">
      <c r="B9" s="8">
        <v>7</v>
      </c>
      <c r="C9" s="4" t="s">
        <v>10</v>
      </c>
      <c r="D9" s="4" t="s">
        <v>17</v>
      </c>
      <c r="F9" s="7">
        <v>4</v>
      </c>
      <c r="G9" s="6">
        <v>1984</v>
      </c>
      <c r="I9" s="7">
        <v>7</v>
      </c>
      <c r="J9" s="6" t="s">
        <v>34</v>
      </c>
      <c r="K9" s="6">
        <v>2015</v>
      </c>
      <c r="L9" s="6">
        <v>65</v>
      </c>
      <c r="N9" s="4" t="s">
        <v>9</v>
      </c>
      <c r="O9" s="4" t="s">
        <v>48</v>
      </c>
      <c r="P9" s="112">
        <v>7</v>
      </c>
      <c r="X9">
        <v>10</v>
      </c>
      <c r="Y9" t="s">
        <v>8</v>
      </c>
      <c r="AD9" s="49">
        <v>1983</v>
      </c>
      <c r="AE9" s="71"/>
      <c r="AF9" s="50">
        <v>224</v>
      </c>
      <c r="AG9" s="50">
        <v>252</v>
      </c>
      <c r="AH9" s="50">
        <v>216</v>
      </c>
      <c r="AI9" s="51">
        <v>3</v>
      </c>
      <c r="AO9" s="336" t="s">
        <v>226</v>
      </c>
      <c r="AP9" s="336"/>
      <c r="AX9" s="111">
        <v>4</v>
      </c>
      <c r="AY9" s="111" t="s">
        <v>31</v>
      </c>
      <c r="AZ9" s="111">
        <f>IF($AZ$4=1,30,66)</f>
        <v>66</v>
      </c>
      <c r="BB9">
        <v>30</v>
      </c>
      <c r="BC9" s="180">
        <v>66</v>
      </c>
    </row>
    <row r="10" spans="2:55" ht="15" x14ac:dyDescent="0.25">
      <c r="B10" s="8">
        <v>8</v>
      </c>
      <c r="C10" s="4" t="s">
        <v>11</v>
      </c>
      <c r="D10" s="4" t="s">
        <v>18</v>
      </c>
      <c r="F10" s="7">
        <v>5</v>
      </c>
      <c r="G10" s="6">
        <v>1985</v>
      </c>
      <c r="I10" s="7">
        <v>8</v>
      </c>
      <c r="J10" s="6" t="s">
        <v>35</v>
      </c>
      <c r="K10" s="6">
        <v>2016</v>
      </c>
      <c r="L10" s="6">
        <v>66</v>
      </c>
      <c r="N10" s="4" t="s">
        <v>10</v>
      </c>
      <c r="O10" s="4" t="s">
        <v>203</v>
      </c>
      <c r="P10" s="112">
        <v>8</v>
      </c>
      <c r="X10">
        <v>11</v>
      </c>
      <c r="Y10" t="s">
        <v>104</v>
      </c>
      <c r="AD10" s="49">
        <v>1984</v>
      </c>
      <c r="AE10" s="52"/>
      <c r="AF10" s="50">
        <v>137</v>
      </c>
      <c r="AG10" s="50">
        <v>189</v>
      </c>
      <c r="AH10" s="50">
        <v>138</v>
      </c>
      <c r="AI10" s="51">
        <v>8</v>
      </c>
      <c r="AO10" s="336" t="s">
        <v>198</v>
      </c>
      <c r="AP10" s="336"/>
      <c r="AX10" s="111">
        <v>5</v>
      </c>
      <c r="AY10" s="111" t="s">
        <v>32</v>
      </c>
      <c r="AZ10" s="111">
        <f>IF($AZ$4=1,29,65)</f>
        <v>65</v>
      </c>
      <c r="BB10">
        <v>29</v>
      </c>
      <c r="BC10" s="180">
        <v>65</v>
      </c>
    </row>
    <row r="11" spans="2:55" ht="15" x14ac:dyDescent="0.25">
      <c r="B11" s="8">
        <v>9</v>
      </c>
      <c r="C11" s="4" t="s">
        <v>8</v>
      </c>
      <c r="D11" s="4" t="s">
        <v>16</v>
      </c>
      <c r="F11" s="7">
        <v>6</v>
      </c>
      <c r="G11" s="6">
        <v>1986</v>
      </c>
      <c r="I11" s="7">
        <v>9</v>
      </c>
      <c r="J11" s="6" t="s">
        <v>36</v>
      </c>
      <c r="K11" s="6">
        <v>2017</v>
      </c>
      <c r="L11" s="6">
        <v>67</v>
      </c>
      <c r="N11" s="4" t="s">
        <v>11</v>
      </c>
      <c r="O11" s="4" t="s">
        <v>49</v>
      </c>
      <c r="P11" s="112">
        <v>9</v>
      </c>
      <c r="X11">
        <v>12</v>
      </c>
      <c r="Y11" t="s">
        <v>112</v>
      </c>
      <c r="AD11" s="49">
        <v>1985</v>
      </c>
      <c r="AE11" s="53"/>
      <c r="AF11" s="50">
        <v>96</v>
      </c>
      <c r="AG11" s="50">
        <v>200</v>
      </c>
      <c r="AH11" s="50">
        <v>98</v>
      </c>
      <c r="AI11" s="51">
        <v>1</v>
      </c>
      <c r="AO11" s="336" t="s">
        <v>199</v>
      </c>
      <c r="AP11" s="336"/>
      <c r="AX11" s="111">
        <v>6</v>
      </c>
      <c r="AY11" s="111" t="s">
        <v>33</v>
      </c>
      <c r="AZ11" s="180">
        <f>IF($AZ$4=1,28,64)</f>
        <v>64</v>
      </c>
      <c r="BB11">
        <v>28</v>
      </c>
      <c r="BC11" s="180">
        <v>64</v>
      </c>
    </row>
    <row r="12" spans="2:55" ht="15" x14ac:dyDescent="0.25">
      <c r="B12" s="8">
        <v>10</v>
      </c>
      <c r="C12" s="4" t="s">
        <v>104</v>
      </c>
      <c r="D12" s="4" t="s">
        <v>105</v>
      </c>
      <c r="F12" s="7">
        <v>7</v>
      </c>
      <c r="G12" s="6">
        <v>1987</v>
      </c>
      <c r="I12" s="7">
        <v>10</v>
      </c>
      <c r="J12" s="6" t="s">
        <v>37</v>
      </c>
      <c r="K12" s="6">
        <v>2018</v>
      </c>
      <c r="L12" s="6">
        <v>68</v>
      </c>
      <c r="N12" s="4" t="s">
        <v>8</v>
      </c>
      <c r="O12" s="4" t="s">
        <v>50</v>
      </c>
      <c r="P12" s="112">
        <v>10</v>
      </c>
      <c r="X12">
        <v>13</v>
      </c>
      <c r="Y12" t="s">
        <v>232</v>
      </c>
      <c r="AD12" s="49">
        <v>1986</v>
      </c>
      <c r="AE12" s="54"/>
      <c r="AF12" s="50">
        <v>69</v>
      </c>
      <c r="AG12" s="50">
        <v>223</v>
      </c>
      <c r="AH12" s="50">
        <v>131</v>
      </c>
      <c r="AI12" s="51">
        <v>2</v>
      </c>
      <c r="AO12" s="336" t="s">
        <v>200</v>
      </c>
      <c r="AP12" s="336"/>
      <c r="AX12" s="111">
        <v>7</v>
      </c>
      <c r="AY12" s="111" t="s">
        <v>34</v>
      </c>
      <c r="AZ12" s="111">
        <f>IF($AZ$4=1,27,63)</f>
        <v>63</v>
      </c>
      <c r="BB12">
        <v>27</v>
      </c>
      <c r="BC12" s="180">
        <v>63</v>
      </c>
    </row>
    <row r="13" spans="2:55" ht="15" x14ac:dyDescent="0.25">
      <c r="B13" s="8">
        <v>11</v>
      </c>
      <c r="C13" s="112" t="s">
        <v>112</v>
      </c>
      <c r="D13" s="112" t="s">
        <v>113</v>
      </c>
      <c r="F13" s="7">
        <v>8</v>
      </c>
      <c r="G13" s="6">
        <v>1988</v>
      </c>
      <c r="I13" s="7">
        <v>11</v>
      </c>
      <c r="J13" s="6" t="s">
        <v>38</v>
      </c>
      <c r="K13" s="6">
        <v>2019</v>
      </c>
      <c r="L13" s="6">
        <v>33</v>
      </c>
      <c r="N13" s="4" t="s">
        <v>104</v>
      </c>
      <c r="O13" s="4" t="s">
        <v>106</v>
      </c>
      <c r="P13" s="112">
        <v>11</v>
      </c>
      <c r="X13">
        <v>14</v>
      </c>
      <c r="Y13" t="s">
        <v>110</v>
      </c>
      <c r="AD13" s="49">
        <v>1987</v>
      </c>
      <c r="AE13" s="72"/>
      <c r="AF13" s="50">
        <v>203</v>
      </c>
      <c r="AG13" s="50">
        <v>250</v>
      </c>
      <c r="AH13" s="50">
        <v>190</v>
      </c>
      <c r="AI13" s="51">
        <v>3</v>
      </c>
      <c r="AO13" s="336" t="s">
        <v>201</v>
      </c>
      <c r="AP13" s="336"/>
      <c r="AX13" s="111">
        <v>8</v>
      </c>
      <c r="AY13" s="111" t="s">
        <v>35</v>
      </c>
      <c r="AZ13" s="111">
        <f>IF($AZ$4=1,26,62)</f>
        <v>62</v>
      </c>
      <c r="BB13">
        <v>26</v>
      </c>
      <c r="BC13" s="180">
        <v>62</v>
      </c>
    </row>
    <row r="14" spans="2:55" ht="15" x14ac:dyDescent="0.25">
      <c r="B14" s="8">
        <v>12</v>
      </c>
      <c r="C14" s="112" t="s">
        <v>232</v>
      </c>
      <c r="D14" s="112" t="s">
        <v>161</v>
      </c>
      <c r="F14" s="7">
        <v>9</v>
      </c>
      <c r="G14" s="6">
        <v>1989</v>
      </c>
      <c r="I14" s="7">
        <v>12</v>
      </c>
      <c r="J14" s="6" t="s">
        <v>39</v>
      </c>
      <c r="K14" s="6">
        <v>2020</v>
      </c>
      <c r="L14" s="6">
        <v>34</v>
      </c>
      <c r="N14" s="4" t="s">
        <v>112</v>
      </c>
      <c r="O14" s="4" t="s">
        <v>162</v>
      </c>
      <c r="P14" s="112">
        <v>12</v>
      </c>
      <c r="X14">
        <v>15</v>
      </c>
      <c r="Y14" t="s">
        <v>111</v>
      </c>
      <c r="AD14" s="49">
        <v>1988</v>
      </c>
      <c r="AE14" s="73"/>
      <c r="AF14" s="50">
        <v>127</v>
      </c>
      <c r="AG14" s="50">
        <v>238</v>
      </c>
      <c r="AH14" s="50">
        <v>118</v>
      </c>
      <c r="AI14" s="51">
        <v>8</v>
      </c>
      <c r="AO14" s="336" t="s">
        <v>202</v>
      </c>
      <c r="AP14" s="336"/>
      <c r="AX14" s="111">
        <v>9</v>
      </c>
      <c r="AY14" s="111" t="s">
        <v>36</v>
      </c>
      <c r="AZ14" s="111">
        <f>IF($AZ$4=1,25,61)</f>
        <v>61</v>
      </c>
      <c r="BB14">
        <v>25</v>
      </c>
      <c r="BC14" s="180">
        <v>61</v>
      </c>
    </row>
    <row r="15" spans="2:55" ht="15" x14ac:dyDescent="0.25">
      <c r="B15" s="8">
        <v>13</v>
      </c>
      <c r="C15" s="4" t="s">
        <v>110</v>
      </c>
      <c r="D15" s="4" t="s">
        <v>108</v>
      </c>
      <c r="F15" s="7">
        <v>10</v>
      </c>
      <c r="G15" s="6">
        <v>1990</v>
      </c>
      <c r="I15" s="7">
        <v>13</v>
      </c>
      <c r="J15" s="6"/>
      <c r="K15" s="6">
        <v>2021</v>
      </c>
      <c r="L15" s="6">
        <v>35</v>
      </c>
      <c r="N15" s="4" t="s">
        <v>232</v>
      </c>
      <c r="O15" s="4" t="s">
        <v>230</v>
      </c>
      <c r="P15" s="112">
        <v>13</v>
      </c>
      <c r="X15">
        <v>16</v>
      </c>
      <c r="Y15" t="s">
        <v>159</v>
      </c>
      <c r="AD15" s="49">
        <v>1989</v>
      </c>
      <c r="AE15" s="74"/>
      <c r="AF15" s="50">
        <v>217</v>
      </c>
      <c r="AG15" s="50">
        <v>255</v>
      </c>
      <c r="AH15" s="50">
        <v>217</v>
      </c>
      <c r="AI15" s="51">
        <v>1</v>
      </c>
      <c r="AO15" s="336" t="s">
        <v>208</v>
      </c>
      <c r="AP15" s="336"/>
      <c r="AX15" s="111">
        <v>10</v>
      </c>
      <c r="AY15" s="111" t="s">
        <v>37</v>
      </c>
      <c r="AZ15" s="111">
        <f>IF($AZ$4=1,24,60)</f>
        <v>60</v>
      </c>
      <c r="BB15">
        <v>24</v>
      </c>
      <c r="BC15" s="180">
        <v>60</v>
      </c>
    </row>
    <row r="16" spans="2:55" ht="15" x14ac:dyDescent="0.25">
      <c r="B16" s="8">
        <v>14</v>
      </c>
      <c r="C16" s="112" t="s">
        <v>111</v>
      </c>
      <c r="D16" s="112" t="s">
        <v>109</v>
      </c>
      <c r="F16" s="7">
        <v>11</v>
      </c>
      <c r="G16" s="6">
        <v>1991</v>
      </c>
      <c r="I16" s="7">
        <v>14</v>
      </c>
      <c r="J16" s="6"/>
      <c r="K16" s="6">
        <v>2022</v>
      </c>
      <c r="L16" s="6">
        <v>36</v>
      </c>
      <c r="N16" s="4" t="s">
        <v>110</v>
      </c>
      <c r="O16" s="4" t="s">
        <v>108</v>
      </c>
      <c r="P16" s="112">
        <v>14</v>
      </c>
      <c r="X16">
        <v>17</v>
      </c>
      <c r="Y16" t="s">
        <v>227</v>
      </c>
      <c r="AD16" s="49">
        <v>1990</v>
      </c>
      <c r="AE16" s="55"/>
      <c r="AF16" s="50">
        <v>198</v>
      </c>
      <c r="AG16" s="50">
        <v>190</v>
      </c>
      <c r="AH16" s="50">
        <v>254</v>
      </c>
      <c r="AI16" s="51">
        <v>2</v>
      </c>
      <c r="AO16" s="336" t="s">
        <v>205</v>
      </c>
      <c r="AP16" s="336"/>
      <c r="AX16" s="111">
        <v>11</v>
      </c>
      <c r="AY16" s="111" t="s">
        <v>38</v>
      </c>
      <c r="AZ16" s="111">
        <f>IF($AZ$4=1,24,60)</f>
        <v>60</v>
      </c>
      <c r="BB16">
        <v>24</v>
      </c>
      <c r="BC16" s="180">
        <v>60</v>
      </c>
    </row>
    <row r="17" spans="2:55" ht="15" x14ac:dyDescent="0.25">
      <c r="B17" s="8">
        <v>15</v>
      </c>
      <c r="C17" s="5" t="s">
        <v>159</v>
      </c>
      <c r="D17" s="112" t="s">
        <v>160</v>
      </c>
      <c r="F17" s="7">
        <v>12</v>
      </c>
      <c r="G17" s="6">
        <v>1992</v>
      </c>
      <c r="I17" s="7">
        <v>15</v>
      </c>
      <c r="J17" s="6"/>
      <c r="K17" s="6">
        <v>2023</v>
      </c>
      <c r="L17" s="6">
        <v>37</v>
      </c>
      <c r="N17" s="4" t="s">
        <v>111</v>
      </c>
      <c r="O17" s="4" t="s">
        <v>109</v>
      </c>
      <c r="P17" s="112">
        <v>15</v>
      </c>
      <c r="X17">
        <v>18</v>
      </c>
      <c r="Y17" t="s">
        <v>236</v>
      </c>
      <c r="AD17" s="49">
        <v>1991</v>
      </c>
      <c r="AE17" s="56"/>
      <c r="AF17" s="50">
        <v>117</v>
      </c>
      <c r="AG17" s="50">
        <v>99</v>
      </c>
      <c r="AH17" s="50">
        <v>253</v>
      </c>
      <c r="AI17" s="51">
        <v>3</v>
      </c>
      <c r="AO17" s="336" t="s">
        <v>207</v>
      </c>
      <c r="AP17" s="336"/>
      <c r="AX17" s="111">
        <v>12</v>
      </c>
      <c r="AY17" s="111" t="s">
        <v>39</v>
      </c>
      <c r="AZ17" s="111">
        <f>IF($AZ$4=1,24,60)</f>
        <v>60</v>
      </c>
      <c r="BB17">
        <v>24</v>
      </c>
      <c r="BC17" s="180">
        <v>60</v>
      </c>
    </row>
    <row r="18" spans="2:55" ht="15" x14ac:dyDescent="0.25">
      <c r="B18" s="134">
        <v>16</v>
      </c>
      <c r="C18" s="112" t="s">
        <v>227</v>
      </c>
      <c r="D18" s="112" t="s">
        <v>222</v>
      </c>
      <c r="F18" s="7">
        <v>13</v>
      </c>
      <c r="G18" s="6">
        <v>1993</v>
      </c>
      <c r="I18" s="7">
        <v>16</v>
      </c>
      <c r="J18" s="6"/>
      <c r="K18" s="6">
        <v>2024</v>
      </c>
      <c r="L18" s="6">
        <v>38</v>
      </c>
      <c r="N18" s="4" t="s">
        <v>159</v>
      </c>
      <c r="O18" s="4" t="s">
        <v>160</v>
      </c>
      <c r="P18" s="112">
        <v>16</v>
      </c>
      <c r="X18">
        <v>19</v>
      </c>
      <c r="Y18" t="s">
        <v>228</v>
      </c>
      <c r="AD18" s="49">
        <v>1992</v>
      </c>
      <c r="AE18" s="75"/>
      <c r="AF18" s="50">
        <v>203</v>
      </c>
      <c r="AG18" s="50">
        <v>247</v>
      </c>
      <c r="AH18" s="50">
        <v>253</v>
      </c>
      <c r="AI18" s="51">
        <v>8</v>
      </c>
      <c r="AO18" s="336" t="s">
        <v>206</v>
      </c>
      <c r="AP18" s="336"/>
    </row>
    <row r="19" spans="2:55" ht="15" x14ac:dyDescent="0.25">
      <c r="B19" s="174">
        <v>17</v>
      </c>
      <c r="C19" s="112" t="s">
        <v>236</v>
      </c>
      <c r="D19" s="112" t="s">
        <v>223</v>
      </c>
      <c r="F19" s="7">
        <v>14</v>
      </c>
      <c r="G19" s="6">
        <v>1994</v>
      </c>
      <c r="I19" s="7">
        <v>17</v>
      </c>
      <c r="J19" s="6"/>
      <c r="K19" s="6">
        <v>2025</v>
      </c>
      <c r="L19" s="6">
        <v>39</v>
      </c>
      <c r="N19" s="112" t="s">
        <v>227</v>
      </c>
      <c r="O19" s="112" t="s">
        <v>222</v>
      </c>
      <c r="P19" s="112">
        <v>17</v>
      </c>
      <c r="X19">
        <v>20</v>
      </c>
      <c r="Y19" t="s">
        <v>237</v>
      </c>
      <c r="AD19" s="49">
        <v>1993</v>
      </c>
      <c r="AE19" s="76"/>
      <c r="AF19" s="50">
        <v>178</v>
      </c>
      <c r="AG19" s="50">
        <v>168</v>
      </c>
      <c r="AH19" s="50">
        <v>254</v>
      </c>
      <c r="AI19" s="51">
        <v>1</v>
      </c>
      <c r="AO19" s="336" t="s">
        <v>209</v>
      </c>
      <c r="AP19" s="336"/>
    </row>
    <row r="20" spans="2:55" ht="15" x14ac:dyDescent="0.25">
      <c r="B20" s="174">
        <v>18</v>
      </c>
      <c r="C20" s="112" t="s">
        <v>228</v>
      </c>
      <c r="D20" s="112" t="s">
        <v>224</v>
      </c>
      <c r="F20" s="7">
        <v>15</v>
      </c>
      <c r="G20" s="6">
        <v>1995</v>
      </c>
      <c r="I20" s="7">
        <v>18</v>
      </c>
      <c r="J20" s="6"/>
      <c r="K20" s="6">
        <v>2026</v>
      </c>
      <c r="L20" s="6">
        <v>40</v>
      </c>
      <c r="N20" s="112" t="s">
        <v>236</v>
      </c>
      <c r="O20" s="112" t="s">
        <v>223</v>
      </c>
      <c r="P20" s="112">
        <v>18</v>
      </c>
      <c r="X20">
        <v>24</v>
      </c>
      <c r="Y20" t="s">
        <v>201</v>
      </c>
      <c r="AD20" s="49">
        <v>1994</v>
      </c>
      <c r="AE20" s="77"/>
      <c r="AF20" s="50">
        <v>146</v>
      </c>
      <c r="AG20" s="50">
        <v>131</v>
      </c>
      <c r="AH20" s="50">
        <v>253</v>
      </c>
      <c r="AI20" s="51">
        <v>2</v>
      </c>
      <c r="AO20" s="336"/>
      <c r="AP20" s="336"/>
    </row>
    <row r="21" spans="2:55" ht="15" x14ac:dyDescent="0.25">
      <c r="B21" s="174">
        <v>19</v>
      </c>
      <c r="C21" s="112" t="s">
        <v>237</v>
      </c>
      <c r="D21" s="112" t="s">
        <v>225</v>
      </c>
      <c r="F21" s="7">
        <v>16</v>
      </c>
      <c r="G21" s="6">
        <v>1996</v>
      </c>
      <c r="I21" s="7">
        <v>19</v>
      </c>
      <c r="J21" s="6"/>
      <c r="K21" s="6">
        <v>2027</v>
      </c>
      <c r="L21" s="6">
        <v>41</v>
      </c>
      <c r="N21" s="112" t="s">
        <v>228</v>
      </c>
      <c r="O21" s="112" t="s">
        <v>224</v>
      </c>
      <c r="P21" s="112">
        <v>19</v>
      </c>
      <c r="AD21" s="49">
        <v>1995</v>
      </c>
      <c r="AE21" s="57"/>
      <c r="AF21" s="50">
        <v>194</v>
      </c>
      <c r="AG21" s="50">
        <v>217</v>
      </c>
      <c r="AH21" s="50">
        <v>228</v>
      </c>
      <c r="AI21" s="51">
        <v>3</v>
      </c>
    </row>
    <row r="22" spans="2:55" ht="15" x14ac:dyDescent="0.25">
      <c r="F22" s="7">
        <v>17</v>
      </c>
      <c r="G22" s="6">
        <v>1997</v>
      </c>
      <c r="I22" s="7">
        <v>20</v>
      </c>
      <c r="J22" s="6"/>
      <c r="K22" s="6">
        <v>2028</v>
      </c>
      <c r="L22" s="6">
        <v>42</v>
      </c>
      <c r="N22" s="112" t="s">
        <v>237</v>
      </c>
      <c r="O22" s="112" t="s">
        <v>225</v>
      </c>
      <c r="P22" s="112">
        <v>20</v>
      </c>
      <c r="AD22" s="49">
        <v>1996</v>
      </c>
      <c r="AE22" s="58"/>
      <c r="AF22" s="50">
        <v>127</v>
      </c>
      <c r="AG22" s="50">
        <v>177</v>
      </c>
      <c r="AH22" s="50">
        <v>199</v>
      </c>
      <c r="AI22" s="51">
        <v>8</v>
      </c>
    </row>
    <row r="23" spans="2:55" ht="15" x14ac:dyDescent="0.25">
      <c r="F23" s="7">
        <v>18</v>
      </c>
      <c r="G23" s="6">
        <v>1998</v>
      </c>
      <c r="I23" s="7">
        <v>21</v>
      </c>
      <c r="J23" s="6"/>
      <c r="K23" s="6">
        <v>2029</v>
      </c>
      <c r="L23" s="6">
        <v>43</v>
      </c>
      <c r="N23" s="4" t="s">
        <v>201</v>
      </c>
      <c r="O23" s="4" t="s">
        <v>204</v>
      </c>
      <c r="P23" s="112">
        <v>24</v>
      </c>
      <c r="AD23" s="49">
        <v>1997</v>
      </c>
      <c r="AE23" s="59"/>
      <c r="AF23" s="50">
        <v>68</v>
      </c>
      <c r="AG23" s="50">
        <v>130</v>
      </c>
      <c r="AH23" s="50">
        <v>158</v>
      </c>
      <c r="AI23" s="51">
        <v>1</v>
      </c>
    </row>
    <row r="24" spans="2:55" ht="15" x14ac:dyDescent="0.25">
      <c r="F24" s="7">
        <v>19</v>
      </c>
      <c r="G24" s="6">
        <v>1999</v>
      </c>
      <c r="I24" s="7">
        <v>22</v>
      </c>
      <c r="J24" s="6"/>
      <c r="K24" s="6">
        <v>2030</v>
      </c>
      <c r="L24" s="6">
        <v>44</v>
      </c>
      <c r="N24" s="4" t="s">
        <v>249</v>
      </c>
      <c r="O24" s="4" t="s">
        <v>248</v>
      </c>
      <c r="P24" s="112">
        <v>25</v>
      </c>
      <c r="AD24" s="49">
        <v>1998</v>
      </c>
      <c r="AE24" s="78"/>
      <c r="AF24" s="50">
        <v>151</v>
      </c>
      <c r="AG24" s="50">
        <v>191</v>
      </c>
      <c r="AH24" s="50">
        <v>209</v>
      </c>
      <c r="AI24" s="51">
        <v>2</v>
      </c>
    </row>
    <row r="25" spans="2:55" ht="15" x14ac:dyDescent="0.25">
      <c r="F25" s="7">
        <v>20</v>
      </c>
      <c r="G25" s="6">
        <v>2000</v>
      </c>
      <c r="I25" s="7">
        <v>23</v>
      </c>
      <c r="J25" s="6"/>
      <c r="K25" s="6"/>
      <c r="L25" s="6">
        <v>45</v>
      </c>
      <c r="AD25" s="49">
        <v>1999</v>
      </c>
      <c r="AE25" s="60"/>
      <c r="AF25" s="50">
        <v>76</v>
      </c>
      <c r="AG25" s="50">
        <v>70</v>
      </c>
      <c r="AH25" s="50">
        <v>160</v>
      </c>
      <c r="AI25" s="51">
        <v>3</v>
      </c>
    </row>
    <row r="26" spans="2:55" ht="15" x14ac:dyDescent="0.25">
      <c r="F26" s="7">
        <v>21</v>
      </c>
      <c r="G26" s="6">
        <v>2001</v>
      </c>
      <c r="I26" s="7">
        <v>24</v>
      </c>
      <c r="J26" s="6"/>
      <c r="K26" s="6"/>
      <c r="L26" s="6">
        <v>46</v>
      </c>
      <c r="AD26" s="49">
        <v>2000</v>
      </c>
      <c r="AE26" s="79"/>
      <c r="AF26" s="50">
        <v>232</v>
      </c>
      <c r="AG26" s="50">
        <v>190</v>
      </c>
      <c r="AH26" s="50">
        <v>232</v>
      </c>
      <c r="AI26" s="51">
        <v>8</v>
      </c>
    </row>
    <row r="27" spans="2:55" ht="15" x14ac:dyDescent="0.25">
      <c r="F27" s="7">
        <v>22</v>
      </c>
      <c r="G27" s="6">
        <v>2002</v>
      </c>
      <c r="I27" s="7">
        <v>25</v>
      </c>
      <c r="J27" s="6"/>
      <c r="K27" s="6"/>
      <c r="L27" s="6">
        <v>47</v>
      </c>
      <c r="AD27" s="49">
        <v>2001</v>
      </c>
      <c r="AE27" s="61"/>
      <c r="AF27" s="50">
        <v>210</v>
      </c>
      <c r="AG27" s="50">
        <v>132</v>
      </c>
      <c r="AH27" s="50">
        <v>210</v>
      </c>
      <c r="AI27" s="51">
        <v>1</v>
      </c>
    </row>
    <row r="28" spans="2:55" ht="15" x14ac:dyDescent="0.25">
      <c r="F28" s="7">
        <v>23</v>
      </c>
      <c r="G28" s="6">
        <v>2003</v>
      </c>
      <c r="I28" s="7">
        <v>26</v>
      </c>
      <c r="J28" s="6"/>
      <c r="K28" s="6"/>
      <c r="L28" s="6">
        <v>48</v>
      </c>
      <c r="AD28" s="49">
        <v>2002</v>
      </c>
      <c r="AE28" s="62"/>
      <c r="AF28" s="50">
        <v>229</v>
      </c>
      <c r="AG28" s="50">
        <v>105</v>
      </c>
      <c r="AH28" s="50">
        <v>210</v>
      </c>
      <c r="AI28" s="51">
        <v>2</v>
      </c>
    </row>
    <row r="29" spans="2:55" ht="15" x14ac:dyDescent="0.25">
      <c r="F29" s="7">
        <v>24</v>
      </c>
      <c r="G29" s="6">
        <v>2004</v>
      </c>
      <c r="I29" s="7">
        <v>27</v>
      </c>
      <c r="J29" s="6"/>
      <c r="K29" s="6"/>
      <c r="L29" s="6">
        <v>49</v>
      </c>
      <c r="AD29" s="49">
        <v>2003</v>
      </c>
      <c r="AE29" s="80"/>
      <c r="AF29" s="50">
        <v>245</v>
      </c>
      <c r="AG29" s="50">
        <v>199</v>
      </c>
      <c r="AH29" s="50">
        <v>238</v>
      </c>
      <c r="AI29" s="51">
        <v>3</v>
      </c>
    </row>
    <row r="30" spans="2:55" ht="15" x14ac:dyDescent="0.25">
      <c r="F30" s="7">
        <v>25</v>
      </c>
      <c r="G30" s="6">
        <v>2005</v>
      </c>
      <c r="I30" s="7">
        <v>28</v>
      </c>
      <c r="J30" s="6"/>
      <c r="K30" s="6"/>
      <c r="L30" s="6">
        <v>50</v>
      </c>
      <c r="AD30" s="49">
        <v>2004</v>
      </c>
      <c r="AE30" s="63"/>
      <c r="AF30" s="50">
        <v>243</v>
      </c>
      <c r="AG30" s="50">
        <v>103</v>
      </c>
      <c r="AH30" s="50">
        <v>133</v>
      </c>
      <c r="AI30" s="51">
        <v>8</v>
      </c>
    </row>
    <row r="31" spans="2:55" ht="15" x14ac:dyDescent="0.25">
      <c r="F31" s="7">
        <v>26</v>
      </c>
      <c r="G31" s="6">
        <v>2006</v>
      </c>
      <c r="I31" s="7">
        <v>29</v>
      </c>
      <c r="J31" s="6"/>
      <c r="K31" s="6"/>
      <c r="L31" s="6">
        <v>51</v>
      </c>
      <c r="AD31" s="49">
        <v>2005</v>
      </c>
      <c r="AE31" s="81"/>
      <c r="AF31" s="50">
        <v>246</v>
      </c>
      <c r="AG31" s="50">
        <v>134</v>
      </c>
      <c r="AH31" s="50">
        <v>158</v>
      </c>
      <c r="AI31" s="51">
        <v>1</v>
      </c>
    </row>
    <row r="32" spans="2:55" ht="15" x14ac:dyDescent="0.25">
      <c r="F32" s="7">
        <v>27</v>
      </c>
      <c r="G32" s="6">
        <v>2007</v>
      </c>
      <c r="I32" s="7">
        <v>30</v>
      </c>
      <c r="J32" s="5"/>
      <c r="K32" s="5"/>
      <c r="L32" s="6">
        <v>52</v>
      </c>
      <c r="AD32" s="49">
        <v>2006</v>
      </c>
      <c r="AE32" s="63"/>
      <c r="AF32" s="50">
        <v>243</v>
      </c>
      <c r="AG32" s="50">
        <v>103</v>
      </c>
      <c r="AH32" s="50">
        <v>133</v>
      </c>
      <c r="AI32" s="51">
        <v>2</v>
      </c>
    </row>
    <row r="33" spans="6:35" ht="15" x14ac:dyDescent="0.25">
      <c r="F33" s="7">
        <v>28</v>
      </c>
      <c r="G33" s="6">
        <v>2008</v>
      </c>
      <c r="I33" s="7">
        <v>31</v>
      </c>
      <c r="J33" s="5"/>
      <c r="K33" s="5"/>
      <c r="L33" s="6">
        <v>53</v>
      </c>
      <c r="AD33" s="49">
        <v>2007</v>
      </c>
      <c r="AE33" s="84"/>
      <c r="AF33" s="50">
        <v>241</v>
      </c>
      <c r="AG33" s="50">
        <v>133</v>
      </c>
      <c r="AH33" s="50">
        <v>115</v>
      </c>
      <c r="AI33" s="51">
        <v>3</v>
      </c>
    </row>
    <row r="34" spans="6:35" ht="15" x14ac:dyDescent="0.25">
      <c r="F34" s="7">
        <v>29</v>
      </c>
      <c r="G34" s="6">
        <v>2009</v>
      </c>
      <c r="I34" s="7">
        <v>32</v>
      </c>
      <c r="J34" s="5"/>
      <c r="K34" s="5"/>
      <c r="L34" s="6">
        <v>54</v>
      </c>
      <c r="AD34" s="49">
        <v>2008</v>
      </c>
      <c r="AE34" s="85"/>
      <c r="AF34" s="50">
        <v>251</v>
      </c>
      <c r="AG34" s="50">
        <v>182</v>
      </c>
      <c r="AH34" s="50">
        <v>125</v>
      </c>
      <c r="AI34" s="51">
        <v>8</v>
      </c>
    </row>
    <row r="35" spans="6:35" ht="15" x14ac:dyDescent="0.25">
      <c r="F35" s="7">
        <v>30</v>
      </c>
      <c r="G35" s="6">
        <v>2010</v>
      </c>
      <c r="I35" s="7">
        <v>33</v>
      </c>
      <c r="J35" s="5"/>
      <c r="K35" s="5"/>
      <c r="L35" s="6">
        <v>55</v>
      </c>
      <c r="AD35" s="49">
        <v>2009</v>
      </c>
      <c r="AE35" s="82"/>
      <c r="AF35" s="50">
        <v>255</v>
      </c>
      <c r="AG35" s="50">
        <v>225</v>
      </c>
      <c r="AH35" s="50">
        <v>225</v>
      </c>
      <c r="AI35" s="51">
        <v>1</v>
      </c>
    </row>
    <row r="36" spans="6:35" ht="15" x14ac:dyDescent="0.25">
      <c r="F36" s="7">
        <v>31</v>
      </c>
      <c r="G36" s="112">
        <v>2011</v>
      </c>
      <c r="I36" s="7">
        <v>34</v>
      </c>
      <c r="J36" s="5"/>
      <c r="K36" s="5"/>
      <c r="L36" s="6">
        <v>56</v>
      </c>
      <c r="AD36" s="49">
        <v>2010</v>
      </c>
      <c r="AE36" s="83"/>
      <c r="AF36" s="50">
        <v>254</v>
      </c>
      <c r="AG36" s="50">
        <v>197</v>
      </c>
      <c r="AH36" s="50">
        <v>140</v>
      </c>
      <c r="AI36" s="51">
        <v>2</v>
      </c>
    </row>
    <row r="37" spans="6:35" ht="15" x14ac:dyDescent="0.25">
      <c r="F37" s="7">
        <v>32</v>
      </c>
      <c r="G37" s="112">
        <v>2012</v>
      </c>
      <c r="I37" s="7">
        <v>35</v>
      </c>
      <c r="J37" s="5"/>
      <c r="K37" s="5"/>
      <c r="L37" s="6">
        <v>57</v>
      </c>
      <c r="AD37" s="49" t="s">
        <v>53</v>
      </c>
      <c r="AE37" s="64"/>
      <c r="AF37" s="50">
        <v>0</v>
      </c>
      <c r="AG37" s="50">
        <v>0</v>
      </c>
      <c r="AH37" s="50">
        <v>0</v>
      </c>
      <c r="AI37" s="51">
        <v>-4142</v>
      </c>
    </row>
    <row r="38" spans="6:35" ht="15" x14ac:dyDescent="0.25">
      <c r="F38" s="7">
        <v>33</v>
      </c>
      <c r="G38" s="112">
        <v>2013</v>
      </c>
      <c r="I38" s="7">
        <v>36</v>
      </c>
      <c r="J38" s="5"/>
      <c r="K38" s="5"/>
      <c r="L38" s="6">
        <v>58</v>
      </c>
      <c r="AD38" s="49" t="s">
        <v>54</v>
      </c>
      <c r="AE38" s="64"/>
      <c r="AF38" s="50">
        <v>0</v>
      </c>
      <c r="AG38" s="50">
        <v>0</v>
      </c>
      <c r="AH38" s="50">
        <v>0</v>
      </c>
      <c r="AI38" s="51">
        <v>-4142</v>
      </c>
    </row>
    <row r="39" spans="6:35" ht="15.75" thickBot="1" x14ac:dyDescent="0.3">
      <c r="F39" s="7">
        <v>34</v>
      </c>
      <c r="G39" s="112">
        <v>2014</v>
      </c>
      <c r="I39" s="7">
        <v>37</v>
      </c>
      <c r="J39" s="5"/>
      <c r="K39" s="5"/>
      <c r="L39" s="6">
        <v>59</v>
      </c>
      <c r="AD39" s="65" t="s">
        <v>55</v>
      </c>
      <c r="AE39" s="66"/>
      <c r="AF39" s="67">
        <v>0</v>
      </c>
      <c r="AG39" s="67">
        <v>0</v>
      </c>
      <c r="AH39" s="67">
        <v>0</v>
      </c>
      <c r="AI39" s="68">
        <v>-4142</v>
      </c>
    </row>
    <row r="40" spans="6:35" ht="15" x14ac:dyDescent="0.25">
      <c r="F40" s="7">
        <v>35</v>
      </c>
      <c r="G40" s="112">
        <v>2015</v>
      </c>
      <c r="I40" s="7">
        <v>38</v>
      </c>
      <c r="J40" s="5"/>
      <c r="K40" s="5"/>
      <c r="L40" s="6">
        <v>60</v>
      </c>
    </row>
    <row r="41" spans="6:35" ht="15" x14ac:dyDescent="0.25">
      <c r="F41" s="7">
        <v>36</v>
      </c>
      <c r="G41" s="5"/>
      <c r="I41" s="7">
        <v>39</v>
      </c>
      <c r="J41" s="5"/>
      <c r="K41" s="5"/>
      <c r="L41" s="5"/>
    </row>
    <row r="42" spans="6:35" ht="15" x14ac:dyDescent="0.25">
      <c r="F42" s="7">
        <v>37</v>
      </c>
      <c r="G42" s="5"/>
      <c r="I42" s="7">
        <v>40</v>
      </c>
      <c r="J42" s="5"/>
      <c r="K42" s="5"/>
      <c r="L42" s="5"/>
    </row>
    <row r="43" spans="6:35" ht="15" x14ac:dyDescent="0.25">
      <c r="F43" s="7">
        <v>38</v>
      </c>
      <c r="G43" s="5"/>
      <c r="I43" s="7">
        <v>41</v>
      </c>
      <c r="J43" s="5"/>
      <c r="K43" s="5"/>
      <c r="L43" s="5"/>
    </row>
    <row r="44" spans="6:35" ht="15" x14ac:dyDescent="0.25">
      <c r="F44" s="7">
        <v>39</v>
      </c>
      <c r="G44" s="5"/>
      <c r="I44" s="7">
        <v>42</v>
      </c>
      <c r="J44" s="5"/>
      <c r="K44" s="5"/>
      <c r="L44" s="5"/>
    </row>
    <row r="45" spans="6:35" ht="15" x14ac:dyDescent="0.25">
      <c r="F45" s="7">
        <v>40</v>
      </c>
      <c r="G45" s="5"/>
      <c r="I45" s="7">
        <v>43</v>
      </c>
      <c r="J45" s="5"/>
      <c r="K45" s="5"/>
      <c r="L45" s="5"/>
    </row>
    <row r="46" spans="6:35" ht="15" x14ac:dyDescent="0.25">
      <c r="F46" s="7">
        <v>41</v>
      </c>
      <c r="G46" s="5"/>
      <c r="I46" s="7">
        <v>44</v>
      </c>
      <c r="J46" s="5"/>
      <c r="K46" s="5"/>
      <c r="L46" s="5"/>
    </row>
    <row r="47" spans="6:35" ht="15" x14ac:dyDescent="0.25">
      <c r="F47" s="7">
        <v>42</v>
      </c>
      <c r="G47" s="5"/>
      <c r="I47" s="7">
        <v>45</v>
      </c>
      <c r="J47" s="5"/>
      <c r="K47" s="5"/>
      <c r="L47" s="5"/>
    </row>
    <row r="48" spans="6:35" ht="15" x14ac:dyDescent="0.25">
      <c r="F48" s="7">
        <v>43</v>
      </c>
      <c r="G48" s="5"/>
      <c r="I48" s="7">
        <v>46</v>
      </c>
      <c r="J48" s="5"/>
      <c r="K48" s="5"/>
      <c r="L48" s="5"/>
    </row>
    <row r="49" spans="1:38" ht="15" x14ac:dyDescent="0.25">
      <c r="F49" s="7">
        <v>44</v>
      </c>
      <c r="G49" s="5"/>
      <c r="I49" s="7">
        <v>47</v>
      </c>
      <c r="J49" s="5"/>
      <c r="K49" s="5"/>
      <c r="L49" s="5"/>
    </row>
    <row r="50" spans="1:38" ht="15" x14ac:dyDescent="0.25">
      <c r="F50" s="7">
        <v>45</v>
      </c>
      <c r="G50" s="5"/>
      <c r="I50" s="7">
        <v>48</v>
      </c>
      <c r="J50" s="5"/>
      <c r="K50" s="5"/>
      <c r="L50" s="5"/>
    </row>
    <row r="51" spans="1:38" ht="15" x14ac:dyDescent="0.25">
      <c r="F51" s="7">
        <v>46</v>
      </c>
      <c r="G51" s="5"/>
      <c r="I51" s="7">
        <v>49</v>
      </c>
      <c r="J51" s="5"/>
      <c r="K51" s="5"/>
      <c r="L51" s="5"/>
    </row>
    <row r="52" spans="1:38" ht="15" x14ac:dyDescent="0.25">
      <c r="F52" s="7">
        <v>47</v>
      </c>
      <c r="G52" s="5"/>
      <c r="I52" s="7">
        <v>50</v>
      </c>
      <c r="J52" s="5"/>
      <c r="K52" s="5"/>
      <c r="L52" s="5"/>
    </row>
    <row r="53" spans="1:38" ht="15" x14ac:dyDescent="0.25">
      <c r="F53" s="7">
        <v>48</v>
      </c>
      <c r="G53" s="5"/>
    </row>
    <row r="54" spans="1:38" ht="15" x14ac:dyDescent="0.25">
      <c r="F54" s="7">
        <v>49</v>
      </c>
      <c r="G54" s="5"/>
    </row>
    <row r="55" spans="1:38" ht="15" x14ac:dyDescent="0.25">
      <c r="F55" s="7">
        <v>50</v>
      </c>
      <c r="G55" s="5"/>
    </row>
    <row r="56" spans="1:38" ht="15" x14ac:dyDescent="0.25"/>
    <row r="57" spans="1:38" ht="15" x14ac:dyDescent="0.25"/>
    <row r="58" spans="1:38" ht="15" x14ac:dyDescent="0.25"/>
    <row r="59" spans="1:38" ht="15" x14ac:dyDescent="0.25"/>
    <row r="60" spans="1:38" ht="15" x14ac:dyDescent="0.2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row>
    <row r="61" spans="1:38" ht="12.75" customHeight="1" x14ac:dyDescent="0.25">
      <c r="A61" s="180"/>
    </row>
    <row r="62" spans="1:38" ht="12.75" customHeight="1" x14ac:dyDescent="0.25">
      <c r="A62" s="180"/>
    </row>
    <row r="63" spans="1:38" ht="12.75" customHeight="1" x14ac:dyDescent="0.25">
      <c r="A63" s="180"/>
    </row>
    <row r="64" spans="1:38" ht="12.75" customHeight="1" x14ac:dyDescent="0.25">
      <c r="A64" s="180"/>
    </row>
    <row r="65" spans="1:1" ht="12.75" customHeight="1" x14ac:dyDescent="0.25">
      <c r="A65" s="180"/>
    </row>
    <row r="66" spans="1:1" ht="12.75" customHeight="1" x14ac:dyDescent="0.25">
      <c r="A66" s="180"/>
    </row>
    <row r="67" spans="1:1" ht="12.75" customHeight="1" x14ac:dyDescent="0.25">
      <c r="A67" s="180"/>
    </row>
    <row r="68" spans="1:1" ht="12.75" customHeight="1" x14ac:dyDescent="0.25">
      <c r="A68" s="180"/>
    </row>
    <row r="69" spans="1:1" ht="12.75" customHeight="1" x14ac:dyDescent="0.25">
      <c r="A69" s="180"/>
    </row>
    <row r="70" spans="1:1" ht="12.75" customHeight="1" x14ac:dyDescent="0.25">
      <c r="A70" s="180"/>
    </row>
    <row r="71" spans="1:1" ht="12.75" customHeight="1" x14ac:dyDescent="0.25">
      <c r="A71" s="180"/>
    </row>
    <row r="72" spans="1:1" ht="12.75" customHeight="1" x14ac:dyDescent="0.25">
      <c r="A72" s="180"/>
    </row>
    <row r="73" spans="1:1" ht="12.75" customHeight="1" x14ac:dyDescent="0.25">
      <c r="A73" s="180"/>
    </row>
    <row r="74" spans="1:1" ht="12.75" customHeight="1" x14ac:dyDescent="0.25">
      <c r="A74" s="180"/>
    </row>
    <row r="75" spans="1:1" ht="12.75" customHeight="1" x14ac:dyDescent="0.25">
      <c r="A75" s="180"/>
    </row>
    <row r="76" spans="1:1" ht="12.75" customHeight="1" x14ac:dyDescent="0.25">
      <c r="A76" s="180"/>
    </row>
    <row r="77" spans="1:1" ht="12.75" customHeight="1" x14ac:dyDescent="0.25">
      <c r="A77" s="180"/>
    </row>
    <row r="78" spans="1:1" ht="12.75" customHeight="1" x14ac:dyDescent="0.25">
      <c r="A78" s="180"/>
    </row>
    <row r="79" spans="1:1" ht="12.75" customHeight="1" x14ac:dyDescent="0.25">
      <c r="A79" s="180"/>
    </row>
    <row r="80" spans="1:1" ht="12.75" customHeight="1" x14ac:dyDescent="0.25">
      <c r="A80" s="180"/>
    </row>
  </sheetData>
  <mergeCells count="28">
    <mergeCell ref="AO11:AP11"/>
    <mergeCell ref="AO12:AP12"/>
    <mergeCell ref="AO13:AP13"/>
    <mergeCell ref="AO16:AP16"/>
    <mergeCell ref="B1:D1"/>
    <mergeCell ref="F1:G1"/>
    <mergeCell ref="I1:L1"/>
    <mergeCell ref="N1:O1"/>
    <mergeCell ref="AD5:AI5"/>
    <mergeCell ref="R1:S1"/>
    <mergeCell ref="R4:S4"/>
    <mergeCell ref="AO14:AP14"/>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topLeftCell="A34" workbookViewId="0">
      <selection activeCell="A4" sqref="A4:AE64"/>
    </sheetView>
  </sheetViews>
  <sheetFormatPr defaultColWidth="18.7109375" defaultRowHeight="12.75" customHeight="1" x14ac:dyDescent="0.25"/>
  <cols>
    <col min="1" max="1" width="8.42578125" style="1" bestFit="1" customWidth="1"/>
    <col min="2" max="31" width="8" style="1" bestFit="1" customWidth="1"/>
    <col min="32" max="36" width="8" bestFit="1" customWidth="1"/>
  </cols>
  <sheetData>
    <row r="1" spans="1:1" ht="15" x14ac:dyDescent="0.25"/>
    <row r="2" spans="1:1" ht="15" x14ac:dyDescent="0.25"/>
    <row r="3" spans="1:1" ht="15" x14ac:dyDescent="0.25"/>
    <row r="4" spans="1:1" ht="15" x14ac:dyDescent="0.25"/>
    <row r="5" spans="1:1" ht="15" x14ac:dyDescent="0.25">
      <c r="A5" s="36"/>
    </row>
    <row r="6" spans="1:1" ht="15" x14ac:dyDescent="0.25">
      <c r="A6" s="36"/>
    </row>
    <row r="7" spans="1:1" ht="15" x14ac:dyDescent="0.25">
      <c r="A7" s="36"/>
    </row>
    <row r="8" spans="1:1" ht="15" x14ac:dyDescent="0.25">
      <c r="A8" s="36"/>
    </row>
    <row r="9" spans="1:1" ht="15" x14ac:dyDescent="0.25">
      <c r="A9" s="36"/>
    </row>
    <row r="10" spans="1:1" ht="15" x14ac:dyDescent="0.25">
      <c r="A10" s="36"/>
    </row>
    <row r="11" spans="1:1" ht="15" x14ac:dyDescent="0.25">
      <c r="A11" s="36"/>
    </row>
    <row r="12" spans="1:1" ht="15" x14ac:dyDescent="0.25">
      <c r="A12" s="36"/>
    </row>
    <row r="13" spans="1:1" ht="15" x14ac:dyDescent="0.25">
      <c r="A13" s="36"/>
    </row>
    <row r="14" spans="1:1" ht="15" x14ac:dyDescent="0.25">
      <c r="A14" s="36"/>
    </row>
    <row r="15" spans="1:1" ht="15" x14ac:dyDescent="0.25">
      <c r="A15" s="36"/>
    </row>
    <row r="16" spans="1:1" ht="15" x14ac:dyDescent="0.25">
      <c r="A16" s="36"/>
    </row>
    <row r="17" spans="1:1" ht="15" x14ac:dyDescent="0.25">
      <c r="A17" s="36"/>
    </row>
    <row r="18" spans="1:1" ht="15" x14ac:dyDescent="0.25">
      <c r="A18" s="36"/>
    </row>
    <row r="19" spans="1:1" ht="15" x14ac:dyDescent="0.25">
      <c r="A19" s="36"/>
    </row>
    <row r="20" spans="1:1" ht="15" x14ac:dyDescent="0.25">
      <c r="A20" s="36"/>
    </row>
    <row r="21" spans="1:1" ht="15" x14ac:dyDescent="0.25">
      <c r="A21" s="36"/>
    </row>
    <row r="22" spans="1:1" ht="15" x14ac:dyDescent="0.25">
      <c r="A22" s="36"/>
    </row>
    <row r="23" spans="1:1" ht="15" x14ac:dyDescent="0.25">
      <c r="A23" s="36"/>
    </row>
    <row r="24" spans="1:1" ht="15" x14ac:dyDescent="0.25">
      <c r="A24" s="36"/>
    </row>
    <row r="25" spans="1:1" ht="15" x14ac:dyDescent="0.25">
      <c r="A25" s="36"/>
    </row>
    <row r="26" spans="1:1" ht="15" x14ac:dyDescent="0.25">
      <c r="A26" s="36"/>
    </row>
    <row r="27" spans="1:1" ht="15" x14ac:dyDescent="0.25">
      <c r="A27" s="36"/>
    </row>
    <row r="28" spans="1:1" ht="15" x14ac:dyDescent="0.25">
      <c r="A28" s="36"/>
    </row>
    <row r="29" spans="1:1" ht="15" x14ac:dyDescent="0.25">
      <c r="A29" s="36"/>
    </row>
    <row r="30" spans="1:1" ht="15" x14ac:dyDescent="0.25">
      <c r="A30" s="36"/>
    </row>
    <row r="31" spans="1:1" ht="15" x14ac:dyDescent="0.25">
      <c r="A31" s="36"/>
    </row>
    <row r="32" spans="1:1" ht="15" x14ac:dyDescent="0.25">
      <c r="A32" s="36"/>
    </row>
    <row r="33" spans="1:1" ht="15" x14ac:dyDescent="0.25">
      <c r="A33" s="36"/>
    </row>
    <row r="34" spans="1:1" ht="15" x14ac:dyDescent="0.25">
      <c r="A34" s="36"/>
    </row>
    <row r="35" spans="1:1" ht="15" x14ac:dyDescent="0.25">
      <c r="A35" s="36"/>
    </row>
    <row r="36" spans="1:1" ht="15" x14ac:dyDescent="0.25">
      <c r="A36" s="36"/>
    </row>
    <row r="37" spans="1:1" ht="15" x14ac:dyDescent="0.25">
      <c r="A37" s="36"/>
    </row>
    <row r="38" spans="1:1" ht="15" x14ac:dyDescent="0.25">
      <c r="A38" s="36"/>
    </row>
    <row r="39" spans="1:1" ht="15" x14ac:dyDescent="0.25">
      <c r="A39" s="36"/>
    </row>
    <row r="40" spans="1:1" ht="15" x14ac:dyDescent="0.25">
      <c r="A40" s="36"/>
    </row>
    <row r="41" spans="1:1" ht="15" x14ac:dyDescent="0.25">
      <c r="A41" s="36"/>
    </row>
    <row r="42" spans="1:1" ht="15" x14ac:dyDescent="0.25">
      <c r="A42" s="36"/>
    </row>
    <row r="43" spans="1:1" ht="15" x14ac:dyDescent="0.25">
      <c r="A43" s="36"/>
    </row>
    <row r="44" spans="1:1" ht="15" x14ac:dyDescent="0.25">
      <c r="A44" s="36"/>
    </row>
    <row r="45" spans="1:1" ht="15" x14ac:dyDescent="0.25">
      <c r="A45" s="36"/>
    </row>
    <row r="46" spans="1:1" ht="15" x14ac:dyDescent="0.25">
      <c r="A46" s="36"/>
    </row>
    <row r="47" spans="1:1" ht="15" x14ac:dyDescent="0.25">
      <c r="A47" s="36"/>
    </row>
    <row r="48" spans="1:1" ht="15" x14ac:dyDescent="0.25">
      <c r="A48" s="36"/>
    </row>
    <row r="49" spans="1:1" ht="15" x14ac:dyDescent="0.25">
      <c r="A49" s="36"/>
    </row>
    <row r="50" spans="1:1" ht="15" x14ac:dyDescent="0.25">
      <c r="A50" s="36"/>
    </row>
    <row r="51" spans="1:1" ht="15" x14ac:dyDescent="0.25">
      <c r="A51" s="36"/>
    </row>
    <row r="52" spans="1:1" ht="15" x14ac:dyDescent="0.25">
      <c r="A52" s="36"/>
    </row>
    <row r="53" spans="1:1" ht="15" x14ac:dyDescent="0.25">
      <c r="A53" s="36"/>
    </row>
    <row r="54" spans="1:1" ht="15" x14ac:dyDescent="0.25">
      <c r="A54" s="36"/>
    </row>
    <row r="55" spans="1:1" ht="15" x14ac:dyDescent="0.25">
      <c r="A55" s="36"/>
    </row>
    <row r="56" spans="1:1" ht="15" x14ac:dyDescent="0.25">
      <c r="A56" s="36"/>
    </row>
    <row r="57" spans="1:1" ht="15" x14ac:dyDescent="0.25">
      <c r="A57" s="36"/>
    </row>
    <row r="58" spans="1:1" ht="15" x14ac:dyDescent="0.25">
      <c r="A58" s="36"/>
    </row>
    <row r="59" spans="1:1" ht="15" x14ac:dyDescent="0.25">
      <c r="A59" s="36"/>
    </row>
    <row r="60" spans="1:1" ht="15" x14ac:dyDescent="0.25">
      <c r="A60" s="36"/>
    </row>
    <row r="61" spans="1:1" ht="15" x14ac:dyDescent="0.25">
      <c r="A61" s="36"/>
    </row>
    <row r="62" spans="1:1" ht="15" x14ac:dyDescent="0.25">
      <c r="A62" s="36"/>
    </row>
    <row r="63" spans="1:1" ht="15" x14ac:dyDescent="0.25">
      <c r="A63" s="36"/>
    </row>
    <row r="64" spans="1:1" ht="15" x14ac:dyDescent="0.25">
      <c r="A64" s="36"/>
    </row>
    <row r="65" spans="1:1" ht="15" x14ac:dyDescent="0.25">
      <c r="A65" s="36"/>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topLeftCell="A94" workbookViewId="0">
      <selection activeCell="B85" sqref="B85:T109"/>
    </sheetView>
  </sheetViews>
  <sheetFormatPr defaultColWidth="18.7109375" defaultRowHeight="12.75" customHeight="1" x14ac:dyDescent="0.25"/>
  <cols>
    <col min="1" max="1" width="14" customWidth="1"/>
    <col min="2" max="3" width="12.7109375" customWidth="1"/>
    <col min="4" max="4" width="15.28515625" bestFit="1" customWidth="1"/>
    <col min="5" max="13" width="12.7109375" customWidth="1"/>
    <col min="14" max="14" width="22.5703125" style="114" bestFit="1" customWidth="1"/>
    <col min="15" max="15" width="22.85546875" style="163" bestFit="1" customWidth="1"/>
    <col min="16" max="16" width="19.140625" style="163" bestFit="1" customWidth="1"/>
    <col min="17" max="17" width="26.28515625" bestFit="1" customWidth="1"/>
    <col min="18" max="18" width="25.7109375" bestFit="1" customWidth="1"/>
    <col min="19" max="19" width="26" bestFit="1" customWidth="1"/>
    <col min="20" max="20" width="12.7109375" customWidth="1"/>
  </cols>
  <sheetData>
    <row r="1" spans="1:20" ht="15" x14ac:dyDescent="0.25"/>
    <row r="2" spans="1:20" ht="15" x14ac:dyDescent="0.25"/>
    <row r="3" spans="1:20" ht="15" x14ac:dyDescent="0.25">
      <c r="A3" s="45" t="s">
        <v>62</v>
      </c>
      <c r="B3" s="117"/>
    </row>
    <row r="4" spans="1:20" ht="15" x14ac:dyDescent="0.25">
      <c r="A4" s="45" t="s">
        <v>63</v>
      </c>
    </row>
    <row r="5" spans="1:20" ht="15" x14ac:dyDescent="0.25">
      <c r="A5" s="45" t="s">
        <v>64</v>
      </c>
      <c r="B5">
        <v>3132</v>
      </c>
    </row>
    <row r="6" spans="1:20" ht="15" x14ac:dyDescent="0.25"/>
    <row r="7" spans="1:20" ht="15" x14ac:dyDescent="0.25">
      <c r="A7" s="45" t="s">
        <v>65</v>
      </c>
      <c r="B7" s="36">
        <f>MIN(BlueMesaInflow.Unregulated!A4:'BlueMesaInflow.Unregulated'!A35)</f>
        <v>44136</v>
      </c>
    </row>
    <row r="8" spans="1:20" ht="15" x14ac:dyDescent="0.25">
      <c r="A8" s="45" t="s">
        <v>66</v>
      </c>
      <c r="B8" s="36">
        <f>MAX(BlueMesaInflow.Unregulated!A4:'BlueMesaInflow.Unregulated'!A35)</f>
        <v>45078</v>
      </c>
    </row>
    <row r="9" spans="1:20" ht="15" x14ac:dyDescent="0.25">
      <c r="B9">
        <v>1000</v>
      </c>
    </row>
    <row r="10" spans="1:20" ht="15" x14ac:dyDescent="0.25">
      <c r="B10" t="s">
        <v>251</v>
      </c>
      <c r="C10" s="180" t="s">
        <v>251</v>
      </c>
      <c r="D10" s="180" t="s">
        <v>251</v>
      </c>
      <c r="E10" s="180" t="s">
        <v>251</v>
      </c>
      <c r="F10" s="180" t="s">
        <v>251</v>
      </c>
      <c r="G10" s="180" t="s">
        <v>251</v>
      </c>
      <c r="H10" s="180" t="s">
        <v>251</v>
      </c>
      <c r="I10" s="180" t="s">
        <v>251</v>
      </c>
      <c r="J10" s="180" t="s">
        <v>251</v>
      </c>
      <c r="K10" s="180" t="s">
        <v>251</v>
      </c>
      <c r="L10" s="180" t="s">
        <v>251</v>
      </c>
      <c r="M10" s="180" t="s">
        <v>251</v>
      </c>
      <c r="N10" s="114" t="s">
        <v>250</v>
      </c>
      <c r="O10" s="163" t="s">
        <v>250</v>
      </c>
      <c r="P10" s="163" t="s">
        <v>251</v>
      </c>
      <c r="Q10" t="s">
        <v>250</v>
      </c>
      <c r="R10" t="s">
        <v>250</v>
      </c>
      <c r="S10" s="180" t="s">
        <v>250</v>
      </c>
      <c r="T10" s="180" t="s">
        <v>250</v>
      </c>
    </row>
    <row r="11" spans="1:20" ht="15" x14ac:dyDescent="0.25">
      <c r="A11" s="45" t="s">
        <v>53</v>
      </c>
      <c r="B11" s="311">
        <v>1852</v>
      </c>
      <c r="C11" s="311">
        <v>1854</v>
      </c>
      <c r="D11" s="311">
        <v>1838</v>
      </c>
      <c r="E11" s="311">
        <v>1856</v>
      </c>
      <c r="F11" s="311">
        <v>1855</v>
      </c>
      <c r="G11" s="311">
        <v>1853</v>
      </c>
      <c r="H11" s="311">
        <v>2388</v>
      </c>
      <c r="I11" s="311">
        <v>1834</v>
      </c>
      <c r="J11" s="311">
        <v>2255</v>
      </c>
      <c r="K11" s="311">
        <v>23054</v>
      </c>
      <c r="L11" s="311">
        <v>1591</v>
      </c>
      <c r="M11" s="311">
        <v>23409</v>
      </c>
      <c r="N11" s="311">
        <v>21327</v>
      </c>
      <c r="O11" s="311">
        <v>21323</v>
      </c>
      <c r="P11" s="311">
        <v>21884</v>
      </c>
      <c r="Q11" s="311">
        <v>23316</v>
      </c>
      <c r="R11" s="311">
        <v>2094</v>
      </c>
      <c r="S11" s="311">
        <v>23317</v>
      </c>
      <c r="T11" s="311">
        <v>2095</v>
      </c>
    </row>
    <row r="12" spans="1:20" ht="15" x14ac:dyDescent="0.25">
      <c r="A12" t="s">
        <v>154</v>
      </c>
      <c r="B12" s="45" t="s">
        <v>114</v>
      </c>
      <c r="C12" s="45" t="s">
        <v>115</v>
      </c>
      <c r="D12" s="45" t="s">
        <v>116</v>
      </c>
      <c r="E12" s="45" t="s">
        <v>117</v>
      </c>
      <c r="F12" s="45" t="s">
        <v>118</v>
      </c>
      <c r="G12" s="45" t="s">
        <v>119</v>
      </c>
      <c r="H12" s="45" t="s">
        <v>120</v>
      </c>
      <c r="I12" s="45" t="s">
        <v>121</v>
      </c>
      <c r="J12" s="45" t="s">
        <v>122</v>
      </c>
      <c r="K12" s="45" t="s">
        <v>123</v>
      </c>
      <c r="L12" s="114" t="s">
        <v>126</v>
      </c>
      <c r="M12" s="180" t="s">
        <v>235</v>
      </c>
      <c r="N12" s="45" t="s">
        <v>124</v>
      </c>
      <c r="O12" t="s">
        <v>125</v>
      </c>
      <c r="P12" s="163" t="s">
        <v>165</v>
      </c>
      <c r="Q12" s="180" t="s">
        <v>210</v>
      </c>
      <c r="R12" s="180" t="s">
        <v>211</v>
      </c>
      <c r="S12" s="180" t="s">
        <v>212</v>
      </c>
      <c r="T12" s="180" t="s">
        <v>213</v>
      </c>
    </row>
    <row r="13" spans="1:20" ht="15" x14ac:dyDescent="0.25">
      <c r="A13" s="310"/>
      <c r="B13" s="182"/>
      <c r="C13" s="182"/>
      <c r="D13" s="182"/>
      <c r="E13" s="182"/>
      <c r="F13" s="182"/>
      <c r="G13" s="182"/>
      <c r="H13" s="182"/>
      <c r="I13" s="182"/>
      <c r="J13" s="182"/>
      <c r="K13" s="182"/>
      <c r="L13" s="182"/>
      <c r="M13" s="182"/>
      <c r="N13" s="182"/>
      <c r="O13" s="182"/>
      <c r="P13" s="182"/>
      <c r="Q13" s="182"/>
      <c r="R13" s="182"/>
      <c r="S13" s="182"/>
      <c r="T13" s="182"/>
    </row>
    <row r="14" spans="1:20" ht="15" x14ac:dyDescent="0.25">
      <c r="A14" s="310"/>
      <c r="B14" s="182"/>
      <c r="C14" s="182"/>
      <c r="D14" s="182"/>
      <c r="E14" s="182"/>
      <c r="F14" s="182"/>
      <c r="G14" s="182"/>
      <c r="H14" s="182"/>
      <c r="I14" s="182"/>
      <c r="J14" s="182"/>
      <c r="K14" s="182"/>
      <c r="L14" s="182"/>
      <c r="M14" s="182"/>
      <c r="N14" s="182"/>
      <c r="O14" s="182"/>
      <c r="P14" s="182"/>
      <c r="Q14" s="182"/>
      <c r="R14" s="182"/>
      <c r="S14" s="182"/>
      <c r="T14" s="182"/>
    </row>
    <row r="15" spans="1:20" ht="15" x14ac:dyDescent="0.25">
      <c r="A15" s="310"/>
      <c r="B15" s="182"/>
      <c r="C15" s="182"/>
      <c r="D15" s="182"/>
      <c r="E15" s="182"/>
      <c r="F15" s="182"/>
      <c r="G15" s="182"/>
      <c r="H15" s="182"/>
      <c r="I15" s="182"/>
      <c r="J15" s="182"/>
      <c r="K15" s="182"/>
      <c r="L15" s="182"/>
      <c r="M15" s="182"/>
      <c r="N15" s="182"/>
      <c r="O15" s="182"/>
      <c r="P15" s="182"/>
      <c r="Q15" s="182"/>
      <c r="R15" s="182"/>
      <c r="S15" s="182"/>
      <c r="T15" s="182"/>
    </row>
    <row r="16" spans="1:20" ht="15" x14ac:dyDescent="0.25">
      <c r="A16" s="310"/>
      <c r="B16" s="182"/>
      <c r="C16" s="182"/>
      <c r="D16" s="182"/>
      <c r="E16" s="182"/>
      <c r="F16" s="182"/>
      <c r="G16" s="182"/>
      <c r="H16" s="182"/>
      <c r="I16" s="182"/>
      <c r="J16" s="182"/>
      <c r="K16" s="182"/>
      <c r="L16" s="182"/>
      <c r="M16" s="182"/>
      <c r="N16" s="182"/>
      <c r="O16" s="182"/>
      <c r="P16" s="182"/>
      <c r="Q16" s="182"/>
      <c r="R16" s="182"/>
      <c r="S16" s="182"/>
      <c r="T16" s="182"/>
    </row>
    <row r="17" spans="1:20" ht="15" x14ac:dyDescent="0.25">
      <c r="A17" s="310"/>
      <c r="B17" s="182"/>
      <c r="C17" s="182"/>
      <c r="D17" s="182"/>
      <c r="E17" s="182"/>
      <c r="F17" s="182"/>
      <c r="G17" s="182"/>
      <c r="H17" s="182"/>
      <c r="I17" s="182"/>
      <c r="J17" s="182"/>
      <c r="K17" s="182"/>
      <c r="L17" s="182"/>
      <c r="M17" s="182"/>
      <c r="N17" s="182"/>
      <c r="O17" s="182"/>
      <c r="P17" s="182"/>
      <c r="Q17" s="182"/>
      <c r="R17" s="182"/>
      <c r="S17" s="182"/>
      <c r="T17" s="182"/>
    </row>
    <row r="18" spans="1:20" ht="15" x14ac:dyDescent="0.25">
      <c r="A18" s="310"/>
      <c r="B18" s="182"/>
      <c r="C18" s="182"/>
      <c r="D18" s="182"/>
      <c r="E18" s="182"/>
      <c r="F18" s="182"/>
      <c r="G18" s="182"/>
      <c r="H18" s="182"/>
      <c r="I18" s="182"/>
      <c r="J18" s="182"/>
      <c r="K18" s="182"/>
      <c r="L18" s="182"/>
      <c r="M18" s="182"/>
      <c r="N18" s="182"/>
      <c r="O18" s="182"/>
      <c r="P18" s="182"/>
      <c r="Q18" s="182"/>
      <c r="R18" s="182"/>
      <c r="S18" s="182"/>
      <c r="T18" s="182"/>
    </row>
    <row r="19" spans="1:20" ht="15" x14ac:dyDescent="0.25">
      <c r="A19" s="310"/>
      <c r="B19" s="182"/>
      <c r="C19" s="182"/>
      <c r="D19" s="182"/>
      <c r="E19" s="182"/>
      <c r="F19" s="182"/>
      <c r="G19" s="182"/>
      <c r="H19" s="182"/>
      <c r="I19" s="182"/>
      <c r="J19" s="182"/>
      <c r="K19" s="182"/>
      <c r="L19" s="182"/>
      <c r="M19" s="182"/>
      <c r="N19" s="182"/>
      <c r="O19" s="182"/>
      <c r="P19" s="182"/>
      <c r="Q19" s="182"/>
      <c r="R19" s="182"/>
      <c r="S19" s="182"/>
      <c r="T19" s="182"/>
    </row>
    <row r="20" spans="1:20" ht="15" x14ac:dyDescent="0.25">
      <c r="A20" s="310"/>
      <c r="B20" s="182"/>
      <c r="C20" s="182"/>
      <c r="D20" s="182"/>
      <c r="E20" s="182"/>
      <c r="F20" s="182"/>
      <c r="G20" s="182"/>
      <c r="H20" s="182"/>
      <c r="I20" s="182"/>
      <c r="J20" s="182"/>
      <c r="K20" s="182"/>
      <c r="L20" s="182"/>
      <c r="M20" s="182"/>
      <c r="N20" s="182"/>
      <c r="O20" s="182"/>
      <c r="P20" s="182"/>
      <c r="Q20" s="182"/>
      <c r="R20" s="182"/>
      <c r="S20" s="182"/>
      <c r="T20" s="182"/>
    </row>
    <row r="21" spans="1:20" ht="15" x14ac:dyDescent="0.25">
      <c r="A21" s="310"/>
      <c r="B21" s="182"/>
      <c r="C21" s="182"/>
      <c r="D21" s="182"/>
      <c r="E21" s="182"/>
      <c r="F21" s="182"/>
      <c r="G21" s="182"/>
      <c r="H21" s="182"/>
      <c r="I21" s="182"/>
      <c r="J21" s="182"/>
      <c r="K21" s="182"/>
      <c r="L21" s="182"/>
      <c r="M21" s="182"/>
      <c r="N21" s="182"/>
      <c r="O21" s="182"/>
      <c r="P21" s="182"/>
      <c r="Q21" s="182"/>
      <c r="R21" s="182"/>
      <c r="S21" s="182"/>
      <c r="T21" s="182"/>
    </row>
    <row r="22" spans="1:20" ht="15" x14ac:dyDescent="0.25">
      <c r="A22" s="310"/>
      <c r="B22" s="182"/>
      <c r="C22" s="182"/>
      <c r="D22" s="182"/>
      <c r="E22" s="182"/>
      <c r="F22" s="182"/>
      <c r="G22" s="182"/>
      <c r="H22" s="182"/>
      <c r="I22" s="182"/>
      <c r="J22" s="182"/>
      <c r="K22" s="182"/>
      <c r="L22" s="182"/>
      <c r="M22" s="182"/>
      <c r="N22" s="182"/>
      <c r="O22" s="182"/>
      <c r="P22" s="182"/>
      <c r="Q22" s="182"/>
      <c r="R22" s="182"/>
      <c r="S22" s="182"/>
      <c r="T22" s="182"/>
    </row>
    <row r="23" spans="1:20" ht="15" x14ac:dyDescent="0.25">
      <c r="A23" s="310"/>
      <c r="B23" s="182"/>
      <c r="C23" s="182"/>
      <c r="D23" s="182"/>
      <c r="E23" s="182"/>
      <c r="F23" s="182"/>
      <c r="G23" s="182"/>
      <c r="H23" s="182"/>
      <c r="I23" s="182"/>
      <c r="J23" s="182"/>
      <c r="K23" s="182"/>
      <c r="L23" s="182"/>
      <c r="M23" s="182"/>
      <c r="N23" s="182"/>
      <c r="O23" s="182"/>
      <c r="P23" s="182"/>
      <c r="Q23" s="182"/>
      <c r="R23" s="182"/>
      <c r="S23" s="182"/>
      <c r="T23" s="182"/>
    </row>
    <row r="24" spans="1:20" ht="15" x14ac:dyDescent="0.25">
      <c r="A24" s="310"/>
      <c r="B24" s="182"/>
      <c r="C24" s="182"/>
      <c r="D24" s="182"/>
      <c r="E24" s="182"/>
      <c r="F24" s="182"/>
      <c r="G24" s="182"/>
      <c r="H24" s="182"/>
      <c r="I24" s="182"/>
      <c r="J24" s="182"/>
      <c r="K24" s="182"/>
      <c r="L24" s="182"/>
      <c r="M24" s="182"/>
      <c r="N24" s="182"/>
      <c r="O24" s="182"/>
      <c r="P24" s="182"/>
      <c r="Q24" s="182"/>
      <c r="R24" s="182"/>
      <c r="S24" s="182"/>
      <c r="T24" s="182"/>
    </row>
    <row r="25" spans="1:20" ht="15" x14ac:dyDescent="0.25">
      <c r="A25" s="310"/>
      <c r="B25" s="182"/>
      <c r="C25" s="182"/>
      <c r="D25" s="182"/>
      <c r="E25" s="182"/>
      <c r="F25" s="182"/>
      <c r="G25" s="182"/>
      <c r="H25" s="182"/>
      <c r="I25" s="182"/>
      <c r="J25" s="182"/>
      <c r="K25" s="182"/>
      <c r="L25" s="182"/>
      <c r="M25" s="182"/>
      <c r="N25" s="182"/>
      <c r="O25" s="182"/>
      <c r="P25" s="182"/>
      <c r="Q25" s="182"/>
      <c r="R25" s="182"/>
      <c r="S25" s="182"/>
      <c r="T25" s="182"/>
    </row>
    <row r="26" spans="1:20" ht="15" x14ac:dyDescent="0.25">
      <c r="A26" s="310"/>
      <c r="B26" s="182"/>
      <c r="C26" s="182"/>
      <c r="D26" s="182"/>
      <c r="E26" s="182"/>
      <c r="F26" s="182"/>
      <c r="G26" s="182"/>
      <c r="H26" s="182"/>
      <c r="I26" s="182"/>
      <c r="J26" s="182"/>
      <c r="K26" s="182"/>
      <c r="L26" s="182"/>
      <c r="M26" s="182"/>
      <c r="N26" s="182"/>
      <c r="O26" s="182"/>
      <c r="P26" s="182"/>
      <c r="Q26" s="182"/>
      <c r="R26" s="182"/>
      <c r="S26" s="182"/>
      <c r="T26" s="182"/>
    </row>
    <row r="27" spans="1:20" ht="15" x14ac:dyDescent="0.25">
      <c r="A27" s="310"/>
      <c r="B27" s="182"/>
      <c r="C27" s="182"/>
      <c r="D27" s="182"/>
      <c r="E27" s="182"/>
      <c r="F27" s="182"/>
      <c r="G27" s="182"/>
      <c r="H27" s="182"/>
      <c r="I27" s="182"/>
      <c r="J27" s="182"/>
      <c r="K27" s="182"/>
      <c r="L27" s="182"/>
      <c r="M27" s="182"/>
      <c r="N27" s="182"/>
      <c r="O27" s="182"/>
      <c r="P27" s="182"/>
      <c r="Q27" s="182"/>
      <c r="R27" s="182"/>
      <c r="S27" s="182"/>
      <c r="T27" s="182"/>
    </row>
    <row r="28" spans="1:20" ht="15" x14ac:dyDescent="0.25">
      <c r="A28" s="310"/>
      <c r="B28" s="182"/>
      <c r="C28" s="182"/>
      <c r="D28" s="182"/>
      <c r="E28" s="182"/>
      <c r="F28" s="182"/>
      <c r="G28" s="182"/>
      <c r="H28" s="182"/>
      <c r="I28" s="182"/>
      <c r="J28" s="182"/>
      <c r="K28" s="182"/>
      <c r="L28" s="182"/>
      <c r="M28" s="182"/>
      <c r="N28" s="182"/>
      <c r="O28" s="182"/>
      <c r="P28" s="182"/>
      <c r="Q28" s="182"/>
      <c r="R28" s="182"/>
      <c r="S28" s="182"/>
      <c r="T28" s="182"/>
    </row>
    <row r="29" spans="1:20" ht="15" x14ac:dyDescent="0.25">
      <c r="A29" s="310"/>
      <c r="B29" s="182"/>
      <c r="C29" s="182"/>
      <c r="D29" s="182"/>
      <c r="E29" s="182"/>
      <c r="F29" s="182"/>
      <c r="G29" s="182"/>
      <c r="H29" s="182"/>
      <c r="I29" s="182"/>
      <c r="J29" s="182"/>
      <c r="K29" s="182"/>
      <c r="L29" s="182"/>
      <c r="M29" s="182"/>
      <c r="N29" s="182"/>
      <c r="O29" s="182"/>
      <c r="P29" s="182"/>
      <c r="Q29" s="182"/>
      <c r="R29" s="182"/>
      <c r="S29" s="182"/>
      <c r="T29" s="182"/>
    </row>
    <row r="30" spans="1:20" ht="15" x14ac:dyDescent="0.25">
      <c r="A30" s="310"/>
      <c r="B30" s="182"/>
      <c r="C30" s="182"/>
      <c r="D30" s="182"/>
      <c r="E30" s="182"/>
      <c r="F30" s="182"/>
      <c r="G30" s="182"/>
      <c r="H30" s="182"/>
      <c r="I30" s="182"/>
      <c r="J30" s="182"/>
      <c r="K30" s="182"/>
      <c r="L30" s="182"/>
      <c r="M30" s="182"/>
      <c r="N30" s="182"/>
      <c r="O30" s="182"/>
      <c r="P30" s="182"/>
      <c r="Q30" s="182"/>
      <c r="R30" s="182"/>
      <c r="S30" s="182"/>
      <c r="T30" s="182"/>
    </row>
    <row r="31" spans="1:20" ht="15" x14ac:dyDescent="0.25">
      <c r="A31" s="310"/>
      <c r="B31" s="182"/>
      <c r="C31" s="182"/>
      <c r="D31" s="182"/>
      <c r="E31" s="182"/>
      <c r="F31" s="182"/>
      <c r="G31" s="182"/>
      <c r="H31" s="182"/>
      <c r="I31" s="182"/>
      <c r="J31" s="182"/>
      <c r="K31" s="182"/>
      <c r="L31" s="182"/>
      <c r="M31" s="182"/>
      <c r="N31" s="182"/>
      <c r="O31" s="182"/>
      <c r="P31" s="182"/>
      <c r="Q31" s="182"/>
      <c r="R31" s="182"/>
      <c r="S31" s="182"/>
      <c r="T31" s="182"/>
    </row>
    <row r="32" spans="1:20" ht="15" x14ac:dyDescent="0.25">
      <c r="A32" s="310"/>
      <c r="B32" s="182"/>
      <c r="C32" s="182"/>
      <c r="D32" s="182"/>
      <c r="E32" s="182"/>
      <c r="F32" s="182"/>
      <c r="G32" s="182"/>
      <c r="H32" s="182"/>
      <c r="I32" s="182"/>
      <c r="J32" s="182"/>
      <c r="K32" s="182"/>
      <c r="L32" s="182"/>
      <c r="M32" s="182"/>
      <c r="N32" s="182"/>
      <c r="O32" s="182"/>
      <c r="P32" s="182"/>
      <c r="Q32" s="182"/>
      <c r="R32" s="182"/>
      <c r="S32" s="182"/>
      <c r="T32" s="182"/>
    </row>
    <row r="33" spans="1:20" ht="15" x14ac:dyDescent="0.25">
      <c r="A33" s="310"/>
      <c r="B33" s="182"/>
      <c r="C33" s="182"/>
      <c r="D33" s="182"/>
      <c r="E33" s="182"/>
      <c r="F33" s="182"/>
      <c r="G33" s="182"/>
      <c r="H33" s="182"/>
      <c r="I33" s="182"/>
      <c r="J33" s="182"/>
      <c r="K33" s="182"/>
      <c r="L33" s="182"/>
      <c r="M33" s="182"/>
      <c r="N33" s="182"/>
      <c r="O33" s="182"/>
      <c r="P33" s="182"/>
      <c r="Q33" s="182"/>
      <c r="R33" s="182"/>
      <c r="S33" s="182"/>
      <c r="T33" s="182"/>
    </row>
    <row r="34" spans="1:20" ht="15" x14ac:dyDescent="0.25">
      <c r="A34" s="310"/>
      <c r="B34" s="182"/>
      <c r="C34" s="182"/>
      <c r="D34" s="182"/>
      <c r="E34" s="182"/>
      <c r="F34" s="182"/>
      <c r="G34" s="182"/>
      <c r="H34" s="182"/>
      <c r="I34" s="182"/>
      <c r="J34" s="182"/>
      <c r="K34" s="182"/>
      <c r="L34" s="182"/>
      <c r="M34" s="182"/>
      <c r="N34" s="182"/>
      <c r="O34" s="182"/>
      <c r="P34" s="182"/>
      <c r="Q34" s="182"/>
      <c r="R34" s="182"/>
      <c r="S34" s="182"/>
      <c r="T34" s="182"/>
    </row>
    <row r="35" spans="1:20" ht="15" x14ac:dyDescent="0.25">
      <c r="A35" s="310"/>
      <c r="B35" s="182"/>
      <c r="C35" s="182"/>
      <c r="D35" s="182"/>
      <c r="E35" s="182"/>
      <c r="F35" s="182"/>
      <c r="G35" s="182"/>
      <c r="H35" s="182"/>
      <c r="I35" s="182"/>
      <c r="J35" s="182"/>
      <c r="K35" s="182"/>
      <c r="L35" s="182"/>
      <c r="M35" s="182"/>
      <c r="N35" s="182"/>
      <c r="O35" s="182"/>
      <c r="P35" s="182"/>
      <c r="Q35" s="182"/>
      <c r="R35" s="182"/>
      <c r="S35" s="182"/>
      <c r="T35" s="182"/>
    </row>
    <row r="36" spans="1:20" ht="15" x14ac:dyDescent="0.25">
      <c r="A36" s="310"/>
      <c r="B36" s="182"/>
      <c r="C36" s="182"/>
      <c r="D36" s="182"/>
      <c r="E36" s="182"/>
      <c r="F36" s="182"/>
      <c r="G36" s="182"/>
      <c r="H36" s="182"/>
      <c r="I36" s="182"/>
      <c r="J36" s="182"/>
      <c r="K36" s="182"/>
      <c r="L36" s="182"/>
      <c r="M36" s="182"/>
      <c r="N36" s="182"/>
      <c r="O36" s="182"/>
      <c r="P36" s="182"/>
      <c r="Q36" s="182"/>
      <c r="R36" s="182"/>
      <c r="S36" s="182"/>
      <c r="T36" s="182"/>
    </row>
    <row r="37" spans="1:20" ht="15" x14ac:dyDescent="0.25">
      <c r="A37" s="88"/>
      <c r="B37" s="118"/>
      <c r="C37" s="118"/>
      <c r="D37" s="118"/>
      <c r="E37" s="118"/>
      <c r="F37" s="118"/>
      <c r="G37" s="118"/>
      <c r="H37" s="118"/>
      <c r="I37" s="118"/>
      <c r="J37" s="118"/>
      <c r="K37" s="118"/>
      <c r="L37" s="118"/>
      <c r="M37" s="122"/>
      <c r="N37" s="118"/>
      <c r="O37" s="118"/>
      <c r="P37" s="122"/>
      <c r="Q37" s="181"/>
      <c r="R37" s="181"/>
      <c r="S37" s="181"/>
      <c r="T37" s="181"/>
    </row>
    <row r="38" spans="1:20" ht="15" x14ac:dyDescent="0.25">
      <c r="A38" s="88"/>
      <c r="B38" s="118"/>
      <c r="C38" s="118"/>
      <c r="D38" s="118"/>
      <c r="E38" s="118"/>
      <c r="F38" s="118"/>
      <c r="G38" s="118"/>
      <c r="H38" s="118"/>
      <c r="I38" s="118"/>
      <c r="J38" s="118"/>
      <c r="K38" s="118"/>
      <c r="L38" s="118"/>
      <c r="M38" s="122"/>
      <c r="N38" s="118"/>
      <c r="O38" s="118"/>
      <c r="P38" s="122"/>
      <c r="Q38" s="181"/>
      <c r="R38" s="181"/>
      <c r="S38" s="181"/>
      <c r="T38" s="181"/>
    </row>
    <row r="39" spans="1:20" ht="15" x14ac:dyDescent="0.25">
      <c r="A39" s="88"/>
      <c r="B39" s="118"/>
      <c r="C39" s="118"/>
      <c r="D39" s="118"/>
      <c r="E39" s="118"/>
      <c r="F39" s="118"/>
      <c r="G39" s="118"/>
      <c r="H39" s="118"/>
      <c r="I39" s="118"/>
      <c r="J39" s="118"/>
      <c r="K39" s="118"/>
      <c r="L39" s="118"/>
      <c r="M39" s="122"/>
      <c r="N39" s="118"/>
      <c r="O39" s="118"/>
      <c r="P39" s="122"/>
      <c r="Q39" s="181"/>
      <c r="R39" s="181"/>
      <c r="S39" s="181"/>
      <c r="T39" s="181"/>
    </row>
    <row r="40" spans="1:20" ht="15" x14ac:dyDescent="0.25">
      <c r="A40" s="87"/>
      <c r="B40" s="119"/>
      <c r="C40" s="119"/>
      <c r="D40" s="119"/>
      <c r="E40" s="119"/>
      <c r="F40" s="119"/>
      <c r="G40" s="119"/>
      <c r="H40" s="119"/>
      <c r="I40" s="119"/>
      <c r="J40" s="119"/>
      <c r="K40" s="119"/>
      <c r="L40" s="119"/>
      <c r="M40" s="123"/>
      <c r="N40" s="119"/>
      <c r="O40" s="119"/>
      <c r="P40" s="123"/>
      <c r="Q40" s="182"/>
      <c r="R40" s="182"/>
      <c r="S40" s="182"/>
      <c r="T40" s="182"/>
    </row>
    <row r="41" spans="1:20" ht="15" x14ac:dyDescent="0.25">
      <c r="A41" s="88"/>
      <c r="B41" s="118"/>
      <c r="C41" s="118"/>
      <c r="D41" s="118"/>
      <c r="E41" s="118"/>
      <c r="F41" s="118"/>
      <c r="G41" s="118"/>
      <c r="H41" s="118"/>
      <c r="I41" s="118"/>
      <c r="J41" s="118"/>
      <c r="K41" s="118"/>
      <c r="L41" s="118"/>
      <c r="M41" s="122"/>
      <c r="N41" s="118"/>
      <c r="O41" s="118"/>
      <c r="P41" s="122"/>
      <c r="Q41" s="181"/>
      <c r="R41" s="181"/>
      <c r="S41" s="181"/>
      <c r="T41" s="181"/>
    </row>
    <row r="42" spans="1:20" ht="15" x14ac:dyDescent="0.25">
      <c r="A42" s="88"/>
      <c r="B42" s="118"/>
      <c r="C42" s="118"/>
      <c r="D42" s="118"/>
      <c r="E42" s="118"/>
      <c r="F42" s="118"/>
      <c r="G42" s="118"/>
      <c r="H42" s="118"/>
      <c r="I42" s="118"/>
      <c r="J42" s="118"/>
      <c r="K42" s="118"/>
      <c r="L42" s="118"/>
      <c r="M42" s="122"/>
      <c r="N42" s="118"/>
      <c r="O42" s="118"/>
      <c r="P42" s="122"/>
      <c r="Q42" s="181"/>
      <c r="R42" s="181"/>
      <c r="S42" s="181"/>
      <c r="T42" s="181"/>
    </row>
    <row r="43" spans="1:20" ht="15" x14ac:dyDescent="0.25">
      <c r="A43" s="87"/>
      <c r="B43" s="119"/>
      <c r="C43" s="119"/>
      <c r="D43" s="119"/>
      <c r="E43" s="119"/>
      <c r="F43" s="119"/>
      <c r="G43" s="119"/>
      <c r="H43" s="119"/>
      <c r="I43" s="119"/>
      <c r="J43" s="119"/>
      <c r="K43" s="119"/>
      <c r="L43" s="119"/>
      <c r="M43" s="123"/>
      <c r="N43" s="119"/>
      <c r="O43" s="119"/>
      <c r="P43" s="123"/>
      <c r="Q43" s="182"/>
      <c r="R43" s="182"/>
      <c r="S43" s="182"/>
      <c r="T43" s="182"/>
    </row>
    <row r="44" spans="1:20" ht="15" x14ac:dyDescent="0.25">
      <c r="A44" s="88"/>
      <c r="B44" s="118"/>
      <c r="C44" s="118"/>
      <c r="D44" s="118"/>
      <c r="E44" s="118"/>
      <c r="F44" s="118"/>
      <c r="G44" s="118"/>
      <c r="H44" s="118"/>
      <c r="I44" s="118"/>
      <c r="J44" s="118"/>
      <c r="K44" s="118"/>
      <c r="L44" s="118"/>
      <c r="M44" s="122"/>
      <c r="N44" s="118"/>
      <c r="O44" s="118"/>
      <c r="P44" s="122"/>
      <c r="Q44" s="181"/>
      <c r="R44" s="181"/>
      <c r="S44" s="181"/>
      <c r="T44" s="181"/>
    </row>
    <row r="45" spans="1:20" ht="15" x14ac:dyDescent="0.25">
      <c r="A45" s="309">
        <v>44075</v>
      </c>
      <c r="K45" s="45"/>
      <c r="L45" s="114"/>
      <c r="M45" s="163"/>
      <c r="N45"/>
      <c r="O45"/>
      <c r="Q45" s="180"/>
      <c r="R45" s="180"/>
      <c r="S45" s="180"/>
      <c r="T45" s="180"/>
    </row>
    <row r="46" spans="1:20" ht="15" x14ac:dyDescent="0.25">
      <c r="B46" s="311" t="s">
        <v>251</v>
      </c>
      <c r="C46" s="180" t="s">
        <v>251</v>
      </c>
      <c r="D46" s="180" t="s">
        <v>251</v>
      </c>
      <c r="E46" s="180" t="s">
        <v>251</v>
      </c>
      <c r="F46" s="180" t="s">
        <v>251</v>
      </c>
      <c r="G46" s="180" t="s">
        <v>251</v>
      </c>
      <c r="H46" s="180" t="s">
        <v>251</v>
      </c>
      <c r="I46" s="180" t="s">
        <v>251</v>
      </c>
      <c r="J46" s="180" t="s">
        <v>251</v>
      </c>
      <c r="K46" s="180" t="s">
        <v>251</v>
      </c>
      <c r="L46" s="180" t="s">
        <v>251</v>
      </c>
      <c r="M46" s="180" t="s">
        <v>251</v>
      </c>
      <c r="N46" s="180" t="s">
        <v>250</v>
      </c>
      <c r="O46" s="180" t="s">
        <v>250</v>
      </c>
      <c r="P46" s="180" t="s">
        <v>251</v>
      </c>
      <c r="Q46" s="180" t="s">
        <v>250</v>
      </c>
      <c r="R46" s="180" t="s">
        <v>250</v>
      </c>
      <c r="S46" s="180" t="s">
        <v>250</v>
      </c>
      <c r="T46" s="180" t="s">
        <v>250</v>
      </c>
    </row>
    <row r="47" spans="1:20" ht="15" x14ac:dyDescent="0.25">
      <c r="A47" s="45" t="s">
        <v>54</v>
      </c>
      <c r="B47" s="311">
        <f t="shared" ref="B47:P47" si="0">B11</f>
        <v>1852</v>
      </c>
      <c r="C47" s="311">
        <f t="shared" si="0"/>
        <v>1854</v>
      </c>
      <c r="D47" s="311">
        <f t="shared" si="0"/>
        <v>1838</v>
      </c>
      <c r="E47" s="311">
        <f t="shared" si="0"/>
        <v>1856</v>
      </c>
      <c r="F47" s="311">
        <f t="shared" si="0"/>
        <v>1855</v>
      </c>
      <c r="G47" s="311">
        <f t="shared" si="0"/>
        <v>1853</v>
      </c>
      <c r="H47" s="311">
        <f t="shared" si="0"/>
        <v>2388</v>
      </c>
      <c r="I47" s="311">
        <f t="shared" si="0"/>
        <v>1834</v>
      </c>
      <c r="J47" s="311">
        <f t="shared" si="0"/>
        <v>2255</v>
      </c>
      <c r="K47" s="311">
        <f t="shared" si="0"/>
        <v>23054</v>
      </c>
      <c r="L47" s="311">
        <f t="shared" si="0"/>
        <v>1591</v>
      </c>
      <c r="M47" s="311">
        <f t="shared" si="0"/>
        <v>23409</v>
      </c>
      <c r="N47" s="311">
        <f t="shared" si="0"/>
        <v>21327</v>
      </c>
      <c r="O47" s="311">
        <f t="shared" si="0"/>
        <v>21323</v>
      </c>
      <c r="P47" s="311">
        <f t="shared" si="0"/>
        <v>21884</v>
      </c>
      <c r="Q47" s="311">
        <f t="shared" ref="Q47" si="1">Q11</f>
        <v>23316</v>
      </c>
      <c r="R47" s="311">
        <f>R11</f>
        <v>2094</v>
      </c>
      <c r="S47" s="311">
        <f>S11</f>
        <v>23317</v>
      </c>
      <c r="T47" s="311">
        <f>T11</f>
        <v>2095</v>
      </c>
    </row>
    <row r="48" spans="1:20" ht="15" x14ac:dyDescent="0.25">
      <c r="A48" s="45" t="s">
        <v>127</v>
      </c>
      <c r="B48" s="311" t="s">
        <v>114</v>
      </c>
      <c r="C48" s="45" t="s">
        <v>128</v>
      </c>
      <c r="D48" s="45" t="s">
        <v>129</v>
      </c>
      <c r="E48" s="45" t="s">
        <v>130</v>
      </c>
      <c r="F48" s="45" t="s">
        <v>131</v>
      </c>
      <c r="G48" s="45" t="s">
        <v>132</v>
      </c>
      <c r="H48" s="45" t="s">
        <v>133</v>
      </c>
      <c r="I48" s="45" t="s">
        <v>134</v>
      </c>
      <c r="J48" s="45" t="s">
        <v>135</v>
      </c>
      <c r="K48" s="45" t="s">
        <v>136</v>
      </c>
      <c r="L48" s="114" t="s">
        <v>139</v>
      </c>
      <c r="M48" s="180" t="s">
        <v>234</v>
      </c>
      <c r="N48" s="45" t="s">
        <v>137</v>
      </c>
      <c r="O48" t="s">
        <v>138</v>
      </c>
      <c r="P48" s="163" t="s">
        <v>166</v>
      </c>
      <c r="Q48" s="180" t="s">
        <v>214</v>
      </c>
      <c r="R48" s="180" t="s">
        <v>215</v>
      </c>
      <c r="S48" s="180" t="s">
        <v>216</v>
      </c>
      <c r="T48" s="180" t="s">
        <v>217</v>
      </c>
    </row>
    <row r="49" spans="1:20" ht="15" x14ac:dyDescent="0.25">
      <c r="A49" s="312"/>
      <c r="B49" s="120"/>
      <c r="C49" s="120"/>
      <c r="D49" s="120"/>
      <c r="E49" s="120"/>
      <c r="F49" s="120"/>
      <c r="G49" s="120"/>
      <c r="H49" s="120"/>
      <c r="I49" s="120"/>
      <c r="J49" s="120"/>
      <c r="K49" s="120"/>
      <c r="L49" s="120"/>
      <c r="M49" s="122"/>
      <c r="N49" s="120"/>
      <c r="O49" s="120"/>
      <c r="P49" s="122"/>
      <c r="Q49" s="181"/>
      <c r="R49" s="181"/>
      <c r="S49" s="181"/>
      <c r="T49" s="181"/>
    </row>
    <row r="50" spans="1:20" ht="15" x14ac:dyDescent="0.25">
      <c r="A50" s="312"/>
      <c r="B50" s="120"/>
      <c r="C50" s="120"/>
      <c r="D50" s="120"/>
      <c r="E50" s="120"/>
      <c r="F50" s="120"/>
      <c r="G50" s="120"/>
      <c r="H50" s="120"/>
      <c r="I50" s="120"/>
      <c r="J50" s="120"/>
      <c r="K50" s="120"/>
      <c r="L50" s="120"/>
      <c r="M50" s="122"/>
      <c r="N50" s="120"/>
      <c r="O50" s="120"/>
      <c r="P50" s="122"/>
      <c r="Q50" s="181"/>
      <c r="R50" s="181"/>
      <c r="S50" s="181"/>
      <c r="T50" s="181"/>
    </row>
    <row r="51" spans="1:20" ht="15" x14ac:dyDescent="0.25">
      <c r="A51" s="312"/>
      <c r="B51" s="120"/>
      <c r="C51" s="120"/>
      <c r="D51" s="120"/>
      <c r="E51" s="120"/>
      <c r="F51" s="120"/>
      <c r="G51" s="120"/>
      <c r="H51" s="120"/>
      <c r="I51" s="120"/>
      <c r="J51" s="120"/>
      <c r="K51" s="120"/>
      <c r="L51" s="120"/>
      <c r="M51" s="122"/>
      <c r="N51" s="120"/>
      <c r="O51" s="120"/>
      <c r="P51" s="122"/>
      <c r="Q51" s="181"/>
      <c r="R51" s="181"/>
      <c r="S51" s="181"/>
      <c r="T51" s="181"/>
    </row>
    <row r="52" spans="1:20" ht="15" x14ac:dyDescent="0.25">
      <c r="A52" s="312"/>
      <c r="B52" s="120"/>
      <c r="C52" s="120"/>
      <c r="D52" s="120"/>
      <c r="E52" s="120"/>
      <c r="F52" s="120"/>
      <c r="G52" s="120"/>
      <c r="H52" s="120"/>
      <c r="I52" s="120"/>
      <c r="J52" s="120"/>
      <c r="K52" s="120"/>
      <c r="L52" s="120"/>
      <c r="M52" s="122"/>
      <c r="N52" s="120"/>
      <c r="O52" s="120"/>
      <c r="P52" s="122"/>
      <c r="Q52" s="181"/>
      <c r="R52" s="181"/>
      <c r="S52" s="181"/>
      <c r="T52" s="181"/>
    </row>
    <row r="53" spans="1:20" ht="15" x14ac:dyDescent="0.25">
      <c r="A53" s="312"/>
      <c r="B53" s="120"/>
      <c r="C53" s="120"/>
      <c r="D53" s="120"/>
      <c r="E53" s="120"/>
      <c r="F53" s="120"/>
      <c r="G53" s="120"/>
      <c r="H53" s="120"/>
      <c r="I53" s="120"/>
      <c r="J53" s="120"/>
      <c r="K53" s="120"/>
      <c r="L53" s="120"/>
      <c r="M53" s="122"/>
      <c r="N53" s="120"/>
      <c r="O53" s="120"/>
      <c r="P53" s="122"/>
      <c r="Q53" s="181"/>
      <c r="R53" s="181"/>
      <c r="S53" s="181"/>
      <c r="T53" s="181"/>
    </row>
    <row r="54" spans="1:20" ht="15" x14ac:dyDescent="0.25">
      <c r="A54" s="312"/>
      <c r="B54" s="120"/>
      <c r="C54" s="120"/>
      <c r="D54" s="120"/>
      <c r="E54" s="120"/>
      <c r="F54" s="120"/>
      <c r="G54" s="120"/>
      <c r="H54" s="120"/>
      <c r="I54" s="120"/>
      <c r="J54" s="120"/>
      <c r="K54" s="120"/>
      <c r="L54" s="120"/>
      <c r="M54" s="122"/>
      <c r="N54" s="120"/>
      <c r="O54" s="120"/>
      <c r="P54" s="122"/>
      <c r="Q54" s="181"/>
      <c r="R54" s="181"/>
      <c r="S54" s="181"/>
      <c r="T54" s="181"/>
    </row>
    <row r="55" spans="1:20" ht="15" x14ac:dyDescent="0.25">
      <c r="A55" s="312"/>
      <c r="B55" s="120"/>
      <c r="C55" s="120"/>
      <c r="D55" s="120"/>
      <c r="E55" s="120"/>
      <c r="F55" s="120"/>
      <c r="G55" s="120"/>
      <c r="H55" s="120"/>
      <c r="I55" s="120"/>
      <c r="J55" s="120"/>
      <c r="K55" s="120"/>
      <c r="L55" s="120"/>
      <c r="M55" s="122"/>
      <c r="N55" s="120"/>
      <c r="O55" s="120"/>
      <c r="P55" s="122"/>
      <c r="Q55" s="181"/>
      <c r="R55" s="181"/>
      <c r="S55" s="181"/>
      <c r="T55" s="181"/>
    </row>
    <row r="56" spans="1:20" ht="15" x14ac:dyDescent="0.25">
      <c r="A56" s="312"/>
      <c r="B56" s="120"/>
      <c r="C56" s="120"/>
      <c r="D56" s="120"/>
      <c r="E56" s="120"/>
      <c r="F56" s="120"/>
      <c r="G56" s="120"/>
      <c r="H56" s="120"/>
      <c r="I56" s="120"/>
      <c r="J56" s="120"/>
      <c r="K56" s="120"/>
      <c r="L56" s="120"/>
      <c r="M56" s="122"/>
      <c r="N56" s="120"/>
      <c r="O56" s="120"/>
      <c r="P56" s="122"/>
      <c r="Q56" s="181"/>
      <c r="R56" s="181"/>
      <c r="S56" s="181"/>
      <c r="T56" s="181"/>
    </row>
    <row r="57" spans="1:20" ht="15" x14ac:dyDescent="0.25">
      <c r="A57" s="312"/>
      <c r="B57" s="120"/>
      <c r="C57" s="120"/>
      <c r="D57" s="120"/>
      <c r="E57" s="120"/>
      <c r="F57" s="120"/>
      <c r="G57" s="120"/>
      <c r="H57" s="120"/>
      <c r="I57" s="120"/>
      <c r="J57" s="120"/>
      <c r="K57" s="120"/>
      <c r="L57" s="120"/>
      <c r="M57" s="122"/>
      <c r="N57" s="120"/>
      <c r="O57" s="120"/>
      <c r="P57" s="122"/>
      <c r="Q57" s="181"/>
      <c r="R57" s="181"/>
      <c r="S57" s="181"/>
      <c r="T57" s="181"/>
    </row>
    <row r="58" spans="1:20" ht="15" x14ac:dyDescent="0.25">
      <c r="A58" s="312"/>
      <c r="B58" s="120"/>
      <c r="C58" s="120"/>
      <c r="D58" s="120"/>
      <c r="E58" s="120"/>
      <c r="F58" s="120"/>
      <c r="G58" s="120"/>
      <c r="H58" s="120"/>
      <c r="I58" s="120"/>
      <c r="J58" s="120"/>
      <c r="K58" s="120"/>
      <c r="L58" s="120"/>
      <c r="M58" s="122"/>
      <c r="N58" s="120"/>
      <c r="O58" s="120"/>
      <c r="P58" s="122"/>
      <c r="Q58" s="181"/>
      <c r="R58" s="181"/>
      <c r="S58" s="181"/>
      <c r="T58" s="181"/>
    </row>
    <row r="59" spans="1:20" ht="15" x14ac:dyDescent="0.25">
      <c r="A59" s="312"/>
      <c r="B59" s="120"/>
      <c r="C59" s="120"/>
      <c r="D59" s="120"/>
      <c r="E59" s="120"/>
      <c r="F59" s="120"/>
      <c r="G59" s="120"/>
      <c r="H59" s="120"/>
      <c r="I59" s="120"/>
      <c r="J59" s="120"/>
      <c r="K59" s="120"/>
      <c r="L59" s="120"/>
      <c r="M59" s="122"/>
      <c r="N59" s="120"/>
      <c r="O59" s="120"/>
      <c r="P59" s="122"/>
      <c r="Q59" s="181"/>
      <c r="R59" s="181"/>
      <c r="S59" s="181"/>
      <c r="T59" s="181"/>
    </row>
    <row r="60" spans="1:20" ht="15" x14ac:dyDescent="0.25">
      <c r="A60" s="312"/>
      <c r="B60" s="120"/>
      <c r="C60" s="120"/>
      <c r="D60" s="120"/>
      <c r="E60" s="120"/>
      <c r="F60" s="120"/>
      <c r="G60" s="120"/>
      <c r="H60" s="120"/>
      <c r="I60" s="120"/>
      <c r="J60" s="120"/>
      <c r="K60" s="120"/>
      <c r="L60" s="120"/>
      <c r="M60" s="122"/>
      <c r="N60" s="120"/>
      <c r="O60" s="120"/>
      <c r="P60" s="122"/>
      <c r="Q60" s="181"/>
      <c r="R60" s="181"/>
      <c r="S60" s="181"/>
      <c r="T60" s="181"/>
    </row>
    <row r="61" spans="1:20" ht="15" x14ac:dyDescent="0.25">
      <c r="A61" s="312"/>
      <c r="B61" s="120"/>
      <c r="C61" s="120"/>
      <c r="D61" s="120"/>
      <c r="E61" s="120"/>
      <c r="F61" s="120"/>
      <c r="G61" s="120"/>
      <c r="H61" s="120"/>
      <c r="I61" s="120"/>
      <c r="J61" s="120"/>
      <c r="K61" s="120"/>
      <c r="L61" s="120"/>
      <c r="M61" s="122"/>
      <c r="N61" s="120"/>
      <c r="O61" s="120"/>
      <c r="P61" s="122"/>
      <c r="Q61" s="181"/>
      <c r="R61" s="181"/>
      <c r="S61" s="181"/>
      <c r="T61" s="181"/>
    </row>
    <row r="62" spans="1:20" ht="15" x14ac:dyDescent="0.25">
      <c r="A62" s="312"/>
      <c r="B62" s="120"/>
      <c r="C62" s="120"/>
      <c r="D62" s="120"/>
      <c r="E62" s="120"/>
      <c r="F62" s="120"/>
      <c r="G62" s="120"/>
      <c r="H62" s="120"/>
      <c r="I62" s="120"/>
      <c r="J62" s="120"/>
      <c r="K62" s="120"/>
      <c r="L62" s="120"/>
      <c r="M62" s="122"/>
      <c r="N62" s="120"/>
      <c r="O62" s="120"/>
      <c r="P62" s="122"/>
      <c r="Q62" s="181"/>
      <c r="R62" s="181"/>
      <c r="S62" s="181"/>
      <c r="T62" s="181"/>
    </row>
    <row r="63" spans="1:20" ht="15" x14ac:dyDescent="0.25">
      <c r="A63" s="312"/>
      <c r="B63" s="120"/>
      <c r="C63" s="120"/>
      <c r="D63" s="120"/>
      <c r="E63" s="120"/>
      <c r="F63" s="120"/>
      <c r="G63" s="120"/>
      <c r="H63" s="120"/>
      <c r="I63" s="120"/>
      <c r="J63" s="120"/>
      <c r="K63" s="120"/>
      <c r="L63" s="120"/>
      <c r="M63" s="122"/>
      <c r="N63" s="120"/>
      <c r="O63" s="120"/>
      <c r="P63" s="122"/>
      <c r="Q63" s="181"/>
      <c r="R63" s="181"/>
      <c r="S63" s="181"/>
      <c r="T63" s="181"/>
    </row>
    <row r="64" spans="1:20" ht="15" x14ac:dyDescent="0.25">
      <c r="A64" s="312"/>
      <c r="B64" s="120"/>
      <c r="C64" s="120"/>
      <c r="D64" s="120"/>
      <c r="E64" s="120"/>
      <c r="F64" s="120"/>
      <c r="G64" s="120"/>
      <c r="H64" s="120"/>
      <c r="I64" s="120"/>
      <c r="J64" s="120"/>
      <c r="K64" s="120"/>
      <c r="L64" s="120"/>
      <c r="M64" s="122"/>
      <c r="N64" s="120"/>
      <c r="O64" s="120"/>
      <c r="P64" s="122"/>
      <c r="Q64" s="181"/>
      <c r="R64" s="181"/>
      <c r="S64" s="181"/>
      <c r="T64" s="181"/>
    </row>
    <row r="65" spans="1:20" ht="15" x14ac:dyDescent="0.25">
      <c r="A65" s="312"/>
      <c r="B65" s="120"/>
      <c r="C65" s="120"/>
      <c r="D65" s="120"/>
      <c r="E65" s="120"/>
      <c r="F65" s="120"/>
      <c r="G65" s="120"/>
      <c r="H65" s="120"/>
      <c r="I65" s="120"/>
      <c r="J65" s="120"/>
      <c r="K65" s="120"/>
      <c r="L65" s="120"/>
      <c r="M65" s="122"/>
      <c r="N65" s="120"/>
      <c r="O65" s="120"/>
      <c r="P65" s="122"/>
      <c r="Q65" s="181"/>
      <c r="R65" s="181"/>
      <c r="S65" s="181"/>
      <c r="T65" s="181"/>
    </row>
    <row r="66" spans="1:20" ht="15" x14ac:dyDescent="0.25">
      <c r="A66" s="312"/>
      <c r="B66" s="120"/>
      <c r="C66" s="120"/>
      <c r="D66" s="120"/>
      <c r="E66" s="120"/>
      <c r="F66" s="120"/>
      <c r="G66" s="120"/>
      <c r="H66" s="120"/>
      <c r="I66" s="120"/>
      <c r="J66" s="120"/>
      <c r="K66" s="120"/>
      <c r="L66" s="120"/>
      <c r="M66" s="122"/>
      <c r="N66" s="120"/>
      <c r="O66" s="120"/>
      <c r="P66" s="122"/>
      <c r="Q66" s="181"/>
      <c r="R66" s="181"/>
      <c r="S66" s="181"/>
      <c r="T66" s="181"/>
    </row>
    <row r="67" spans="1:20" ht="15" x14ac:dyDescent="0.25">
      <c r="A67" s="312"/>
      <c r="B67" s="120"/>
      <c r="C67" s="120"/>
      <c r="D67" s="120"/>
      <c r="E67" s="120"/>
      <c r="F67" s="120"/>
      <c r="G67" s="120"/>
      <c r="H67" s="120"/>
      <c r="I67" s="120"/>
      <c r="J67" s="120"/>
      <c r="K67" s="120"/>
      <c r="L67" s="120"/>
      <c r="M67" s="122"/>
      <c r="N67" s="120"/>
      <c r="O67" s="120"/>
      <c r="P67" s="122"/>
      <c r="Q67" s="181"/>
      <c r="R67" s="181"/>
      <c r="S67" s="181"/>
      <c r="T67" s="181"/>
    </row>
    <row r="68" spans="1:20" ht="15" x14ac:dyDescent="0.25">
      <c r="A68" s="312"/>
      <c r="B68" s="120"/>
      <c r="C68" s="120"/>
      <c r="D68" s="120"/>
      <c r="E68" s="120"/>
      <c r="F68" s="120"/>
      <c r="G68" s="120"/>
      <c r="H68" s="120"/>
      <c r="I68" s="120"/>
      <c r="J68" s="120"/>
      <c r="K68" s="120"/>
      <c r="L68" s="120"/>
      <c r="M68" s="122"/>
      <c r="N68" s="120"/>
      <c r="O68" s="120"/>
      <c r="P68" s="122"/>
      <c r="Q68" s="181"/>
      <c r="R68" s="181"/>
      <c r="S68" s="181"/>
      <c r="T68" s="181"/>
    </row>
    <row r="69" spans="1:20" ht="15" x14ac:dyDescent="0.25">
      <c r="A69" s="312"/>
      <c r="B69" s="120"/>
      <c r="C69" s="120"/>
      <c r="D69" s="120"/>
      <c r="E69" s="120"/>
      <c r="F69" s="120"/>
      <c r="G69" s="120"/>
      <c r="H69" s="120"/>
      <c r="I69" s="120"/>
      <c r="J69" s="120"/>
      <c r="K69" s="120"/>
      <c r="L69" s="120"/>
      <c r="M69" s="122"/>
      <c r="N69" s="120"/>
      <c r="O69" s="120"/>
      <c r="P69" s="122"/>
      <c r="Q69" s="181"/>
      <c r="R69" s="181"/>
      <c r="S69" s="181"/>
      <c r="T69" s="181"/>
    </row>
    <row r="70" spans="1:20" ht="15" x14ac:dyDescent="0.25">
      <c r="A70" s="312"/>
      <c r="B70" s="120"/>
      <c r="C70" s="120"/>
      <c r="D70" s="120"/>
      <c r="E70" s="120"/>
      <c r="F70" s="120"/>
      <c r="G70" s="120"/>
      <c r="H70" s="120"/>
      <c r="I70" s="120"/>
      <c r="J70" s="120"/>
      <c r="K70" s="120"/>
      <c r="L70" s="120"/>
      <c r="M70" s="122"/>
      <c r="N70" s="120"/>
      <c r="O70" s="120"/>
      <c r="P70" s="122"/>
      <c r="Q70" s="181"/>
      <c r="R70" s="181"/>
      <c r="S70" s="181"/>
      <c r="T70" s="181"/>
    </row>
    <row r="71" spans="1:20" ht="15" x14ac:dyDescent="0.25">
      <c r="A71" s="312"/>
      <c r="B71" s="120"/>
      <c r="C71" s="120"/>
      <c r="D71" s="120"/>
      <c r="E71" s="120"/>
      <c r="F71" s="120"/>
      <c r="G71" s="120"/>
      <c r="H71" s="120"/>
      <c r="I71" s="120"/>
      <c r="J71" s="120"/>
      <c r="K71" s="120"/>
      <c r="L71" s="120"/>
      <c r="M71" s="122"/>
      <c r="N71" s="120"/>
      <c r="O71" s="120"/>
      <c r="P71" s="122"/>
      <c r="Q71" s="181"/>
      <c r="R71" s="181"/>
      <c r="S71" s="181"/>
      <c r="T71" s="181"/>
    </row>
    <row r="72" spans="1:20" ht="15" x14ac:dyDescent="0.25">
      <c r="A72" s="312"/>
      <c r="B72" s="120"/>
      <c r="C72" s="120"/>
      <c r="D72" s="120"/>
      <c r="E72" s="120"/>
      <c r="F72" s="120"/>
      <c r="G72" s="120"/>
      <c r="H72" s="120"/>
      <c r="I72" s="120"/>
      <c r="J72" s="120"/>
      <c r="K72" s="120"/>
      <c r="L72" s="120"/>
      <c r="M72" s="122"/>
      <c r="N72" s="120"/>
      <c r="O72" s="120"/>
      <c r="P72" s="122"/>
      <c r="Q72" s="181"/>
      <c r="R72" s="181"/>
      <c r="S72" s="181"/>
      <c r="T72" s="181"/>
    </row>
    <row r="73" spans="1:20" ht="15" x14ac:dyDescent="0.25">
      <c r="A73" s="88"/>
      <c r="B73" s="120"/>
      <c r="C73" s="120"/>
      <c r="D73" s="120"/>
      <c r="E73" s="120"/>
      <c r="F73" s="120"/>
      <c r="G73" s="120"/>
      <c r="H73" s="120"/>
      <c r="I73" s="120"/>
      <c r="J73" s="120"/>
      <c r="K73" s="120"/>
      <c r="L73" s="120"/>
      <c r="M73" s="122"/>
      <c r="N73" s="120"/>
      <c r="O73" s="120"/>
      <c r="P73" s="122"/>
      <c r="Q73" s="181"/>
      <c r="R73" s="181"/>
      <c r="S73" s="181"/>
      <c r="T73" s="181"/>
    </row>
    <row r="74" spans="1:20" ht="15" x14ac:dyDescent="0.25">
      <c r="A74" s="88"/>
      <c r="B74" s="120"/>
      <c r="C74" s="120"/>
      <c r="D74" s="120"/>
      <c r="E74" s="120"/>
      <c r="F74" s="120"/>
      <c r="G74" s="120"/>
      <c r="H74" s="120"/>
      <c r="I74" s="120"/>
      <c r="J74" s="120"/>
      <c r="K74" s="120"/>
      <c r="L74" s="120"/>
      <c r="M74" s="122"/>
      <c r="N74" s="120"/>
      <c r="O74" s="120"/>
      <c r="P74" s="122"/>
      <c r="Q74" s="181"/>
      <c r="R74" s="181"/>
      <c r="S74" s="181"/>
      <c r="T74" s="181"/>
    </row>
    <row r="75" spans="1:20" ht="15" x14ac:dyDescent="0.25">
      <c r="A75" s="88"/>
      <c r="B75" s="120"/>
      <c r="C75" s="120"/>
      <c r="D75" s="120"/>
      <c r="E75" s="120"/>
      <c r="F75" s="120"/>
      <c r="G75" s="120"/>
      <c r="H75" s="120"/>
      <c r="I75" s="120"/>
      <c r="J75" s="120"/>
      <c r="K75" s="120"/>
      <c r="L75" s="120"/>
      <c r="M75" s="122"/>
      <c r="N75" s="120"/>
      <c r="O75" s="120"/>
      <c r="P75" s="122"/>
      <c r="Q75" s="181"/>
      <c r="R75" s="181"/>
      <c r="S75" s="181"/>
      <c r="T75" s="181"/>
    </row>
    <row r="76" spans="1:20" ht="15" x14ac:dyDescent="0.25">
      <c r="A76" s="87"/>
      <c r="B76" s="121"/>
      <c r="C76" s="121"/>
      <c r="D76" s="121"/>
      <c r="E76" s="121"/>
      <c r="F76" s="121"/>
      <c r="G76" s="121"/>
      <c r="H76" s="121"/>
      <c r="I76" s="121"/>
      <c r="J76" s="121"/>
      <c r="K76" s="121"/>
      <c r="L76" s="121"/>
      <c r="M76" s="123"/>
      <c r="N76" s="121"/>
      <c r="O76" s="121"/>
      <c r="P76" s="123"/>
      <c r="Q76" s="182"/>
      <c r="R76" s="182"/>
      <c r="S76" s="182"/>
      <c r="T76" s="182"/>
    </row>
    <row r="77" spans="1:20" ht="15" x14ac:dyDescent="0.25">
      <c r="A77" s="88"/>
      <c r="B77" s="120"/>
      <c r="C77" s="120"/>
      <c r="D77" s="120"/>
      <c r="E77" s="120"/>
      <c r="F77" s="120"/>
      <c r="G77" s="120"/>
      <c r="H77" s="120"/>
      <c r="I77" s="120"/>
      <c r="J77" s="120"/>
      <c r="K77" s="120"/>
      <c r="L77" s="120"/>
      <c r="M77" s="122"/>
      <c r="N77" s="120"/>
      <c r="O77" s="120"/>
      <c r="P77" s="122"/>
      <c r="Q77" s="181"/>
      <c r="R77" s="181"/>
      <c r="S77" s="181"/>
      <c r="T77" s="181"/>
    </row>
    <row r="78" spans="1:20" ht="15" x14ac:dyDescent="0.25">
      <c r="A78" s="88"/>
      <c r="B78" s="120"/>
      <c r="C78" s="120"/>
      <c r="D78" s="120"/>
      <c r="E78" s="120"/>
      <c r="F78" s="120"/>
      <c r="G78" s="120"/>
      <c r="H78" s="120"/>
      <c r="I78" s="120"/>
      <c r="J78" s="120"/>
      <c r="K78" s="120"/>
      <c r="L78" s="120"/>
      <c r="M78" s="122"/>
      <c r="N78" s="120"/>
      <c r="O78" s="120"/>
      <c r="P78" s="122"/>
      <c r="Q78" s="181"/>
      <c r="R78" s="181"/>
      <c r="S78" s="181"/>
      <c r="T78" s="181"/>
    </row>
    <row r="79" spans="1:20" ht="15" x14ac:dyDescent="0.25">
      <c r="A79" s="87"/>
      <c r="B79" s="121"/>
      <c r="C79" s="121"/>
      <c r="D79" s="121"/>
      <c r="E79" s="121"/>
      <c r="F79" s="121"/>
      <c r="G79" s="121"/>
      <c r="H79" s="121"/>
      <c r="I79" s="121"/>
      <c r="J79" s="121"/>
      <c r="K79" s="121"/>
      <c r="L79" s="121"/>
      <c r="M79" s="123"/>
      <c r="N79" s="121"/>
      <c r="O79" s="121"/>
      <c r="P79" s="123"/>
      <c r="Q79" s="182"/>
      <c r="R79" s="182"/>
      <c r="S79" s="182"/>
      <c r="T79" s="182"/>
    </row>
    <row r="80" spans="1:20" ht="15" x14ac:dyDescent="0.25">
      <c r="A80" s="88"/>
      <c r="B80" s="120"/>
      <c r="C80" s="120"/>
      <c r="D80" s="120"/>
      <c r="E80" s="120"/>
      <c r="F80" s="120"/>
      <c r="G80" s="120"/>
      <c r="H80" s="120"/>
      <c r="I80" s="120"/>
      <c r="J80" s="120"/>
      <c r="K80" s="120"/>
      <c r="L80" s="120"/>
      <c r="M80" s="122"/>
      <c r="N80" s="120"/>
      <c r="O80" s="120"/>
      <c r="P80" s="122"/>
      <c r="Q80" s="181"/>
      <c r="R80" s="181"/>
      <c r="S80" s="181"/>
      <c r="T80" s="181"/>
    </row>
    <row r="81" spans="1:20" ht="15" x14ac:dyDescent="0.25">
      <c r="K81" s="45"/>
      <c r="L81" s="114"/>
      <c r="M81" s="163"/>
      <c r="N81"/>
      <c r="O81"/>
      <c r="Q81" s="180"/>
      <c r="R81" s="180"/>
      <c r="S81" s="180"/>
      <c r="T81" s="180"/>
    </row>
    <row r="82" spans="1:20" ht="15" x14ac:dyDescent="0.25">
      <c r="B82" s="180" t="s">
        <v>251</v>
      </c>
      <c r="C82" s="180" t="s">
        <v>251</v>
      </c>
      <c r="D82" s="180" t="s">
        <v>251</v>
      </c>
      <c r="E82" s="180" t="s">
        <v>251</v>
      </c>
      <c r="F82" s="180" t="s">
        <v>251</v>
      </c>
      <c r="G82" s="180" t="s">
        <v>251</v>
      </c>
      <c r="H82" s="180" t="s">
        <v>251</v>
      </c>
      <c r="I82" s="180" t="s">
        <v>251</v>
      </c>
      <c r="J82" s="180" t="s">
        <v>251</v>
      </c>
      <c r="K82" s="180" t="s">
        <v>251</v>
      </c>
      <c r="L82" s="180" t="s">
        <v>251</v>
      </c>
      <c r="M82" s="180" t="s">
        <v>251</v>
      </c>
      <c r="N82" s="180" t="s">
        <v>250</v>
      </c>
      <c r="O82" s="180" t="s">
        <v>250</v>
      </c>
      <c r="P82" s="180" t="s">
        <v>251</v>
      </c>
      <c r="Q82" s="180" t="s">
        <v>250</v>
      </c>
      <c r="R82" s="180" t="s">
        <v>250</v>
      </c>
      <c r="S82" s="180" t="s">
        <v>250</v>
      </c>
      <c r="T82" s="180" t="s">
        <v>250</v>
      </c>
    </row>
    <row r="83" spans="1:20" ht="15" x14ac:dyDescent="0.25">
      <c r="A83" s="45" t="s">
        <v>55</v>
      </c>
      <c r="B83" s="311">
        <f t="shared" ref="B83:P83" si="2">B47</f>
        <v>1852</v>
      </c>
      <c r="C83" s="311">
        <f t="shared" si="2"/>
        <v>1854</v>
      </c>
      <c r="D83" s="311">
        <f t="shared" si="2"/>
        <v>1838</v>
      </c>
      <c r="E83" s="311">
        <f t="shared" si="2"/>
        <v>1856</v>
      </c>
      <c r="F83" s="311">
        <f t="shared" si="2"/>
        <v>1855</v>
      </c>
      <c r="G83" s="311">
        <f t="shared" si="2"/>
        <v>1853</v>
      </c>
      <c r="H83" s="311">
        <f t="shared" si="2"/>
        <v>2388</v>
      </c>
      <c r="I83" s="311">
        <f t="shared" si="2"/>
        <v>1834</v>
      </c>
      <c r="J83" s="311">
        <f t="shared" si="2"/>
        <v>2255</v>
      </c>
      <c r="K83" s="311">
        <f t="shared" si="2"/>
        <v>23054</v>
      </c>
      <c r="L83" s="311">
        <f t="shared" si="2"/>
        <v>1591</v>
      </c>
      <c r="M83" s="311">
        <f t="shared" si="2"/>
        <v>23409</v>
      </c>
      <c r="N83" s="311">
        <f t="shared" si="2"/>
        <v>21327</v>
      </c>
      <c r="O83" s="311">
        <f t="shared" si="2"/>
        <v>21323</v>
      </c>
      <c r="P83" s="311">
        <f t="shared" si="2"/>
        <v>21884</v>
      </c>
      <c r="Q83" s="311">
        <f t="shared" ref="Q83" si="3">Q47</f>
        <v>23316</v>
      </c>
      <c r="R83" s="311">
        <f>R47</f>
        <v>2094</v>
      </c>
      <c r="S83" s="311">
        <f>S47</f>
        <v>23317</v>
      </c>
      <c r="T83" s="311">
        <f>T47</f>
        <v>2095</v>
      </c>
    </row>
    <row r="84" spans="1:20" ht="15" x14ac:dyDescent="0.25">
      <c r="A84" s="45" t="s">
        <v>140</v>
      </c>
      <c r="B84" s="45" t="s">
        <v>141</v>
      </c>
      <c r="C84" s="45" t="s">
        <v>142</v>
      </c>
      <c r="D84" s="45" t="s">
        <v>143</v>
      </c>
      <c r="E84" s="45" t="s">
        <v>144</v>
      </c>
      <c r="F84" s="45" t="s">
        <v>145</v>
      </c>
      <c r="G84" s="45" t="s">
        <v>146</v>
      </c>
      <c r="H84" s="45" t="s">
        <v>147</v>
      </c>
      <c r="I84" s="45" t="s">
        <v>148</v>
      </c>
      <c r="J84" s="45" t="s">
        <v>149</v>
      </c>
      <c r="K84" s="45" t="s">
        <v>150</v>
      </c>
      <c r="L84" s="114" t="s">
        <v>153</v>
      </c>
      <c r="M84" s="163" t="s">
        <v>233</v>
      </c>
      <c r="N84" t="s">
        <v>151</v>
      </c>
      <c r="O84" t="s">
        <v>152</v>
      </c>
      <c r="P84" s="163" t="s">
        <v>167</v>
      </c>
      <c r="Q84" s="180" t="s">
        <v>218</v>
      </c>
      <c r="R84" s="180" t="s">
        <v>219</v>
      </c>
      <c r="S84" s="180" t="s">
        <v>220</v>
      </c>
      <c r="T84" s="180" t="s">
        <v>221</v>
      </c>
    </row>
    <row r="85" spans="1:20" ht="15" x14ac:dyDescent="0.25">
      <c r="A85" s="312">
        <v>44136</v>
      </c>
      <c r="B85" s="122">
        <v>24.599160599999998</v>
      </c>
      <c r="C85" s="122">
        <v>28.8659955</v>
      </c>
      <c r="D85" s="122">
        <v>32.401913100000002</v>
      </c>
      <c r="E85" s="122">
        <v>260.85698400000001</v>
      </c>
      <c r="F85" s="122">
        <v>35.552769399999995</v>
      </c>
      <c r="G85" s="122">
        <v>26.5290985</v>
      </c>
      <c r="H85" s="122">
        <v>16.8559594</v>
      </c>
      <c r="I85" s="122">
        <v>4.17807437</v>
      </c>
      <c r="J85" s="122">
        <v>3.4151266099999997</v>
      </c>
      <c r="K85" s="122">
        <v>20.299391</v>
      </c>
      <c r="L85" s="122">
        <v>8</v>
      </c>
      <c r="M85" s="122">
        <v>40</v>
      </c>
      <c r="N85" s="122">
        <v>19.775490000000001</v>
      </c>
      <c r="O85" s="122">
        <v>11.193264600000001</v>
      </c>
      <c r="P85" s="122">
        <v>26.7411463</v>
      </c>
      <c r="Q85" s="181">
        <v>-7.2012796999999997</v>
      </c>
      <c r="R85" s="181">
        <v>-34.079654999999995</v>
      </c>
      <c r="S85" s="181">
        <v>4.9768595100000006</v>
      </c>
      <c r="T85" s="181">
        <v>21.146150900000002</v>
      </c>
    </row>
    <row r="86" spans="1:20" ht="15" x14ac:dyDescent="0.25">
      <c r="A86" s="312">
        <v>44166</v>
      </c>
      <c r="B86" s="122">
        <v>19</v>
      </c>
      <c r="C86" s="122">
        <v>23</v>
      </c>
      <c r="D86" s="122">
        <v>27</v>
      </c>
      <c r="E86" s="122">
        <v>230</v>
      </c>
      <c r="F86" s="122">
        <v>28</v>
      </c>
      <c r="G86" s="122">
        <v>20</v>
      </c>
      <c r="H86" s="122">
        <v>14</v>
      </c>
      <c r="I86" s="122">
        <v>3.5</v>
      </c>
      <c r="J86" s="122">
        <v>2.8</v>
      </c>
      <c r="K86" s="122">
        <v>18</v>
      </c>
      <c r="L86" s="122">
        <v>8</v>
      </c>
      <c r="M86" s="122">
        <v>35</v>
      </c>
      <c r="N86" s="122">
        <v>27.497</v>
      </c>
      <c r="O86" s="122">
        <v>31.451000000000001</v>
      </c>
      <c r="P86" s="122">
        <v>4.9169999999999998</v>
      </c>
      <c r="Q86" s="181">
        <v>11.791</v>
      </c>
      <c r="R86" s="181">
        <v>-12.076000000000001</v>
      </c>
      <c r="S86" s="181">
        <v>12.73</v>
      </c>
      <c r="T86" s="181">
        <v>21.713999999999999</v>
      </c>
    </row>
    <row r="87" spans="1:20" ht="15" x14ac:dyDescent="0.25">
      <c r="A87" s="312">
        <v>44197</v>
      </c>
      <c r="B87" s="122">
        <v>18</v>
      </c>
      <c r="C87" s="122">
        <v>22</v>
      </c>
      <c r="D87" s="122">
        <v>26</v>
      </c>
      <c r="E87" s="122">
        <v>240</v>
      </c>
      <c r="F87" s="122">
        <v>34</v>
      </c>
      <c r="G87" s="122">
        <v>19</v>
      </c>
      <c r="H87" s="122">
        <v>12</v>
      </c>
      <c r="I87" s="122">
        <v>3.2</v>
      </c>
      <c r="J87" s="122">
        <v>2.5</v>
      </c>
      <c r="K87" s="122">
        <v>19</v>
      </c>
      <c r="L87" s="122">
        <v>7.5</v>
      </c>
      <c r="M87" s="122">
        <v>30</v>
      </c>
      <c r="N87" s="122">
        <v>35.625999999999998</v>
      </c>
      <c r="O87" s="122">
        <v>48.27</v>
      </c>
      <c r="P87" s="122">
        <v>10.901999999999999</v>
      </c>
      <c r="Q87" s="181">
        <v>10.228</v>
      </c>
      <c r="R87" s="181">
        <v>-20.931000000000001</v>
      </c>
      <c r="S87" s="181">
        <v>-18.364000000000001</v>
      </c>
      <c r="T87" s="181">
        <v>19.850999999999999</v>
      </c>
    </row>
    <row r="88" spans="1:20" ht="15" x14ac:dyDescent="0.25">
      <c r="A88" s="312">
        <v>44228</v>
      </c>
      <c r="B88" s="122">
        <v>17</v>
      </c>
      <c r="C88" s="122">
        <v>21</v>
      </c>
      <c r="D88" s="122">
        <v>24</v>
      </c>
      <c r="E88" s="122">
        <v>275</v>
      </c>
      <c r="F88" s="122">
        <v>35</v>
      </c>
      <c r="G88" s="122">
        <v>18</v>
      </c>
      <c r="H88" s="122">
        <v>15</v>
      </c>
      <c r="I88" s="122">
        <v>2.8</v>
      </c>
      <c r="J88" s="122">
        <v>2</v>
      </c>
      <c r="K88" s="122">
        <v>18</v>
      </c>
      <c r="L88" s="122">
        <v>6.8</v>
      </c>
      <c r="M88" s="122">
        <v>25</v>
      </c>
      <c r="N88" s="122">
        <v>47.545999999999999</v>
      </c>
      <c r="O88" s="122">
        <v>43.753999999999998</v>
      </c>
      <c r="P88" s="122">
        <v>10.103999999999999</v>
      </c>
      <c r="Q88" s="181">
        <v>-1.032</v>
      </c>
      <c r="R88" s="181">
        <v>-10.266</v>
      </c>
      <c r="S88" s="181">
        <v>-26.606999999999999</v>
      </c>
      <c r="T88" s="181">
        <v>9.7119999999999997</v>
      </c>
    </row>
    <row r="89" spans="1:20" ht="15" x14ac:dyDescent="0.25">
      <c r="A89" s="312">
        <v>44256</v>
      </c>
      <c r="B89" s="122">
        <v>25</v>
      </c>
      <c r="C89" s="122">
        <v>34</v>
      </c>
      <c r="D89" s="122">
        <v>42</v>
      </c>
      <c r="E89" s="122">
        <v>425</v>
      </c>
      <c r="F89" s="122">
        <v>81</v>
      </c>
      <c r="G89" s="122">
        <v>28</v>
      </c>
      <c r="H89" s="122">
        <v>40</v>
      </c>
      <c r="I89" s="122">
        <v>3</v>
      </c>
      <c r="J89" s="122">
        <v>3.7</v>
      </c>
      <c r="K89" s="122">
        <v>55</v>
      </c>
      <c r="L89" s="122">
        <v>11</v>
      </c>
      <c r="M89" s="122">
        <v>40</v>
      </c>
      <c r="N89" s="122">
        <v>58.646000000000001</v>
      </c>
      <c r="O89" s="122">
        <v>18.689</v>
      </c>
      <c r="P89" s="122">
        <v>13.616</v>
      </c>
      <c r="Q89" s="181">
        <v>-3.0489999999999999</v>
      </c>
      <c r="R89" s="181">
        <v>-11.603</v>
      </c>
      <c r="S89" s="181">
        <v>-45.817999999999998</v>
      </c>
      <c r="T89" s="181">
        <v>4.819</v>
      </c>
    </row>
    <row r="90" spans="1:20" ht="15" x14ac:dyDescent="0.25">
      <c r="A90" s="312">
        <v>44287</v>
      </c>
      <c r="B90" s="122">
        <v>50</v>
      </c>
      <c r="C90" s="122">
        <v>70</v>
      </c>
      <c r="D90" s="122">
        <v>65</v>
      </c>
      <c r="E90" s="122">
        <v>600</v>
      </c>
      <c r="F90" s="122">
        <v>100</v>
      </c>
      <c r="G90" s="122">
        <v>60</v>
      </c>
      <c r="H90" s="122">
        <v>85</v>
      </c>
      <c r="I90" s="122">
        <v>6</v>
      </c>
      <c r="J90" s="122">
        <v>10</v>
      </c>
      <c r="K90" s="122">
        <v>140</v>
      </c>
      <c r="L90" s="122">
        <v>26</v>
      </c>
      <c r="M90" s="122">
        <v>70</v>
      </c>
      <c r="N90" s="122">
        <v>32.994999999999997</v>
      </c>
      <c r="O90" s="122">
        <v>20.425000000000001</v>
      </c>
      <c r="P90" s="122">
        <v>15.79</v>
      </c>
      <c r="Q90" s="181">
        <v>-7.1550000000000002</v>
      </c>
      <c r="R90" s="181">
        <v>-12.46</v>
      </c>
      <c r="S90" s="181">
        <v>-32.718000000000004</v>
      </c>
      <c r="T90" s="181">
        <v>8.2040000000000006</v>
      </c>
    </row>
    <row r="91" spans="1:20" ht="15" x14ac:dyDescent="0.25">
      <c r="A91" s="312">
        <v>44317</v>
      </c>
      <c r="B91" s="122">
        <v>145</v>
      </c>
      <c r="C91" s="122">
        <v>180</v>
      </c>
      <c r="D91" s="122">
        <v>105</v>
      </c>
      <c r="E91" s="122">
        <v>1100</v>
      </c>
      <c r="F91" s="122">
        <v>140</v>
      </c>
      <c r="G91" s="122">
        <v>160</v>
      </c>
      <c r="H91" s="122">
        <v>160</v>
      </c>
      <c r="I91" s="122">
        <v>20</v>
      </c>
      <c r="J91" s="122">
        <v>40</v>
      </c>
      <c r="K91" s="122">
        <v>370</v>
      </c>
      <c r="L91" s="122">
        <v>85</v>
      </c>
      <c r="M91" s="122">
        <v>145</v>
      </c>
      <c r="N91" s="122">
        <v>28.905000000000001</v>
      </c>
      <c r="O91" s="122">
        <v>3.4889999999999999</v>
      </c>
      <c r="P91" s="122">
        <v>16.297999999999998</v>
      </c>
      <c r="Q91" s="181">
        <v>0.56699999999999995</v>
      </c>
      <c r="R91" s="181">
        <v>-9.8019999999999996</v>
      </c>
      <c r="S91" s="181">
        <v>-22.001000000000001</v>
      </c>
      <c r="T91" s="181">
        <v>14.943</v>
      </c>
    </row>
    <row r="92" spans="1:20" ht="15" x14ac:dyDescent="0.25">
      <c r="A92" s="312">
        <v>44348</v>
      </c>
      <c r="B92" s="122">
        <v>195</v>
      </c>
      <c r="C92" s="122">
        <v>230</v>
      </c>
      <c r="D92" s="122">
        <v>215</v>
      </c>
      <c r="E92" s="122">
        <v>1650</v>
      </c>
      <c r="F92" s="122">
        <v>235</v>
      </c>
      <c r="G92" s="122">
        <v>205</v>
      </c>
      <c r="H92" s="122">
        <v>160</v>
      </c>
      <c r="I92" s="122">
        <v>32</v>
      </c>
      <c r="J92" s="122">
        <v>50</v>
      </c>
      <c r="K92" s="122">
        <v>365</v>
      </c>
      <c r="L92" s="122">
        <v>95</v>
      </c>
      <c r="M92" s="122">
        <v>110</v>
      </c>
      <c r="N92" s="122">
        <v>25.827000000000002</v>
      </c>
      <c r="O92" s="122">
        <v>-14.398</v>
      </c>
      <c r="P92" s="122">
        <v>17.035</v>
      </c>
      <c r="Q92" s="181">
        <v>-5.6970000000000001</v>
      </c>
      <c r="R92" s="181">
        <v>-14.728</v>
      </c>
      <c r="S92" s="181">
        <v>-44.996000000000002</v>
      </c>
      <c r="T92" s="181">
        <v>10.954000000000001</v>
      </c>
    </row>
    <row r="93" spans="1:20" ht="15" x14ac:dyDescent="0.25">
      <c r="A93" s="312">
        <v>44378</v>
      </c>
      <c r="B93" s="122">
        <v>75</v>
      </c>
      <c r="C93" s="122">
        <v>85</v>
      </c>
      <c r="D93" s="122">
        <v>135</v>
      </c>
      <c r="E93" s="122">
        <v>700</v>
      </c>
      <c r="F93" s="122">
        <v>160</v>
      </c>
      <c r="G93" s="122">
        <v>80</v>
      </c>
      <c r="H93" s="122">
        <v>40</v>
      </c>
      <c r="I93" s="122">
        <v>14</v>
      </c>
      <c r="J93" s="122">
        <v>20</v>
      </c>
      <c r="K93" s="122">
        <v>60</v>
      </c>
      <c r="L93" s="122">
        <v>42</v>
      </c>
      <c r="M93" s="122">
        <v>30</v>
      </c>
      <c r="N93" s="122">
        <v>32.69</v>
      </c>
      <c r="O93" s="122">
        <v>16.077999999999999</v>
      </c>
      <c r="P93" s="122">
        <v>24.206</v>
      </c>
      <c r="Q93" s="181">
        <v>-2.0230000000000001</v>
      </c>
      <c r="R93" s="181">
        <v>-11.792</v>
      </c>
      <c r="S93" s="181">
        <v>-30.271000000000001</v>
      </c>
      <c r="T93" s="181">
        <v>18.324000000000002</v>
      </c>
    </row>
    <row r="94" spans="1:20" ht="15" x14ac:dyDescent="0.25">
      <c r="A94" s="312">
        <v>44409</v>
      </c>
      <c r="B94" s="122">
        <v>46</v>
      </c>
      <c r="C94" s="122">
        <v>50</v>
      </c>
      <c r="D94" s="122">
        <v>58</v>
      </c>
      <c r="E94" s="122">
        <v>365</v>
      </c>
      <c r="F94" s="122">
        <v>67</v>
      </c>
      <c r="G94" s="122">
        <v>47</v>
      </c>
      <c r="H94" s="122">
        <v>32</v>
      </c>
      <c r="I94" s="122">
        <v>7</v>
      </c>
      <c r="J94" s="122">
        <v>14</v>
      </c>
      <c r="K94" s="122">
        <v>18</v>
      </c>
      <c r="L94" s="122">
        <v>26</v>
      </c>
      <c r="M94" s="122">
        <v>30</v>
      </c>
      <c r="N94" s="122">
        <v>36.578000000000003</v>
      </c>
      <c r="O94" s="122">
        <v>33.622999999999998</v>
      </c>
      <c r="P94" s="122">
        <v>20.309999999999999</v>
      </c>
      <c r="Q94" s="181">
        <v>-0.89700000000000002</v>
      </c>
      <c r="R94" s="181">
        <v>-12.022</v>
      </c>
      <c r="S94" s="181">
        <v>-27.927</v>
      </c>
      <c r="T94" s="181">
        <v>17.367000000000001</v>
      </c>
    </row>
    <row r="95" spans="1:20" ht="15" x14ac:dyDescent="0.25">
      <c r="A95" s="312">
        <v>44440</v>
      </c>
      <c r="B95" s="122">
        <v>25</v>
      </c>
      <c r="C95" s="122">
        <v>35</v>
      </c>
      <c r="D95" s="122">
        <v>38</v>
      </c>
      <c r="E95" s="122">
        <v>315</v>
      </c>
      <c r="F95" s="122">
        <v>45</v>
      </c>
      <c r="G95" s="122">
        <v>28</v>
      </c>
      <c r="H95" s="122">
        <v>32</v>
      </c>
      <c r="I95" s="122">
        <v>5</v>
      </c>
      <c r="J95" s="122">
        <v>12</v>
      </c>
      <c r="K95" s="122">
        <v>12</v>
      </c>
      <c r="L95" s="122">
        <v>23</v>
      </c>
      <c r="M95" s="122">
        <v>45</v>
      </c>
      <c r="N95" s="122">
        <v>34.392000000000003</v>
      </c>
      <c r="O95" s="122">
        <v>26.303999999999998</v>
      </c>
      <c r="P95" s="122">
        <v>13.837</v>
      </c>
      <c r="Q95" s="181">
        <v>-0.377</v>
      </c>
      <c r="R95" s="181">
        <v>-14.513</v>
      </c>
      <c r="S95" s="181">
        <v>-17.346</v>
      </c>
      <c r="T95" s="181">
        <v>16.686</v>
      </c>
    </row>
    <row r="96" spans="1:20" ht="15" x14ac:dyDescent="0.25">
      <c r="A96" s="312">
        <v>44470</v>
      </c>
      <c r="B96" s="122">
        <v>29.48</v>
      </c>
      <c r="C96" s="122">
        <v>39.29</v>
      </c>
      <c r="D96" s="122">
        <v>40.69</v>
      </c>
      <c r="E96" s="122">
        <v>415.92</v>
      </c>
      <c r="F96" s="122">
        <v>50.24</v>
      </c>
      <c r="G96" s="122">
        <v>32.46</v>
      </c>
      <c r="H96" s="122">
        <v>36.96</v>
      </c>
      <c r="I96" s="122">
        <v>5.29</v>
      </c>
      <c r="J96" s="122">
        <v>10.96</v>
      </c>
      <c r="K96" s="122">
        <v>29.58</v>
      </c>
      <c r="L96" s="122">
        <v>19.82</v>
      </c>
      <c r="M96" s="122">
        <v>60.54</v>
      </c>
      <c r="N96" s="122">
        <v>39.886000000000003</v>
      </c>
      <c r="O96" s="122">
        <v>26.123999999999999</v>
      </c>
      <c r="P96" s="122">
        <v>8.8109999999999999</v>
      </c>
      <c r="Q96" s="181">
        <v>2.484</v>
      </c>
      <c r="R96" s="181">
        <v>-10.351000000000001</v>
      </c>
      <c r="S96" s="181">
        <v>-13.618</v>
      </c>
      <c r="T96" s="181">
        <v>23.931000000000001</v>
      </c>
    </row>
    <row r="97" spans="1:20" ht="15" x14ac:dyDescent="0.25">
      <c r="A97" s="312">
        <v>44501</v>
      </c>
      <c r="B97" s="122">
        <v>27.73</v>
      </c>
      <c r="C97" s="122">
        <v>34.96</v>
      </c>
      <c r="D97" s="122">
        <v>41.26</v>
      </c>
      <c r="E97" s="122">
        <v>432.89</v>
      </c>
      <c r="F97" s="122">
        <v>48.21</v>
      </c>
      <c r="G97" s="122">
        <v>29.85</v>
      </c>
      <c r="H97" s="122">
        <v>26.04</v>
      </c>
      <c r="I97" s="122">
        <v>4.5599999999999996</v>
      </c>
      <c r="J97" s="122">
        <v>8.11</v>
      </c>
      <c r="K97" s="122">
        <v>31.95</v>
      </c>
      <c r="L97" s="122">
        <v>16.5</v>
      </c>
      <c r="M97" s="122">
        <v>47.71</v>
      </c>
      <c r="N97" s="122">
        <v>25.577000000000002</v>
      </c>
      <c r="O97" s="122">
        <v>40.941000000000003</v>
      </c>
      <c r="P97" s="122">
        <v>1.72</v>
      </c>
      <c r="Q97" s="181">
        <v>3.5089999999999999</v>
      </c>
      <c r="R97" s="181">
        <v>-18.545000000000002</v>
      </c>
      <c r="S97" s="181">
        <v>7.05</v>
      </c>
      <c r="T97" s="181">
        <v>16.309999999999999</v>
      </c>
    </row>
    <row r="98" spans="1:20" ht="15" x14ac:dyDescent="0.25">
      <c r="A98" s="312">
        <v>44531</v>
      </c>
      <c r="B98" s="122">
        <v>26.5</v>
      </c>
      <c r="C98" s="122">
        <v>32.9</v>
      </c>
      <c r="D98" s="122">
        <v>32.799999999999997</v>
      </c>
      <c r="E98" s="122">
        <v>364</v>
      </c>
      <c r="F98" s="122">
        <v>33.1</v>
      </c>
      <c r="G98" s="122">
        <v>28.4</v>
      </c>
      <c r="H98" s="122">
        <v>25.1</v>
      </c>
      <c r="I98" s="122">
        <v>4.7</v>
      </c>
      <c r="J98" s="122">
        <v>6.9</v>
      </c>
      <c r="K98" s="122">
        <v>27</v>
      </c>
      <c r="L98" s="122">
        <v>15.6</v>
      </c>
      <c r="M98" s="122">
        <v>43</v>
      </c>
      <c r="N98" s="122">
        <v>27.497</v>
      </c>
      <c r="O98" s="122">
        <v>31.451000000000001</v>
      </c>
      <c r="P98" s="122">
        <v>4.9169999999999998</v>
      </c>
      <c r="Q98" s="181">
        <v>11.791</v>
      </c>
      <c r="R98" s="181">
        <v>-12.076000000000001</v>
      </c>
      <c r="S98" s="181">
        <v>12.73</v>
      </c>
      <c r="T98" s="181">
        <v>21.713999999999999</v>
      </c>
    </row>
    <row r="99" spans="1:20" ht="15" x14ac:dyDescent="0.25">
      <c r="A99" s="312">
        <v>44562</v>
      </c>
      <c r="B99" s="122">
        <v>24.9</v>
      </c>
      <c r="C99" s="122">
        <v>31</v>
      </c>
      <c r="D99" s="122">
        <v>31.1</v>
      </c>
      <c r="E99" s="122">
        <v>355.1</v>
      </c>
      <c r="F99" s="122">
        <v>40.1</v>
      </c>
      <c r="G99" s="122">
        <v>27</v>
      </c>
      <c r="H99" s="122">
        <v>21.5</v>
      </c>
      <c r="I99" s="122">
        <v>4.3</v>
      </c>
      <c r="J99" s="122">
        <v>5.7</v>
      </c>
      <c r="K99" s="122">
        <v>26.9</v>
      </c>
      <c r="L99" s="122">
        <v>14.1</v>
      </c>
      <c r="M99" s="122">
        <v>36.299999999999997</v>
      </c>
      <c r="N99" s="122">
        <v>35.625999999999998</v>
      </c>
      <c r="O99" s="122">
        <v>48.27</v>
      </c>
      <c r="P99" s="122">
        <v>10.901999999999999</v>
      </c>
      <c r="Q99" s="181">
        <v>10.228</v>
      </c>
      <c r="R99" s="181">
        <v>-20.931000000000001</v>
      </c>
      <c r="S99" s="181">
        <v>-18.364000000000001</v>
      </c>
      <c r="T99" s="181">
        <v>19.850999999999999</v>
      </c>
    </row>
    <row r="100" spans="1:20" ht="15" x14ac:dyDescent="0.25">
      <c r="A100" s="312">
        <v>44593</v>
      </c>
      <c r="B100" s="122">
        <v>22.8</v>
      </c>
      <c r="C100" s="122">
        <v>28.7</v>
      </c>
      <c r="D100" s="122">
        <v>28.5</v>
      </c>
      <c r="E100" s="122">
        <v>399.3</v>
      </c>
      <c r="F100" s="122">
        <v>43.6</v>
      </c>
      <c r="G100" s="122">
        <v>25</v>
      </c>
      <c r="H100" s="122">
        <v>29.9</v>
      </c>
      <c r="I100" s="122">
        <v>3.9</v>
      </c>
      <c r="J100" s="122">
        <v>5.2</v>
      </c>
      <c r="K100" s="122">
        <v>24.2</v>
      </c>
      <c r="L100" s="122">
        <v>12.6</v>
      </c>
      <c r="M100" s="122">
        <v>32.299999999999997</v>
      </c>
      <c r="N100" s="122">
        <v>47.545999999999999</v>
      </c>
      <c r="O100" s="122">
        <v>43.753999999999998</v>
      </c>
      <c r="P100" s="122">
        <v>10.103999999999999</v>
      </c>
      <c r="Q100" s="181">
        <v>-1.032</v>
      </c>
      <c r="R100" s="181">
        <v>-10.266</v>
      </c>
      <c r="S100" s="181">
        <v>-26.606999999999999</v>
      </c>
      <c r="T100" s="181">
        <v>9.7119999999999997</v>
      </c>
    </row>
    <row r="101" spans="1:20" ht="15" x14ac:dyDescent="0.25">
      <c r="A101" s="312">
        <v>44621</v>
      </c>
      <c r="B101" s="122">
        <v>37.299999999999997</v>
      </c>
      <c r="C101" s="122">
        <v>47.1</v>
      </c>
      <c r="D101" s="122">
        <v>53.1</v>
      </c>
      <c r="E101" s="122">
        <v>652.70000000000005</v>
      </c>
      <c r="F101" s="122">
        <v>94.9</v>
      </c>
      <c r="G101" s="122">
        <v>40.799999999999997</v>
      </c>
      <c r="H101" s="122">
        <v>96</v>
      </c>
      <c r="I101" s="122">
        <v>4.5</v>
      </c>
      <c r="J101" s="122">
        <v>9.3000000000000007</v>
      </c>
      <c r="K101" s="122">
        <v>79</v>
      </c>
      <c r="L101" s="122">
        <v>23.1</v>
      </c>
      <c r="M101" s="122">
        <v>52.7</v>
      </c>
      <c r="N101" s="122">
        <v>58.646000000000001</v>
      </c>
      <c r="O101" s="122">
        <v>18.689</v>
      </c>
      <c r="P101" s="122">
        <v>13.616</v>
      </c>
      <c r="Q101" s="181">
        <v>-3.0489999999999999</v>
      </c>
      <c r="R101" s="181">
        <v>-11.603</v>
      </c>
      <c r="S101" s="181">
        <v>-45.817999999999998</v>
      </c>
      <c r="T101" s="181">
        <v>4.819</v>
      </c>
    </row>
    <row r="102" spans="1:20" ht="15" x14ac:dyDescent="0.25">
      <c r="A102" s="312">
        <v>44652</v>
      </c>
      <c r="B102" s="122">
        <v>78.099999999999994</v>
      </c>
      <c r="C102" s="122">
        <v>100.3</v>
      </c>
      <c r="D102" s="122">
        <v>82.4</v>
      </c>
      <c r="E102" s="122">
        <v>945.3</v>
      </c>
      <c r="F102" s="122">
        <v>125.3</v>
      </c>
      <c r="G102" s="122">
        <v>88.7</v>
      </c>
      <c r="H102" s="122">
        <v>152.4</v>
      </c>
      <c r="I102" s="122">
        <v>9</v>
      </c>
      <c r="J102" s="122">
        <v>22.9</v>
      </c>
      <c r="K102" s="122">
        <v>207.7</v>
      </c>
      <c r="L102" s="122">
        <v>50</v>
      </c>
      <c r="M102" s="122">
        <v>130.30000000000001</v>
      </c>
      <c r="N102" s="122">
        <v>32.994999999999997</v>
      </c>
      <c r="O102" s="122">
        <v>20.425000000000001</v>
      </c>
      <c r="P102" s="122">
        <v>15.79</v>
      </c>
      <c r="Q102" s="181">
        <v>-7.1550000000000002</v>
      </c>
      <c r="R102" s="181">
        <v>-12.46</v>
      </c>
      <c r="S102" s="181">
        <v>-32.718000000000004</v>
      </c>
      <c r="T102" s="181">
        <v>8.2040000000000006</v>
      </c>
    </row>
    <row r="103" spans="1:20" ht="15" x14ac:dyDescent="0.25">
      <c r="A103" s="312">
        <v>44682</v>
      </c>
      <c r="B103" s="122">
        <v>198.9</v>
      </c>
      <c r="C103" s="122">
        <v>246.5</v>
      </c>
      <c r="D103" s="122">
        <v>168.8</v>
      </c>
      <c r="E103" s="122">
        <v>2213.1999999999998</v>
      </c>
      <c r="F103" s="122">
        <v>246.2</v>
      </c>
      <c r="G103" s="122">
        <v>219.8</v>
      </c>
      <c r="H103" s="122">
        <v>266.39999999999998</v>
      </c>
      <c r="I103" s="122">
        <v>26.9</v>
      </c>
      <c r="J103" s="122">
        <v>68.900000000000006</v>
      </c>
      <c r="K103" s="122">
        <v>514.4</v>
      </c>
      <c r="L103" s="122">
        <v>140.4</v>
      </c>
      <c r="M103" s="122">
        <v>266.7</v>
      </c>
      <c r="N103" s="122">
        <v>28.905000000000001</v>
      </c>
      <c r="O103" s="122">
        <v>3.4889999999999999</v>
      </c>
      <c r="P103" s="122">
        <v>16.297999999999998</v>
      </c>
      <c r="Q103" s="181">
        <v>0.56699999999999995</v>
      </c>
      <c r="R103" s="181">
        <v>-9.8019999999999996</v>
      </c>
      <c r="S103" s="181">
        <v>-22.001000000000001</v>
      </c>
      <c r="T103" s="181">
        <v>14.943</v>
      </c>
    </row>
    <row r="104" spans="1:20" ht="15" x14ac:dyDescent="0.25">
      <c r="A104" s="312">
        <v>44713</v>
      </c>
      <c r="B104" s="122">
        <v>261.7</v>
      </c>
      <c r="C104" s="122">
        <v>311.39999999999998</v>
      </c>
      <c r="D104" s="122">
        <v>278</v>
      </c>
      <c r="E104" s="122">
        <v>2594.5</v>
      </c>
      <c r="F104" s="122">
        <v>359.9</v>
      </c>
      <c r="G104" s="122">
        <v>279.89999999999998</v>
      </c>
      <c r="H104" s="122">
        <v>212.4</v>
      </c>
      <c r="I104" s="122">
        <v>42.1</v>
      </c>
      <c r="J104" s="122">
        <v>67.7</v>
      </c>
      <c r="K104" s="122">
        <v>398.9</v>
      </c>
      <c r="L104" s="122">
        <v>152.19999999999999</v>
      </c>
      <c r="M104" s="122">
        <v>180.4</v>
      </c>
      <c r="N104" s="122">
        <v>25.827000000000002</v>
      </c>
      <c r="O104" s="122">
        <v>-14.398</v>
      </c>
      <c r="P104" s="122">
        <v>17.035</v>
      </c>
      <c r="Q104" s="181">
        <v>-5.6970000000000001</v>
      </c>
      <c r="R104" s="181">
        <v>-14.728</v>
      </c>
      <c r="S104" s="181">
        <v>-44.996000000000002</v>
      </c>
      <c r="T104" s="181">
        <v>10.954000000000001</v>
      </c>
    </row>
    <row r="105" spans="1:20" ht="15" x14ac:dyDescent="0.25">
      <c r="A105" s="312">
        <v>44743</v>
      </c>
      <c r="B105" s="122">
        <v>98.2</v>
      </c>
      <c r="C105" s="122">
        <v>110.4</v>
      </c>
      <c r="D105" s="122">
        <v>163.5</v>
      </c>
      <c r="E105" s="122">
        <v>897.8</v>
      </c>
      <c r="F105" s="122">
        <v>184.4</v>
      </c>
      <c r="G105" s="122">
        <v>101.7</v>
      </c>
      <c r="H105" s="122">
        <v>48.3</v>
      </c>
      <c r="I105" s="122">
        <v>15.7</v>
      </c>
      <c r="J105" s="122">
        <v>24.2</v>
      </c>
      <c r="K105" s="122">
        <v>73.2</v>
      </c>
      <c r="L105" s="122">
        <v>59.7</v>
      </c>
      <c r="M105" s="122">
        <v>65.2</v>
      </c>
      <c r="N105" s="122">
        <v>32.69</v>
      </c>
      <c r="O105" s="122">
        <v>16.077999999999999</v>
      </c>
      <c r="P105" s="122">
        <v>24.206</v>
      </c>
      <c r="Q105" s="181">
        <v>-2.0230000000000001</v>
      </c>
      <c r="R105" s="181">
        <v>-11.792</v>
      </c>
      <c r="S105" s="181">
        <v>-30.271000000000001</v>
      </c>
      <c r="T105" s="181">
        <v>18.324000000000002</v>
      </c>
    </row>
    <row r="106" spans="1:20" ht="15" x14ac:dyDescent="0.25">
      <c r="A106" s="312">
        <v>44774</v>
      </c>
      <c r="B106" s="122">
        <v>59.3</v>
      </c>
      <c r="C106" s="122">
        <v>68.400000000000006</v>
      </c>
      <c r="D106" s="122">
        <v>70.7</v>
      </c>
      <c r="E106" s="122">
        <v>445.1</v>
      </c>
      <c r="F106" s="122">
        <v>80.400000000000006</v>
      </c>
      <c r="G106" s="122">
        <v>61.5</v>
      </c>
      <c r="H106" s="122">
        <v>29.7</v>
      </c>
      <c r="I106" s="122">
        <v>9</v>
      </c>
      <c r="J106" s="122">
        <v>17.2</v>
      </c>
      <c r="K106" s="122">
        <v>24.2</v>
      </c>
      <c r="L106" s="122">
        <v>33.799999999999997</v>
      </c>
      <c r="M106" s="122">
        <v>43.5</v>
      </c>
      <c r="N106" s="122">
        <v>36.578000000000003</v>
      </c>
      <c r="O106" s="122">
        <v>33.622999999999998</v>
      </c>
      <c r="P106" s="122">
        <v>20.309999999999999</v>
      </c>
      <c r="Q106" s="181">
        <v>-0.89700000000000002</v>
      </c>
      <c r="R106" s="181">
        <v>-12.022</v>
      </c>
      <c r="S106" s="181">
        <v>-27.927</v>
      </c>
      <c r="T106" s="181">
        <v>17.367000000000001</v>
      </c>
    </row>
    <row r="107" spans="1:20" ht="15" x14ac:dyDescent="0.25">
      <c r="A107" s="312">
        <v>44805</v>
      </c>
      <c r="B107" s="122">
        <v>37.5</v>
      </c>
      <c r="C107" s="122">
        <v>45.6</v>
      </c>
      <c r="D107" s="122">
        <v>43.9</v>
      </c>
      <c r="E107" s="122">
        <v>385.8</v>
      </c>
      <c r="F107" s="122">
        <v>50.1</v>
      </c>
      <c r="G107" s="122">
        <v>39.700000000000003</v>
      </c>
      <c r="H107" s="122">
        <v>41</v>
      </c>
      <c r="I107" s="122">
        <v>7.3</v>
      </c>
      <c r="J107" s="122">
        <v>17.8</v>
      </c>
      <c r="K107" s="122">
        <v>13.8</v>
      </c>
      <c r="L107" s="122">
        <v>30.7</v>
      </c>
      <c r="M107" s="122">
        <v>65.2</v>
      </c>
      <c r="N107" s="122">
        <v>34.392000000000003</v>
      </c>
      <c r="O107" s="122">
        <v>26.303999999999998</v>
      </c>
      <c r="P107" s="122">
        <v>13.837</v>
      </c>
      <c r="Q107" s="181">
        <v>-0.377</v>
      </c>
      <c r="R107" s="181">
        <v>-14.513</v>
      </c>
      <c r="S107" s="181">
        <v>-17.346</v>
      </c>
      <c r="T107" s="181">
        <v>16.686</v>
      </c>
    </row>
    <row r="108" spans="1:20" ht="15" x14ac:dyDescent="0.25">
      <c r="A108" s="312">
        <v>44835</v>
      </c>
      <c r="B108" s="122">
        <v>37.9</v>
      </c>
      <c r="C108" s="122">
        <v>46.5</v>
      </c>
      <c r="D108" s="122">
        <v>44.7</v>
      </c>
      <c r="E108" s="122">
        <v>473.9</v>
      </c>
      <c r="F108" s="122">
        <v>53.9</v>
      </c>
      <c r="G108" s="122">
        <v>40.4</v>
      </c>
      <c r="H108" s="122">
        <v>43.3</v>
      </c>
      <c r="I108" s="122">
        <v>6.7</v>
      </c>
      <c r="J108" s="122">
        <v>14</v>
      </c>
      <c r="K108" s="122">
        <v>32.4</v>
      </c>
      <c r="L108" s="122">
        <v>23.8</v>
      </c>
      <c r="M108" s="122">
        <v>76.3</v>
      </c>
      <c r="N108" s="122">
        <v>39.886000000000003</v>
      </c>
      <c r="O108" s="122">
        <v>26.123999999999999</v>
      </c>
      <c r="P108" s="122">
        <v>8.81</v>
      </c>
      <c r="Q108" s="181">
        <v>2.484</v>
      </c>
      <c r="R108" s="181">
        <v>-10.351000000000001</v>
      </c>
      <c r="S108" s="181">
        <v>-13.618</v>
      </c>
      <c r="T108" s="181">
        <v>23.931000000000001</v>
      </c>
    </row>
    <row r="109" spans="1:20" ht="15" x14ac:dyDescent="0.25">
      <c r="A109" s="88">
        <v>44866</v>
      </c>
      <c r="B109" s="122">
        <v>31.2</v>
      </c>
      <c r="C109" s="122">
        <v>37.9</v>
      </c>
      <c r="D109" s="122">
        <v>43.2</v>
      </c>
      <c r="E109" s="122">
        <v>461.1</v>
      </c>
      <c r="F109" s="122">
        <v>49.9</v>
      </c>
      <c r="G109" s="122">
        <v>33.1</v>
      </c>
      <c r="H109" s="122">
        <v>28.1</v>
      </c>
      <c r="I109" s="122">
        <v>5.0999999999999996</v>
      </c>
      <c r="J109" s="122">
        <v>9.1</v>
      </c>
      <c r="K109" s="122">
        <v>33.4</v>
      </c>
      <c r="L109" s="122">
        <v>18</v>
      </c>
      <c r="M109" s="122">
        <v>53.2</v>
      </c>
      <c r="N109" s="122">
        <v>25.577000000000002</v>
      </c>
      <c r="O109" s="122">
        <v>40.941000000000003</v>
      </c>
      <c r="P109" s="122">
        <v>1.72</v>
      </c>
      <c r="Q109" s="181">
        <v>3.5089999999999999</v>
      </c>
      <c r="R109" s="181">
        <v>-18.545000000000002</v>
      </c>
      <c r="S109" s="181">
        <v>7.05</v>
      </c>
      <c r="T109" s="181">
        <v>16.309999999999999</v>
      </c>
    </row>
    <row r="110" spans="1:20" ht="15" x14ac:dyDescent="0.25">
      <c r="A110" s="88">
        <v>44896</v>
      </c>
      <c r="B110" s="122"/>
      <c r="C110" s="122"/>
      <c r="D110" s="122"/>
      <c r="E110" s="122"/>
      <c r="F110" s="122"/>
      <c r="G110" s="122"/>
      <c r="H110" s="122"/>
      <c r="I110" s="122"/>
      <c r="J110" s="122"/>
      <c r="K110" s="122"/>
      <c r="L110" s="122"/>
      <c r="M110" s="122"/>
      <c r="N110" s="122"/>
      <c r="O110" s="122"/>
      <c r="P110" s="122"/>
      <c r="Q110" s="181"/>
      <c r="R110" s="181"/>
      <c r="S110" s="181"/>
      <c r="T110" s="181"/>
    </row>
    <row r="111" spans="1:20" ht="15" x14ac:dyDescent="0.25">
      <c r="A111" s="88">
        <v>44927</v>
      </c>
      <c r="B111" s="122"/>
      <c r="C111" s="122"/>
      <c r="D111" s="122"/>
      <c r="E111" s="122"/>
      <c r="F111" s="122"/>
      <c r="G111" s="122"/>
      <c r="H111" s="122"/>
      <c r="I111" s="122"/>
      <c r="J111" s="122"/>
      <c r="K111" s="122"/>
      <c r="L111" s="122"/>
      <c r="M111" s="122"/>
      <c r="N111" s="122"/>
      <c r="O111" s="122"/>
      <c r="P111" s="122"/>
      <c r="Q111" s="181"/>
      <c r="R111" s="181"/>
      <c r="S111" s="181"/>
      <c r="T111" s="181"/>
    </row>
    <row r="112" spans="1:20" ht="15" x14ac:dyDescent="0.25">
      <c r="A112" s="87">
        <v>44958</v>
      </c>
      <c r="B112" s="123"/>
      <c r="C112" s="123"/>
      <c r="D112" s="123"/>
      <c r="E112" s="123"/>
      <c r="F112" s="123"/>
      <c r="G112" s="123"/>
      <c r="H112" s="123"/>
      <c r="I112" s="123"/>
      <c r="J112" s="123"/>
      <c r="K112" s="123"/>
      <c r="L112" s="123"/>
      <c r="M112" s="123"/>
      <c r="N112" s="123"/>
      <c r="O112" s="123"/>
      <c r="P112" s="123"/>
      <c r="Q112" s="182"/>
      <c r="R112" s="182"/>
      <c r="S112" s="182"/>
      <c r="T112" s="182"/>
    </row>
    <row r="113" spans="1:20" ht="15" x14ac:dyDescent="0.25">
      <c r="A113" s="88">
        <v>44986</v>
      </c>
      <c r="B113" s="122"/>
      <c r="C113" s="122"/>
      <c r="D113" s="122"/>
      <c r="E113" s="122"/>
      <c r="F113" s="122"/>
      <c r="G113" s="122"/>
      <c r="H113" s="122"/>
      <c r="I113" s="122"/>
      <c r="J113" s="122"/>
      <c r="K113" s="122"/>
      <c r="L113" s="122"/>
      <c r="M113" s="122"/>
      <c r="N113" s="122"/>
      <c r="O113" s="122"/>
      <c r="P113" s="122"/>
      <c r="Q113" s="181"/>
      <c r="R113" s="181"/>
      <c r="S113" s="181"/>
      <c r="T113" s="181"/>
    </row>
    <row r="114" spans="1:20" ht="15" x14ac:dyDescent="0.25">
      <c r="A114" s="88">
        <v>45017</v>
      </c>
      <c r="B114" s="122"/>
      <c r="C114" s="122"/>
      <c r="D114" s="122"/>
      <c r="E114" s="122"/>
      <c r="F114" s="122"/>
      <c r="G114" s="122"/>
      <c r="H114" s="122"/>
      <c r="I114" s="122"/>
      <c r="J114" s="122"/>
      <c r="K114" s="122"/>
      <c r="L114" s="122"/>
      <c r="M114" s="122"/>
      <c r="N114" s="122"/>
      <c r="O114" s="122"/>
      <c r="P114" s="122"/>
      <c r="Q114" s="181"/>
      <c r="R114" s="181"/>
      <c r="S114" s="181"/>
      <c r="T114" s="181"/>
    </row>
    <row r="115" spans="1:20" ht="15" x14ac:dyDescent="0.25">
      <c r="A115" s="87">
        <v>45047</v>
      </c>
      <c r="B115" s="123"/>
      <c r="C115" s="123"/>
      <c r="D115" s="123"/>
      <c r="E115" s="123"/>
      <c r="F115" s="123"/>
      <c r="G115" s="123"/>
      <c r="H115" s="123"/>
      <c r="I115" s="123"/>
      <c r="J115" s="123"/>
      <c r="K115" s="123"/>
      <c r="L115" s="123"/>
      <c r="M115" s="123"/>
      <c r="N115" s="123"/>
      <c r="O115" s="123"/>
      <c r="P115" s="123"/>
      <c r="Q115" s="182"/>
      <c r="R115" s="182"/>
      <c r="S115" s="182"/>
      <c r="T115" s="182"/>
    </row>
    <row r="116" spans="1:20" ht="15" x14ac:dyDescent="0.25">
      <c r="A116" s="88">
        <v>45078</v>
      </c>
      <c r="B116" s="122"/>
      <c r="C116" s="122"/>
      <c r="D116" s="122"/>
      <c r="E116" s="122"/>
      <c r="F116" s="122"/>
      <c r="G116" s="122"/>
      <c r="H116" s="122"/>
      <c r="I116" s="122"/>
      <c r="J116" s="122"/>
      <c r="K116" s="122"/>
      <c r="L116" s="122"/>
      <c r="M116" s="122"/>
      <c r="N116" s="122"/>
      <c r="O116" s="122"/>
      <c r="P116" s="122"/>
      <c r="Q116" s="181"/>
      <c r="R116" s="181"/>
      <c r="S116" s="181"/>
      <c r="T116" s="181"/>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zoomScaleNormal="100" workbookViewId="0">
      <selection activeCell="A4" sqref="A4"/>
    </sheetView>
  </sheetViews>
  <sheetFormatPr defaultColWidth="18.7109375" defaultRowHeight="12.75" customHeight="1" x14ac:dyDescent="0.25"/>
  <cols>
    <col min="1" max="1" width="7.5703125" style="206" customWidth="1"/>
    <col min="2" max="4" width="7.5703125" style="3" customWidth="1"/>
    <col min="5" max="5" width="9.140625" style="128" customWidth="1"/>
    <col min="6" max="30" width="8" style="128" customWidth="1"/>
    <col min="31" max="31" width="8" style="128" bestFit="1" customWidth="1"/>
    <col min="32" max="32" width="6.5703125" style="128" bestFit="1" customWidth="1"/>
    <col min="33" max="59" width="8.85546875" style="128" customWidth="1"/>
    <col min="60" max="16384" width="18.7109375" style="128"/>
  </cols>
  <sheetData>
    <row r="1" spans="1:59" s="211" customFormat="1" ht="15" x14ac:dyDescent="0.25">
      <c r="A1" s="239"/>
      <c r="B1" s="341" t="s">
        <v>155</v>
      </c>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row>
    <row r="2" spans="1:59" s="206" customFormat="1" ht="15" x14ac:dyDescent="0.25">
      <c r="A2" s="239"/>
      <c r="B2" s="240" t="s">
        <v>53</v>
      </c>
      <c r="C2" s="240" t="s">
        <v>54</v>
      </c>
      <c r="D2" s="240" t="s">
        <v>55</v>
      </c>
      <c r="E2" s="240">
        <v>1981</v>
      </c>
      <c r="F2" s="240">
        <v>1982</v>
      </c>
      <c r="G2" s="240">
        <v>1983</v>
      </c>
      <c r="H2" s="240">
        <v>1984</v>
      </c>
      <c r="I2" s="240">
        <v>1985</v>
      </c>
      <c r="J2" s="240">
        <v>1986</v>
      </c>
      <c r="K2" s="240">
        <v>1987</v>
      </c>
      <c r="L2" s="240">
        <v>1988</v>
      </c>
      <c r="M2" s="240">
        <v>1989</v>
      </c>
      <c r="N2" s="240">
        <v>1990</v>
      </c>
      <c r="O2" s="240">
        <v>1991</v>
      </c>
      <c r="P2" s="240">
        <v>1992</v>
      </c>
      <c r="Q2" s="240">
        <v>1993</v>
      </c>
      <c r="R2" s="240">
        <v>1994</v>
      </c>
      <c r="S2" s="240">
        <v>1995</v>
      </c>
      <c r="T2" s="240">
        <v>1996</v>
      </c>
      <c r="U2" s="240">
        <v>1997</v>
      </c>
      <c r="V2" s="240">
        <v>1998</v>
      </c>
      <c r="W2" s="240">
        <v>1999</v>
      </c>
      <c r="X2" s="240">
        <v>2000</v>
      </c>
      <c r="Y2" s="240">
        <v>2001</v>
      </c>
      <c r="Z2" s="240">
        <v>2002</v>
      </c>
      <c r="AA2" s="240">
        <v>2003</v>
      </c>
      <c r="AB2" s="240">
        <v>2004</v>
      </c>
      <c r="AC2" s="240">
        <v>2005</v>
      </c>
      <c r="AD2" s="240">
        <v>2006</v>
      </c>
      <c r="AE2" s="240">
        <v>2007</v>
      </c>
      <c r="AF2" s="240">
        <v>2008</v>
      </c>
      <c r="AG2" s="240">
        <v>2009</v>
      </c>
      <c r="AH2" s="240">
        <v>2010</v>
      </c>
      <c r="AI2" s="206">
        <v>2011</v>
      </c>
      <c r="AJ2" s="206">
        <v>2012</v>
      </c>
      <c r="AK2" s="206">
        <v>2013</v>
      </c>
      <c r="AL2" s="206">
        <v>2014</v>
      </c>
      <c r="AM2" s="20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c r="BC2" s="206">
        <v>2031</v>
      </c>
      <c r="BD2" s="206">
        <v>2032</v>
      </c>
      <c r="BE2" s="206">
        <v>2033</v>
      </c>
      <c r="BF2" s="206">
        <v>2034</v>
      </c>
      <c r="BG2" s="206">
        <v>2035</v>
      </c>
    </row>
    <row r="3" spans="1:59" s="206" customFormat="1" ht="15" x14ac:dyDescent="0.25">
      <c r="A3" s="241"/>
      <c r="B3" s="242" t="s">
        <v>71</v>
      </c>
      <c r="C3" s="242" t="s">
        <v>72</v>
      </c>
      <c r="D3" s="242" t="s">
        <v>73</v>
      </c>
      <c r="E3" s="242" t="s">
        <v>74</v>
      </c>
      <c r="F3" s="242" t="s">
        <v>75</v>
      </c>
      <c r="G3" s="242" t="s">
        <v>76</v>
      </c>
      <c r="H3" s="242" t="s">
        <v>77</v>
      </c>
      <c r="I3" s="242" t="s">
        <v>78</v>
      </c>
      <c r="J3" s="242" t="s">
        <v>79</v>
      </c>
      <c r="K3" s="242" t="s">
        <v>80</v>
      </c>
      <c r="L3" s="242" t="s">
        <v>81</v>
      </c>
      <c r="M3" s="242" t="s">
        <v>82</v>
      </c>
      <c r="N3" s="242" t="s">
        <v>83</v>
      </c>
      <c r="O3" s="242" t="s">
        <v>84</v>
      </c>
      <c r="P3" s="242" t="s">
        <v>85</v>
      </c>
      <c r="Q3" s="242" t="s">
        <v>86</v>
      </c>
      <c r="R3" s="242" t="s">
        <v>87</v>
      </c>
      <c r="S3" s="242" t="s">
        <v>88</v>
      </c>
      <c r="T3" s="242" t="s">
        <v>89</v>
      </c>
      <c r="U3" s="242" t="s">
        <v>90</v>
      </c>
      <c r="V3" s="242" t="s">
        <v>91</v>
      </c>
      <c r="W3" s="242" t="s">
        <v>92</v>
      </c>
      <c r="X3" s="242" t="s">
        <v>93</v>
      </c>
      <c r="Y3" s="242" t="s">
        <v>94</v>
      </c>
      <c r="Z3" s="242" t="s">
        <v>95</v>
      </c>
      <c r="AA3" s="242" t="s">
        <v>96</v>
      </c>
      <c r="AB3" s="242" t="s">
        <v>97</v>
      </c>
      <c r="AC3" s="242" t="s">
        <v>98</v>
      </c>
      <c r="AD3" s="242" t="s">
        <v>99</v>
      </c>
      <c r="AE3" s="242" t="s">
        <v>100</v>
      </c>
      <c r="AF3" s="242" t="s">
        <v>101</v>
      </c>
      <c r="AG3" s="242" t="s">
        <v>102</v>
      </c>
      <c r="AH3" s="242" t="s">
        <v>103</v>
      </c>
      <c r="AI3" s="206" t="s">
        <v>163</v>
      </c>
      <c r="AJ3" s="206" t="s">
        <v>168</v>
      </c>
      <c r="AK3" s="206" t="s">
        <v>169</v>
      </c>
      <c r="AL3" s="206" t="s">
        <v>170</v>
      </c>
      <c r="AM3" s="20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c r="BC3" s="206" t="s">
        <v>188</v>
      </c>
      <c r="BD3" s="206" t="s">
        <v>189</v>
      </c>
      <c r="BE3" s="206" t="s">
        <v>190</v>
      </c>
      <c r="BF3" s="206" t="s">
        <v>191</v>
      </c>
      <c r="BG3" s="206" t="s">
        <v>192</v>
      </c>
    </row>
    <row r="4" spans="1:59" ht="15" x14ac:dyDescent="0.25">
      <c r="A4" s="244">
        <f>PowellInflow.Unregulated!A4</f>
        <v>44136</v>
      </c>
      <c r="B4" s="117">
        <v>1</v>
      </c>
      <c r="C4" s="117">
        <v>1</v>
      </c>
      <c r="D4" s="117">
        <v>1</v>
      </c>
      <c r="E4" s="124">
        <v>0</v>
      </c>
      <c r="F4" s="124">
        <v>0</v>
      </c>
      <c r="G4" s="124">
        <v>0</v>
      </c>
      <c r="H4" s="124">
        <v>0</v>
      </c>
      <c r="I4" s="124">
        <v>0</v>
      </c>
      <c r="J4" s="124">
        <v>0</v>
      </c>
      <c r="K4" s="124">
        <v>0</v>
      </c>
      <c r="L4" s="124">
        <v>0</v>
      </c>
      <c r="M4" s="124">
        <v>0</v>
      </c>
      <c r="N4" s="124">
        <v>0</v>
      </c>
      <c r="O4" s="124">
        <v>0</v>
      </c>
      <c r="P4" s="124">
        <v>0</v>
      </c>
      <c r="Q4" s="124">
        <v>0</v>
      </c>
      <c r="R4" s="124">
        <v>0</v>
      </c>
      <c r="S4" s="124">
        <v>0</v>
      </c>
      <c r="T4" s="124">
        <v>0</v>
      </c>
      <c r="U4" s="124">
        <v>0</v>
      </c>
      <c r="V4" s="124">
        <v>0</v>
      </c>
      <c r="W4" s="124">
        <v>0</v>
      </c>
      <c r="X4" s="124">
        <v>0</v>
      </c>
      <c r="Y4" s="124">
        <v>0</v>
      </c>
      <c r="Z4" s="124">
        <v>0</v>
      </c>
      <c r="AA4" s="124">
        <v>0</v>
      </c>
      <c r="AB4" s="124">
        <v>0</v>
      </c>
      <c r="AC4" s="124">
        <v>0</v>
      </c>
      <c r="AD4" s="124">
        <v>0</v>
      </c>
      <c r="AE4" s="124">
        <v>0</v>
      </c>
      <c r="AF4" s="124">
        <v>0</v>
      </c>
      <c r="AG4" s="124">
        <v>0</v>
      </c>
      <c r="AH4" s="124">
        <v>0</v>
      </c>
      <c r="AI4" s="166">
        <v>0</v>
      </c>
      <c r="AJ4" s="166">
        <v>0</v>
      </c>
      <c r="AK4" s="166">
        <v>0</v>
      </c>
      <c r="AL4" s="166">
        <v>0</v>
      </c>
      <c r="AM4" s="166">
        <v>0</v>
      </c>
      <c r="AN4" s="166">
        <v>0</v>
      </c>
      <c r="AO4" s="166">
        <v>0</v>
      </c>
      <c r="AP4" s="166">
        <v>0</v>
      </c>
      <c r="AQ4" s="166">
        <v>0</v>
      </c>
      <c r="AR4" s="166">
        <v>0</v>
      </c>
      <c r="AS4" s="166">
        <v>0</v>
      </c>
      <c r="AT4" s="166">
        <v>0</v>
      </c>
      <c r="AU4" s="166">
        <v>0</v>
      </c>
      <c r="AV4" s="166">
        <v>0</v>
      </c>
      <c r="AW4" s="166">
        <v>0</v>
      </c>
      <c r="AX4" s="166">
        <v>0</v>
      </c>
      <c r="AY4" s="166">
        <v>0</v>
      </c>
      <c r="AZ4" s="166">
        <v>0</v>
      </c>
      <c r="BA4" s="166">
        <v>0</v>
      </c>
      <c r="BB4" s="166">
        <v>0</v>
      </c>
      <c r="BC4" s="166">
        <v>0</v>
      </c>
      <c r="BD4" s="166">
        <v>0</v>
      </c>
      <c r="BE4" s="166">
        <v>0</v>
      </c>
      <c r="BF4" s="166">
        <v>0</v>
      </c>
      <c r="BG4" s="166">
        <v>0</v>
      </c>
    </row>
    <row r="5" spans="1:59" ht="15" x14ac:dyDescent="0.25">
      <c r="A5" s="244">
        <f>PowellInflow.Unregulated!A5</f>
        <v>44166</v>
      </c>
      <c r="B5" s="117">
        <v>1</v>
      </c>
      <c r="C5" s="117">
        <v>1</v>
      </c>
      <c r="D5" s="117">
        <v>1</v>
      </c>
      <c r="E5" s="124">
        <v>0</v>
      </c>
      <c r="F5" s="124">
        <v>0</v>
      </c>
      <c r="G5" s="124">
        <v>0</v>
      </c>
      <c r="H5" s="124">
        <v>0</v>
      </c>
      <c r="I5" s="124">
        <v>0</v>
      </c>
      <c r="J5" s="124">
        <v>0</v>
      </c>
      <c r="K5" s="124">
        <v>0</v>
      </c>
      <c r="L5" s="124">
        <v>0</v>
      </c>
      <c r="M5" s="124">
        <v>0</v>
      </c>
      <c r="N5" s="124">
        <v>0</v>
      </c>
      <c r="O5" s="124">
        <v>0</v>
      </c>
      <c r="P5" s="124">
        <v>0</v>
      </c>
      <c r="Q5" s="124">
        <v>0</v>
      </c>
      <c r="R5" s="124">
        <v>0</v>
      </c>
      <c r="S5" s="124">
        <v>0</v>
      </c>
      <c r="T5" s="124">
        <v>0</v>
      </c>
      <c r="U5" s="124">
        <v>0</v>
      </c>
      <c r="V5" s="124">
        <v>0</v>
      </c>
      <c r="W5" s="124">
        <v>0</v>
      </c>
      <c r="X5" s="124">
        <v>0</v>
      </c>
      <c r="Y5" s="124">
        <v>0</v>
      </c>
      <c r="Z5" s="124">
        <v>0</v>
      </c>
      <c r="AA5" s="124">
        <v>0</v>
      </c>
      <c r="AB5" s="124">
        <v>0</v>
      </c>
      <c r="AC5" s="124">
        <v>0</v>
      </c>
      <c r="AD5" s="124">
        <v>0</v>
      </c>
      <c r="AE5" s="124">
        <v>0</v>
      </c>
      <c r="AF5" s="124">
        <v>0</v>
      </c>
      <c r="AG5" s="124">
        <v>0</v>
      </c>
      <c r="AH5" s="166">
        <v>0</v>
      </c>
      <c r="AI5" s="166">
        <v>0</v>
      </c>
      <c r="AJ5" s="166">
        <v>0</v>
      </c>
      <c r="AK5" s="166">
        <v>0</v>
      </c>
      <c r="AL5" s="166">
        <v>0</v>
      </c>
      <c r="AM5" s="166">
        <v>0</v>
      </c>
      <c r="AN5" s="166">
        <v>0</v>
      </c>
      <c r="AO5" s="166">
        <v>0</v>
      </c>
      <c r="AP5" s="166">
        <v>0</v>
      </c>
      <c r="AQ5" s="166">
        <v>0</v>
      </c>
      <c r="AR5" s="166">
        <v>0</v>
      </c>
      <c r="AS5" s="166">
        <v>0</v>
      </c>
      <c r="AT5" s="166">
        <v>0</v>
      </c>
      <c r="AU5" s="166">
        <v>0</v>
      </c>
      <c r="AV5" s="166">
        <v>0</v>
      </c>
      <c r="AW5" s="166">
        <v>0</v>
      </c>
      <c r="AX5" s="166">
        <v>0</v>
      </c>
      <c r="AY5" s="166">
        <v>0</v>
      </c>
      <c r="AZ5" s="166">
        <v>0</v>
      </c>
      <c r="BA5" s="166">
        <v>0</v>
      </c>
      <c r="BB5" s="166">
        <v>0</v>
      </c>
      <c r="BC5" s="166">
        <v>0</v>
      </c>
      <c r="BD5" s="166">
        <v>0</v>
      </c>
      <c r="BE5" s="166">
        <v>0</v>
      </c>
      <c r="BF5" s="166">
        <v>0</v>
      </c>
      <c r="BG5" s="166">
        <v>0</v>
      </c>
    </row>
    <row r="6" spans="1:59" ht="15" x14ac:dyDescent="0.25">
      <c r="A6" s="244">
        <f>PowellInflow.Unregulated!A6</f>
        <v>44197</v>
      </c>
      <c r="B6" s="117">
        <v>1</v>
      </c>
      <c r="C6" s="117">
        <v>1</v>
      </c>
      <c r="D6" s="117">
        <v>1</v>
      </c>
      <c r="E6" s="124">
        <v>0</v>
      </c>
      <c r="F6" s="124">
        <v>0</v>
      </c>
      <c r="G6" s="124">
        <v>0</v>
      </c>
      <c r="H6" s="124">
        <v>0</v>
      </c>
      <c r="I6" s="124">
        <v>0</v>
      </c>
      <c r="J6" s="124">
        <v>0</v>
      </c>
      <c r="K6" s="124">
        <v>0</v>
      </c>
      <c r="L6" s="124">
        <v>0</v>
      </c>
      <c r="M6" s="124">
        <v>0</v>
      </c>
      <c r="N6" s="124">
        <v>0</v>
      </c>
      <c r="O6" s="124">
        <v>0</v>
      </c>
      <c r="P6" s="124">
        <v>0</v>
      </c>
      <c r="Q6" s="124">
        <v>0</v>
      </c>
      <c r="R6" s="124">
        <v>0</v>
      </c>
      <c r="S6" s="124">
        <v>0</v>
      </c>
      <c r="T6" s="124">
        <v>0</v>
      </c>
      <c r="U6" s="124">
        <v>0</v>
      </c>
      <c r="V6" s="124">
        <v>0</v>
      </c>
      <c r="W6" s="124">
        <v>0</v>
      </c>
      <c r="X6" s="124">
        <v>0</v>
      </c>
      <c r="Y6" s="124">
        <v>0</v>
      </c>
      <c r="Z6" s="124">
        <v>0</v>
      </c>
      <c r="AA6" s="124">
        <v>0</v>
      </c>
      <c r="AB6" s="124">
        <v>0</v>
      </c>
      <c r="AC6" s="124">
        <v>0</v>
      </c>
      <c r="AD6" s="124">
        <v>0</v>
      </c>
      <c r="AE6" s="124">
        <v>0</v>
      </c>
      <c r="AF6" s="124">
        <v>0</v>
      </c>
      <c r="AG6" s="124">
        <v>0</v>
      </c>
      <c r="AH6" s="166">
        <v>0</v>
      </c>
      <c r="AI6" s="166">
        <v>0</v>
      </c>
      <c r="AJ6" s="166">
        <v>0</v>
      </c>
      <c r="AK6" s="166">
        <v>0</v>
      </c>
      <c r="AL6" s="166">
        <v>0</v>
      </c>
      <c r="AM6" s="166">
        <v>0</v>
      </c>
      <c r="AN6" s="166">
        <v>0</v>
      </c>
      <c r="AO6" s="166">
        <v>0</v>
      </c>
      <c r="AP6" s="166">
        <v>0</v>
      </c>
      <c r="AQ6" s="166">
        <v>0</v>
      </c>
      <c r="AR6" s="166">
        <v>0</v>
      </c>
      <c r="AS6" s="166">
        <v>0</v>
      </c>
      <c r="AT6" s="166">
        <v>0</v>
      </c>
      <c r="AU6" s="166">
        <v>0</v>
      </c>
      <c r="AV6" s="166">
        <v>0</v>
      </c>
      <c r="AW6" s="166">
        <v>0</v>
      </c>
      <c r="AX6" s="166">
        <v>0</v>
      </c>
      <c r="AY6" s="166">
        <v>0</v>
      </c>
      <c r="AZ6" s="166">
        <v>0</v>
      </c>
      <c r="BA6" s="166">
        <v>0</v>
      </c>
      <c r="BB6" s="166">
        <v>0</v>
      </c>
      <c r="BC6" s="166">
        <v>0</v>
      </c>
      <c r="BD6" s="166">
        <v>0</v>
      </c>
      <c r="BE6" s="166">
        <v>0</v>
      </c>
      <c r="BF6" s="166">
        <v>0</v>
      </c>
      <c r="BG6" s="166">
        <v>0</v>
      </c>
    </row>
    <row r="7" spans="1:59" ht="15" x14ac:dyDescent="0.25">
      <c r="A7" s="244">
        <f>PowellInflow.Unregulated!A7</f>
        <v>44228</v>
      </c>
      <c r="B7" s="117">
        <v>1</v>
      </c>
      <c r="C7" s="117">
        <v>1</v>
      </c>
      <c r="D7" s="117">
        <v>1</v>
      </c>
      <c r="E7" s="124">
        <v>0</v>
      </c>
      <c r="F7" s="124">
        <v>0</v>
      </c>
      <c r="G7" s="124">
        <v>0</v>
      </c>
      <c r="H7" s="124">
        <v>0</v>
      </c>
      <c r="I7" s="124">
        <v>0</v>
      </c>
      <c r="J7" s="124">
        <v>0</v>
      </c>
      <c r="K7" s="124">
        <v>0</v>
      </c>
      <c r="L7" s="124">
        <v>0</v>
      </c>
      <c r="M7" s="124">
        <v>0</v>
      </c>
      <c r="N7" s="124">
        <v>0</v>
      </c>
      <c r="O7" s="124">
        <v>0</v>
      </c>
      <c r="P7" s="124">
        <v>0</v>
      </c>
      <c r="Q7" s="124">
        <v>0</v>
      </c>
      <c r="R7" s="124">
        <v>0</v>
      </c>
      <c r="S7" s="124">
        <v>0</v>
      </c>
      <c r="T7" s="124">
        <v>0</v>
      </c>
      <c r="U7" s="124">
        <v>0</v>
      </c>
      <c r="V7" s="124">
        <v>0</v>
      </c>
      <c r="W7" s="124">
        <v>0</v>
      </c>
      <c r="X7" s="124">
        <v>0</v>
      </c>
      <c r="Y7" s="124">
        <v>0</v>
      </c>
      <c r="Z7" s="124">
        <v>0</v>
      </c>
      <c r="AA7" s="124">
        <v>0</v>
      </c>
      <c r="AB7" s="124">
        <v>0</v>
      </c>
      <c r="AC7" s="124">
        <v>0</v>
      </c>
      <c r="AD7" s="124">
        <v>0</v>
      </c>
      <c r="AE7" s="124">
        <v>0</v>
      </c>
      <c r="AF7" s="124">
        <v>0</v>
      </c>
      <c r="AG7" s="124">
        <v>0</v>
      </c>
      <c r="AH7" s="166">
        <v>0</v>
      </c>
      <c r="AI7" s="166">
        <v>0</v>
      </c>
      <c r="AJ7" s="166">
        <v>0</v>
      </c>
      <c r="AK7" s="166">
        <v>0</v>
      </c>
      <c r="AL7" s="166">
        <v>0</v>
      </c>
      <c r="AM7" s="166">
        <v>0</v>
      </c>
      <c r="AN7" s="166">
        <v>0</v>
      </c>
      <c r="AO7" s="166">
        <v>0</v>
      </c>
      <c r="AP7" s="166">
        <v>0</v>
      </c>
      <c r="AQ7" s="166">
        <v>0</v>
      </c>
      <c r="AR7" s="166">
        <v>0</v>
      </c>
      <c r="AS7" s="166">
        <v>0</v>
      </c>
      <c r="AT7" s="166">
        <v>0</v>
      </c>
      <c r="AU7" s="166">
        <v>0</v>
      </c>
      <c r="AV7" s="166">
        <v>0</v>
      </c>
      <c r="AW7" s="166">
        <v>0</v>
      </c>
      <c r="AX7" s="166">
        <v>0</v>
      </c>
      <c r="AY7" s="166">
        <v>0</v>
      </c>
      <c r="AZ7" s="166">
        <v>0</v>
      </c>
      <c r="BA7" s="166">
        <v>0</v>
      </c>
      <c r="BB7" s="166">
        <v>0</v>
      </c>
      <c r="BC7" s="166">
        <v>0</v>
      </c>
      <c r="BD7" s="166">
        <v>0</v>
      </c>
      <c r="BE7" s="166">
        <v>0</v>
      </c>
      <c r="BF7" s="166">
        <v>0</v>
      </c>
      <c r="BG7" s="166">
        <v>0</v>
      </c>
    </row>
    <row r="8" spans="1:59" ht="15" x14ac:dyDescent="0.25">
      <c r="A8" s="244">
        <f>PowellInflow.Unregulated!A8</f>
        <v>44256</v>
      </c>
      <c r="B8" s="117">
        <v>1</v>
      </c>
      <c r="C8" s="117">
        <v>1</v>
      </c>
      <c r="D8" s="117">
        <v>1</v>
      </c>
      <c r="E8" s="124">
        <v>0</v>
      </c>
      <c r="F8" s="124">
        <v>0</v>
      </c>
      <c r="G8" s="124">
        <v>0</v>
      </c>
      <c r="H8" s="124">
        <v>0</v>
      </c>
      <c r="I8" s="124">
        <v>0</v>
      </c>
      <c r="J8" s="124">
        <v>0</v>
      </c>
      <c r="K8" s="124">
        <v>0</v>
      </c>
      <c r="L8" s="124">
        <v>0</v>
      </c>
      <c r="M8" s="124">
        <v>0</v>
      </c>
      <c r="N8" s="124">
        <v>0</v>
      </c>
      <c r="O8" s="124">
        <v>0</v>
      </c>
      <c r="P8" s="124">
        <v>0</v>
      </c>
      <c r="Q8" s="124">
        <v>0</v>
      </c>
      <c r="R8" s="124">
        <v>0</v>
      </c>
      <c r="S8" s="124">
        <v>0</v>
      </c>
      <c r="T8" s="124">
        <v>0</v>
      </c>
      <c r="U8" s="124">
        <v>0</v>
      </c>
      <c r="V8" s="124">
        <v>0</v>
      </c>
      <c r="W8" s="124">
        <v>0</v>
      </c>
      <c r="X8" s="124">
        <v>0</v>
      </c>
      <c r="Y8" s="124">
        <v>0</v>
      </c>
      <c r="Z8" s="124">
        <v>0</v>
      </c>
      <c r="AA8" s="124">
        <v>0</v>
      </c>
      <c r="AB8" s="124">
        <v>0</v>
      </c>
      <c r="AC8" s="124">
        <v>0</v>
      </c>
      <c r="AD8" s="124">
        <v>0</v>
      </c>
      <c r="AE8" s="124">
        <v>0</v>
      </c>
      <c r="AF8" s="124">
        <v>0</v>
      </c>
      <c r="AG8" s="124">
        <v>0</v>
      </c>
      <c r="AH8" s="166">
        <v>0</v>
      </c>
      <c r="AI8" s="166">
        <v>0</v>
      </c>
      <c r="AJ8" s="166">
        <v>0</v>
      </c>
      <c r="AK8" s="166">
        <v>0</v>
      </c>
      <c r="AL8" s="166">
        <v>0</v>
      </c>
      <c r="AM8" s="166">
        <v>0</v>
      </c>
      <c r="AN8" s="166">
        <v>0</v>
      </c>
      <c r="AO8" s="166">
        <v>0</v>
      </c>
      <c r="AP8" s="166">
        <v>0</v>
      </c>
      <c r="AQ8" s="166">
        <v>0</v>
      </c>
      <c r="AR8" s="166">
        <v>0</v>
      </c>
      <c r="AS8" s="166">
        <v>0</v>
      </c>
      <c r="AT8" s="166">
        <v>0</v>
      </c>
      <c r="AU8" s="166">
        <v>0</v>
      </c>
      <c r="AV8" s="166">
        <v>0</v>
      </c>
      <c r="AW8" s="166">
        <v>0</v>
      </c>
      <c r="AX8" s="166">
        <v>0</v>
      </c>
      <c r="AY8" s="166">
        <v>0</v>
      </c>
      <c r="AZ8" s="166">
        <v>0</v>
      </c>
      <c r="BA8" s="166">
        <v>0</v>
      </c>
      <c r="BB8" s="166">
        <v>0</v>
      </c>
      <c r="BC8" s="166">
        <v>0</v>
      </c>
      <c r="BD8" s="166">
        <v>0</v>
      </c>
      <c r="BE8" s="166">
        <v>0</v>
      </c>
      <c r="BF8" s="166">
        <v>0</v>
      </c>
      <c r="BG8" s="166">
        <v>0</v>
      </c>
    </row>
    <row r="9" spans="1:59" ht="15" x14ac:dyDescent="0.25">
      <c r="A9" s="244">
        <f>PowellInflow.Unregulated!A9</f>
        <v>44287</v>
      </c>
      <c r="B9" s="117">
        <v>1</v>
      </c>
      <c r="C9" s="117">
        <v>1</v>
      </c>
      <c r="D9" s="117">
        <v>1</v>
      </c>
      <c r="E9" s="124">
        <v>0</v>
      </c>
      <c r="F9" s="124">
        <v>0</v>
      </c>
      <c r="G9" s="124">
        <v>0</v>
      </c>
      <c r="H9" s="124">
        <v>0</v>
      </c>
      <c r="I9" s="124">
        <v>0</v>
      </c>
      <c r="J9" s="124">
        <v>0</v>
      </c>
      <c r="K9" s="124">
        <v>0</v>
      </c>
      <c r="L9" s="124">
        <v>0</v>
      </c>
      <c r="M9" s="124">
        <v>0</v>
      </c>
      <c r="N9" s="124">
        <v>0</v>
      </c>
      <c r="O9" s="124">
        <v>0</v>
      </c>
      <c r="P9" s="124">
        <v>0</v>
      </c>
      <c r="Q9" s="124">
        <v>0</v>
      </c>
      <c r="R9" s="124">
        <v>0</v>
      </c>
      <c r="S9" s="124">
        <v>0</v>
      </c>
      <c r="T9" s="124">
        <v>0</v>
      </c>
      <c r="U9" s="124">
        <v>0</v>
      </c>
      <c r="V9" s="124">
        <v>0</v>
      </c>
      <c r="W9" s="124">
        <v>0</v>
      </c>
      <c r="X9" s="124">
        <v>0</v>
      </c>
      <c r="Y9" s="124">
        <v>0</v>
      </c>
      <c r="Z9" s="124">
        <v>0</v>
      </c>
      <c r="AA9" s="124">
        <v>0</v>
      </c>
      <c r="AB9" s="124">
        <v>0</v>
      </c>
      <c r="AC9" s="124">
        <v>0</v>
      </c>
      <c r="AD9" s="124">
        <v>0</v>
      </c>
      <c r="AE9" s="124">
        <v>0</v>
      </c>
      <c r="AF9" s="124">
        <v>0</v>
      </c>
      <c r="AG9" s="124">
        <v>0</v>
      </c>
      <c r="AH9" s="166">
        <v>0</v>
      </c>
      <c r="AI9" s="166">
        <v>0</v>
      </c>
      <c r="AJ9" s="166">
        <v>0</v>
      </c>
      <c r="AK9" s="166">
        <v>0</v>
      </c>
      <c r="AL9" s="166">
        <v>0</v>
      </c>
      <c r="AM9" s="166">
        <v>0</v>
      </c>
      <c r="AN9" s="166">
        <v>0</v>
      </c>
      <c r="AO9" s="166">
        <v>0</v>
      </c>
      <c r="AP9" s="166">
        <v>0</v>
      </c>
      <c r="AQ9" s="166">
        <v>0</v>
      </c>
      <c r="AR9" s="166">
        <v>0</v>
      </c>
      <c r="AS9" s="166">
        <v>0</v>
      </c>
      <c r="AT9" s="166">
        <v>0</v>
      </c>
      <c r="AU9" s="166">
        <v>0</v>
      </c>
      <c r="AV9" s="166">
        <v>0</v>
      </c>
      <c r="AW9" s="166">
        <v>0</v>
      </c>
      <c r="AX9" s="166">
        <v>0</v>
      </c>
      <c r="AY9" s="166">
        <v>0</v>
      </c>
      <c r="AZ9" s="166">
        <v>0</v>
      </c>
      <c r="BA9" s="166">
        <v>0</v>
      </c>
      <c r="BB9" s="166">
        <v>0</v>
      </c>
      <c r="BC9" s="166">
        <v>0</v>
      </c>
      <c r="BD9" s="166">
        <v>0</v>
      </c>
      <c r="BE9" s="166">
        <v>0</v>
      </c>
      <c r="BF9" s="166">
        <v>0</v>
      </c>
      <c r="BG9" s="166">
        <v>0</v>
      </c>
    </row>
    <row r="10" spans="1:59" ht="15" x14ac:dyDescent="0.25">
      <c r="A10" s="244">
        <f>PowellInflow.Unregulated!A10</f>
        <v>44317</v>
      </c>
      <c r="B10" s="117">
        <v>1</v>
      </c>
      <c r="C10" s="117">
        <v>1</v>
      </c>
      <c r="D10" s="117">
        <v>1</v>
      </c>
      <c r="E10" s="124">
        <v>0</v>
      </c>
      <c r="F10" s="124">
        <v>0</v>
      </c>
      <c r="G10" s="124">
        <v>0</v>
      </c>
      <c r="H10" s="124">
        <v>0</v>
      </c>
      <c r="I10" s="124">
        <v>0</v>
      </c>
      <c r="J10" s="124">
        <v>0</v>
      </c>
      <c r="K10" s="124">
        <v>0</v>
      </c>
      <c r="L10" s="124">
        <v>0</v>
      </c>
      <c r="M10" s="124">
        <v>0</v>
      </c>
      <c r="N10" s="124">
        <v>0</v>
      </c>
      <c r="O10" s="124">
        <v>0</v>
      </c>
      <c r="P10" s="124">
        <v>0</v>
      </c>
      <c r="Q10" s="124">
        <v>0</v>
      </c>
      <c r="R10" s="124">
        <v>0</v>
      </c>
      <c r="S10" s="124">
        <v>0</v>
      </c>
      <c r="T10" s="124">
        <v>0</v>
      </c>
      <c r="U10" s="124">
        <v>0</v>
      </c>
      <c r="V10" s="124">
        <v>0</v>
      </c>
      <c r="W10" s="124">
        <v>0</v>
      </c>
      <c r="X10" s="124">
        <v>0</v>
      </c>
      <c r="Y10" s="124">
        <v>0</v>
      </c>
      <c r="Z10" s="124">
        <v>0</v>
      </c>
      <c r="AA10" s="124">
        <v>0</v>
      </c>
      <c r="AB10" s="124">
        <v>0</v>
      </c>
      <c r="AC10" s="124">
        <v>0</v>
      </c>
      <c r="AD10" s="124">
        <v>0</v>
      </c>
      <c r="AE10" s="124">
        <v>0</v>
      </c>
      <c r="AF10" s="124">
        <v>0</v>
      </c>
      <c r="AG10" s="124">
        <v>0</v>
      </c>
      <c r="AH10" s="166">
        <v>0</v>
      </c>
      <c r="AI10" s="166">
        <v>0</v>
      </c>
      <c r="AJ10" s="166">
        <v>0</v>
      </c>
      <c r="AK10" s="166">
        <v>0</v>
      </c>
      <c r="AL10" s="166">
        <v>0</v>
      </c>
      <c r="AM10" s="166">
        <v>0</v>
      </c>
      <c r="AN10" s="166">
        <v>0</v>
      </c>
      <c r="AO10" s="166">
        <v>0</v>
      </c>
      <c r="AP10" s="166">
        <v>0</v>
      </c>
      <c r="AQ10" s="166">
        <v>0</v>
      </c>
      <c r="AR10" s="166">
        <v>0</v>
      </c>
      <c r="AS10" s="166">
        <v>0</v>
      </c>
      <c r="AT10" s="166">
        <v>0</v>
      </c>
      <c r="AU10" s="166">
        <v>0</v>
      </c>
      <c r="AV10" s="166">
        <v>0</v>
      </c>
      <c r="AW10" s="166">
        <v>0</v>
      </c>
      <c r="AX10" s="166">
        <v>0</v>
      </c>
      <c r="AY10" s="166">
        <v>0</v>
      </c>
      <c r="AZ10" s="166">
        <v>0</v>
      </c>
      <c r="BA10" s="166">
        <v>0</v>
      </c>
      <c r="BB10" s="166">
        <v>0</v>
      </c>
      <c r="BC10" s="166">
        <v>0</v>
      </c>
      <c r="BD10" s="166">
        <v>0</v>
      </c>
      <c r="BE10" s="166">
        <v>0</v>
      </c>
      <c r="BF10" s="166">
        <v>0</v>
      </c>
      <c r="BG10" s="166">
        <v>0</v>
      </c>
    </row>
    <row r="11" spans="1:59" ht="15" x14ac:dyDescent="0.25">
      <c r="A11" s="244">
        <f>PowellInflow.Unregulated!A11</f>
        <v>44348</v>
      </c>
      <c r="B11" s="117">
        <v>1</v>
      </c>
      <c r="C11" s="117">
        <v>1</v>
      </c>
      <c r="D11" s="117">
        <v>1</v>
      </c>
      <c r="E11" s="124">
        <v>0</v>
      </c>
      <c r="F11" s="124">
        <v>0</v>
      </c>
      <c r="G11" s="124">
        <v>0</v>
      </c>
      <c r="H11" s="124">
        <v>0</v>
      </c>
      <c r="I11" s="124">
        <v>0</v>
      </c>
      <c r="J11" s="124">
        <v>0</v>
      </c>
      <c r="K11" s="124">
        <v>0</v>
      </c>
      <c r="L11" s="124">
        <v>0</v>
      </c>
      <c r="M11" s="124">
        <v>0</v>
      </c>
      <c r="N11" s="124">
        <v>0</v>
      </c>
      <c r="O11" s="124">
        <v>0</v>
      </c>
      <c r="P11" s="124">
        <v>0</v>
      </c>
      <c r="Q11" s="124">
        <v>0</v>
      </c>
      <c r="R11" s="124">
        <v>0</v>
      </c>
      <c r="S11" s="124">
        <v>0</v>
      </c>
      <c r="T11" s="124">
        <v>0</v>
      </c>
      <c r="U11" s="124">
        <v>0</v>
      </c>
      <c r="V11" s="124">
        <v>0</v>
      </c>
      <c r="W11" s="124">
        <v>0</v>
      </c>
      <c r="X11" s="124">
        <v>0</v>
      </c>
      <c r="Y11" s="124">
        <v>0</v>
      </c>
      <c r="Z11" s="124">
        <v>0</v>
      </c>
      <c r="AA11" s="124">
        <v>0</v>
      </c>
      <c r="AB11" s="124">
        <v>0</v>
      </c>
      <c r="AC11" s="124">
        <v>0</v>
      </c>
      <c r="AD11" s="124">
        <v>0</v>
      </c>
      <c r="AE11" s="124">
        <v>0</v>
      </c>
      <c r="AF11" s="124">
        <v>0</v>
      </c>
      <c r="AG11" s="124">
        <v>0</v>
      </c>
      <c r="AH11" s="166">
        <v>0</v>
      </c>
      <c r="AI11" s="166">
        <v>0</v>
      </c>
      <c r="AJ11" s="166">
        <v>0</v>
      </c>
      <c r="AK11" s="166">
        <v>0</v>
      </c>
      <c r="AL11" s="166">
        <v>0</v>
      </c>
      <c r="AM11" s="166">
        <v>0</v>
      </c>
      <c r="AN11" s="166">
        <v>0</v>
      </c>
      <c r="AO11" s="166">
        <v>0</v>
      </c>
      <c r="AP11" s="166">
        <v>0</v>
      </c>
      <c r="AQ11" s="166">
        <v>0</v>
      </c>
      <c r="AR11" s="166">
        <v>0</v>
      </c>
      <c r="AS11" s="166">
        <v>0</v>
      </c>
      <c r="AT11" s="166">
        <v>0</v>
      </c>
      <c r="AU11" s="166">
        <v>0</v>
      </c>
      <c r="AV11" s="166">
        <v>0</v>
      </c>
      <c r="AW11" s="166">
        <v>0</v>
      </c>
      <c r="AX11" s="166">
        <v>0</v>
      </c>
      <c r="AY11" s="166">
        <v>0</v>
      </c>
      <c r="AZ11" s="166">
        <v>0</v>
      </c>
      <c r="BA11" s="166">
        <v>0</v>
      </c>
      <c r="BB11" s="166">
        <v>0</v>
      </c>
      <c r="BC11" s="166">
        <v>0</v>
      </c>
      <c r="BD11" s="166">
        <v>0</v>
      </c>
      <c r="BE11" s="166">
        <v>0</v>
      </c>
      <c r="BF11" s="166">
        <v>0</v>
      </c>
      <c r="BG11" s="166">
        <v>0</v>
      </c>
    </row>
    <row r="12" spans="1:59" ht="15" x14ac:dyDescent="0.25">
      <c r="A12" s="244">
        <f>PowellInflow.Unregulated!A12</f>
        <v>44378</v>
      </c>
      <c r="B12" s="117">
        <v>1</v>
      </c>
      <c r="C12" s="117">
        <v>1</v>
      </c>
      <c r="D12" s="117">
        <v>1</v>
      </c>
      <c r="E12" s="124">
        <v>0</v>
      </c>
      <c r="F12" s="124">
        <v>0</v>
      </c>
      <c r="G12" s="124">
        <v>0</v>
      </c>
      <c r="H12" s="124">
        <v>0</v>
      </c>
      <c r="I12" s="124">
        <v>0</v>
      </c>
      <c r="J12" s="124">
        <v>0</v>
      </c>
      <c r="K12" s="124">
        <v>0</v>
      </c>
      <c r="L12" s="124">
        <v>0</v>
      </c>
      <c r="M12" s="124">
        <v>0</v>
      </c>
      <c r="N12" s="124">
        <v>0</v>
      </c>
      <c r="O12" s="124">
        <v>0</v>
      </c>
      <c r="P12" s="124">
        <v>0</v>
      </c>
      <c r="Q12" s="124">
        <v>0</v>
      </c>
      <c r="R12" s="124">
        <v>0</v>
      </c>
      <c r="S12" s="124">
        <v>0</v>
      </c>
      <c r="T12" s="124">
        <v>0</v>
      </c>
      <c r="U12" s="124">
        <v>0</v>
      </c>
      <c r="V12" s="124">
        <v>0</v>
      </c>
      <c r="W12" s="124">
        <v>0</v>
      </c>
      <c r="X12" s="124">
        <v>0</v>
      </c>
      <c r="Y12" s="124">
        <v>0</v>
      </c>
      <c r="Z12" s="124">
        <v>0</v>
      </c>
      <c r="AA12" s="124">
        <v>0</v>
      </c>
      <c r="AB12" s="124">
        <v>0</v>
      </c>
      <c r="AC12" s="124">
        <v>0</v>
      </c>
      <c r="AD12" s="124">
        <v>0</v>
      </c>
      <c r="AE12" s="124">
        <v>0</v>
      </c>
      <c r="AF12" s="124">
        <v>0</v>
      </c>
      <c r="AG12" s="124">
        <v>0</v>
      </c>
      <c r="AH12" s="166">
        <v>0</v>
      </c>
      <c r="AI12" s="166">
        <v>0</v>
      </c>
      <c r="AJ12" s="166">
        <v>0</v>
      </c>
      <c r="AK12" s="166">
        <v>0</v>
      </c>
      <c r="AL12" s="166">
        <v>0</v>
      </c>
      <c r="AM12" s="166">
        <v>0</v>
      </c>
      <c r="AN12" s="166">
        <v>0</v>
      </c>
      <c r="AO12" s="166">
        <v>0</v>
      </c>
      <c r="AP12" s="166">
        <v>0</v>
      </c>
      <c r="AQ12" s="166">
        <v>0</v>
      </c>
      <c r="AR12" s="166">
        <v>0</v>
      </c>
      <c r="AS12" s="166">
        <v>0</v>
      </c>
      <c r="AT12" s="166">
        <v>0</v>
      </c>
      <c r="AU12" s="166">
        <v>0</v>
      </c>
      <c r="AV12" s="166">
        <v>0</v>
      </c>
      <c r="AW12" s="166">
        <v>0</v>
      </c>
      <c r="AX12" s="166">
        <v>0</v>
      </c>
      <c r="AY12" s="166">
        <v>0</v>
      </c>
      <c r="AZ12" s="166">
        <v>0</v>
      </c>
      <c r="BA12" s="166">
        <v>0</v>
      </c>
      <c r="BB12" s="166">
        <v>0</v>
      </c>
      <c r="BC12" s="166">
        <v>0</v>
      </c>
      <c r="BD12" s="166">
        <v>0</v>
      </c>
      <c r="BE12" s="166">
        <v>0</v>
      </c>
      <c r="BF12" s="166">
        <v>0</v>
      </c>
      <c r="BG12" s="166">
        <v>0</v>
      </c>
    </row>
    <row r="13" spans="1:59" ht="15" x14ac:dyDescent="0.25">
      <c r="A13" s="244">
        <f>PowellInflow.Unregulated!A13</f>
        <v>44409</v>
      </c>
      <c r="B13" s="117">
        <v>1</v>
      </c>
      <c r="C13" s="117">
        <v>1</v>
      </c>
      <c r="D13" s="117">
        <v>1</v>
      </c>
      <c r="E13" s="124">
        <v>0</v>
      </c>
      <c r="F13" s="124">
        <v>0</v>
      </c>
      <c r="G13" s="124">
        <v>0</v>
      </c>
      <c r="H13" s="124">
        <v>0</v>
      </c>
      <c r="I13" s="124">
        <v>0</v>
      </c>
      <c r="J13" s="124">
        <v>0</v>
      </c>
      <c r="K13" s="124">
        <v>0</v>
      </c>
      <c r="L13" s="124">
        <v>0</v>
      </c>
      <c r="M13" s="124">
        <v>0</v>
      </c>
      <c r="N13" s="124">
        <v>0</v>
      </c>
      <c r="O13" s="124">
        <v>0</v>
      </c>
      <c r="P13" s="124">
        <v>0</v>
      </c>
      <c r="Q13" s="124">
        <v>0</v>
      </c>
      <c r="R13" s="124">
        <v>0</v>
      </c>
      <c r="S13" s="124">
        <v>0</v>
      </c>
      <c r="T13" s="124">
        <v>0</v>
      </c>
      <c r="U13" s="124">
        <v>0</v>
      </c>
      <c r="V13" s="124">
        <v>0</v>
      </c>
      <c r="W13" s="124">
        <v>0</v>
      </c>
      <c r="X13" s="124">
        <v>0</v>
      </c>
      <c r="Y13" s="124">
        <v>0</v>
      </c>
      <c r="Z13" s="124">
        <v>0</v>
      </c>
      <c r="AA13" s="124">
        <v>0</v>
      </c>
      <c r="AB13" s="124">
        <v>0</v>
      </c>
      <c r="AC13" s="124">
        <v>0</v>
      </c>
      <c r="AD13" s="124">
        <v>0</v>
      </c>
      <c r="AE13" s="124">
        <v>0</v>
      </c>
      <c r="AF13" s="124">
        <v>0</v>
      </c>
      <c r="AG13" s="124">
        <v>0</v>
      </c>
      <c r="AH13" s="166">
        <v>0</v>
      </c>
      <c r="AI13" s="166">
        <v>0</v>
      </c>
      <c r="AJ13" s="166">
        <v>0</v>
      </c>
      <c r="AK13" s="166">
        <v>0</v>
      </c>
      <c r="AL13" s="166">
        <v>0</v>
      </c>
      <c r="AM13" s="166">
        <v>0</v>
      </c>
      <c r="AN13" s="166">
        <v>0</v>
      </c>
      <c r="AO13" s="166">
        <v>0</v>
      </c>
      <c r="AP13" s="166">
        <v>0</v>
      </c>
      <c r="AQ13" s="166">
        <v>0</v>
      </c>
      <c r="AR13" s="166">
        <v>0</v>
      </c>
      <c r="AS13" s="166">
        <v>0</v>
      </c>
      <c r="AT13" s="166">
        <v>0</v>
      </c>
      <c r="AU13" s="166">
        <v>0</v>
      </c>
      <c r="AV13" s="166">
        <v>0</v>
      </c>
      <c r="AW13" s="166">
        <v>0</v>
      </c>
      <c r="AX13" s="166">
        <v>0</v>
      </c>
      <c r="AY13" s="166">
        <v>0</v>
      </c>
      <c r="AZ13" s="166">
        <v>0</v>
      </c>
      <c r="BA13" s="166">
        <v>0</v>
      </c>
      <c r="BB13" s="166">
        <v>0</v>
      </c>
      <c r="BC13" s="166">
        <v>0</v>
      </c>
      <c r="BD13" s="166">
        <v>0</v>
      </c>
      <c r="BE13" s="166">
        <v>0</v>
      </c>
      <c r="BF13" s="166">
        <v>0</v>
      </c>
      <c r="BG13" s="166">
        <v>0</v>
      </c>
    </row>
    <row r="14" spans="1:59" ht="15" x14ac:dyDescent="0.25">
      <c r="A14" s="244">
        <f>PowellInflow.Unregulated!A14</f>
        <v>44440</v>
      </c>
      <c r="B14" s="117">
        <v>1</v>
      </c>
      <c r="C14" s="117">
        <v>1</v>
      </c>
      <c r="D14" s="117">
        <v>1</v>
      </c>
      <c r="E14" s="124">
        <v>0</v>
      </c>
      <c r="F14" s="124">
        <v>0</v>
      </c>
      <c r="G14" s="124">
        <v>0</v>
      </c>
      <c r="H14" s="124">
        <v>0</v>
      </c>
      <c r="I14" s="124">
        <v>0</v>
      </c>
      <c r="J14" s="124">
        <v>0</v>
      </c>
      <c r="K14" s="124">
        <v>0</v>
      </c>
      <c r="L14" s="124">
        <v>0</v>
      </c>
      <c r="M14" s="124">
        <v>0</v>
      </c>
      <c r="N14" s="124">
        <v>0</v>
      </c>
      <c r="O14" s="124">
        <v>0</v>
      </c>
      <c r="P14" s="124">
        <v>0</v>
      </c>
      <c r="Q14" s="124">
        <v>0</v>
      </c>
      <c r="R14" s="124">
        <v>0</v>
      </c>
      <c r="S14" s="124">
        <v>0</v>
      </c>
      <c r="T14" s="124">
        <v>0</v>
      </c>
      <c r="U14" s="124">
        <v>0</v>
      </c>
      <c r="V14" s="124">
        <v>0</v>
      </c>
      <c r="W14" s="124">
        <v>0</v>
      </c>
      <c r="X14" s="124">
        <v>0</v>
      </c>
      <c r="Y14" s="124">
        <v>0</v>
      </c>
      <c r="Z14" s="124">
        <v>0</v>
      </c>
      <c r="AA14" s="124">
        <v>0</v>
      </c>
      <c r="AB14" s="124">
        <v>0</v>
      </c>
      <c r="AC14" s="124">
        <v>0</v>
      </c>
      <c r="AD14" s="124">
        <v>0</v>
      </c>
      <c r="AE14" s="124">
        <v>0</v>
      </c>
      <c r="AF14" s="124">
        <v>0</v>
      </c>
      <c r="AG14" s="124">
        <v>0</v>
      </c>
      <c r="AH14" s="166">
        <v>0</v>
      </c>
      <c r="AI14" s="166">
        <v>0</v>
      </c>
      <c r="AJ14" s="166">
        <v>0</v>
      </c>
      <c r="AK14" s="166">
        <v>0</v>
      </c>
      <c r="AL14" s="166">
        <v>0</v>
      </c>
      <c r="AM14" s="166">
        <v>0</v>
      </c>
      <c r="AN14" s="166">
        <v>0</v>
      </c>
      <c r="AO14" s="166">
        <v>0</v>
      </c>
      <c r="AP14" s="166">
        <v>0</v>
      </c>
      <c r="AQ14" s="166">
        <v>0</v>
      </c>
      <c r="AR14" s="166">
        <v>0</v>
      </c>
      <c r="AS14" s="166">
        <v>0</v>
      </c>
      <c r="AT14" s="166">
        <v>0</v>
      </c>
      <c r="AU14" s="166">
        <v>0</v>
      </c>
      <c r="AV14" s="166">
        <v>0</v>
      </c>
      <c r="AW14" s="166">
        <v>0</v>
      </c>
      <c r="AX14" s="166">
        <v>0</v>
      </c>
      <c r="AY14" s="166">
        <v>0</v>
      </c>
      <c r="AZ14" s="166">
        <v>0</v>
      </c>
      <c r="BA14" s="166">
        <v>0</v>
      </c>
      <c r="BB14" s="166">
        <v>0</v>
      </c>
      <c r="BC14" s="166">
        <v>0</v>
      </c>
      <c r="BD14" s="166">
        <v>0</v>
      </c>
      <c r="BE14" s="166">
        <v>0</v>
      </c>
      <c r="BF14" s="166">
        <v>0</v>
      </c>
      <c r="BG14" s="166">
        <v>0</v>
      </c>
    </row>
    <row r="15" spans="1:59" ht="15" x14ac:dyDescent="0.25">
      <c r="A15" s="244">
        <f>PowellInflow.Unregulated!A15</f>
        <v>44470</v>
      </c>
      <c r="B15" s="117">
        <v>1</v>
      </c>
      <c r="C15" s="117">
        <v>1</v>
      </c>
      <c r="D15" s="117">
        <v>1</v>
      </c>
      <c r="E15" s="124">
        <v>0</v>
      </c>
      <c r="F15" s="124">
        <v>0</v>
      </c>
      <c r="G15" s="124">
        <v>0</v>
      </c>
      <c r="H15" s="124">
        <v>0</v>
      </c>
      <c r="I15" s="124">
        <v>0</v>
      </c>
      <c r="J15" s="124">
        <v>0</v>
      </c>
      <c r="K15" s="124">
        <v>0</v>
      </c>
      <c r="L15" s="124">
        <v>0</v>
      </c>
      <c r="M15" s="124">
        <v>0</v>
      </c>
      <c r="N15" s="124">
        <v>0</v>
      </c>
      <c r="O15" s="124">
        <v>0</v>
      </c>
      <c r="P15" s="124">
        <v>0</v>
      </c>
      <c r="Q15" s="124">
        <v>0</v>
      </c>
      <c r="R15" s="124">
        <v>0</v>
      </c>
      <c r="S15" s="124">
        <v>0</v>
      </c>
      <c r="T15" s="124">
        <v>0</v>
      </c>
      <c r="U15" s="124">
        <v>0</v>
      </c>
      <c r="V15" s="124">
        <v>0</v>
      </c>
      <c r="W15" s="124">
        <v>0</v>
      </c>
      <c r="X15" s="124">
        <v>0</v>
      </c>
      <c r="Y15" s="124">
        <v>0</v>
      </c>
      <c r="Z15" s="124">
        <v>0</v>
      </c>
      <c r="AA15" s="124">
        <v>0</v>
      </c>
      <c r="AB15" s="124">
        <v>0</v>
      </c>
      <c r="AC15" s="124">
        <v>0</v>
      </c>
      <c r="AD15" s="124">
        <v>0</v>
      </c>
      <c r="AE15" s="124">
        <v>0</v>
      </c>
      <c r="AF15" s="124">
        <v>0</v>
      </c>
      <c r="AG15" s="124">
        <v>0</v>
      </c>
      <c r="AH15" s="166">
        <v>0</v>
      </c>
      <c r="AI15" s="166">
        <v>0</v>
      </c>
      <c r="AJ15" s="166">
        <v>0</v>
      </c>
      <c r="AK15" s="166">
        <v>0</v>
      </c>
      <c r="AL15" s="166">
        <v>0</v>
      </c>
      <c r="AM15" s="166">
        <v>0</v>
      </c>
      <c r="AN15" s="166">
        <v>0</v>
      </c>
      <c r="AO15" s="166">
        <v>0</v>
      </c>
      <c r="AP15" s="166">
        <v>0</v>
      </c>
      <c r="AQ15" s="166">
        <v>0</v>
      </c>
      <c r="AR15" s="166">
        <v>0</v>
      </c>
      <c r="AS15" s="166">
        <v>0</v>
      </c>
      <c r="AT15" s="166">
        <v>0</v>
      </c>
      <c r="AU15" s="166">
        <v>0</v>
      </c>
      <c r="AV15" s="166">
        <v>0</v>
      </c>
      <c r="AW15" s="166">
        <v>0</v>
      </c>
      <c r="AX15" s="166">
        <v>0</v>
      </c>
      <c r="AY15" s="166">
        <v>0</v>
      </c>
      <c r="AZ15" s="166">
        <v>0</v>
      </c>
      <c r="BA15" s="166">
        <v>0</v>
      </c>
      <c r="BB15" s="166">
        <v>0</v>
      </c>
      <c r="BC15" s="166">
        <v>0</v>
      </c>
      <c r="BD15" s="166">
        <v>0</v>
      </c>
      <c r="BE15" s="166">
        <v>0</v>
      </c>
      <c r="BF15" s="166">
        <v>0</v>
      </c>
      <c r="BG15" s="166">
        <v>0</v>
      </c>
    </row>
    <row r="16" spans="1:59" ht="15" x14ac:dyDescent="0.25">
      <c r="A16" s="244">
        <f>PowellInflow.Unregulated!A16</f>
        <v>44501</v>
      </c>
      <c r="B16" s="117">
        <v>1</v>
      </c>
      <c r="C16" s="117">
        <v>1</v>
      </c>
      <c r="D16" s="117">
        <v>1</v>
      </c>
      <c r="E16" s="124">
        <v>0</v>
      </c>
      <c r="F16" s="124">
        <v>0</v>
      </c>
      <c r="G16" s="124">
        <v>0</v>
      </c>
      <c r="H16" s="124">
        <v>0</v>
      </c>
      <c r="I16" s="124">
        <v>0</v>
      </c>
      <c r="J16" s="124">
        <v>0</v>
      </c>
      <c r="K16" s="124">
        <v>0</v>
      </c>
      <c r="L16" s="124">
        <v>0</v>
      </c>
      <c r="M16" s="124">
        <v>0</v>
      </c>
      <c r="N16" s="124">
        <v>0</v>
      </c>
      <c r="O16" s="124">
        <v>0</v>
      </c>
      <c r="P16" s="124">
        <v>0</v>
      </c>
      <c r="Q16" s="124">
        <v>0</v>
      </c>
      <c r="R16" s="124">
        <v>0</v>
      </c>
      <c r="S16" s="124">
        <v>0</v>
      </c>
      <c r="T16" s="124">
        <v>0</v>
      </c>
      <c r="U16" s="124">
        <v>0</v>
      </c>
      <c r="V16" s="124">
        <v>0</v>
      </c>
      <c r="W16" s="124">
        <v>0</v>
      </c>
      <c r="X16" s="124">
        <v>0</v>
      </c>
      <c r="Y16" s="124">
        <v>0</v>
      </c>
      <c r="Z16" s="124">
        <v>0</v>
      </c>
      <c r="AA16" s="124">
        <v>0</v>
      </c>
      <c r="AB16" s="124">
        <v>0</v>
      </c>
      <c r="AC16" s="124">
        <v>0</v>
      </c>
      <c r="AD16" s="124">
        <v>0</v>
      </c>
      <c r="AE16" s="124">
        <v>0</v>
      </c>
      <c r="AF16" s="124">
        <v>0</v>
      </c>
      <c r="AG16" s="124">
        <v>0</v>
      </c>
      <c r="AH16" s="166">
        <v>0</v>
      </c>
      <c r="AI16" s="166">
        <v>0</v>
      </c>
      <c r="AJ16" s="166">
        <v>0</v>
      </c>
      <c r="AK16" s="166">
        <v>0</v>
      </c>
      <c r="AL16" s="166">
        <v>0</v>
      </c>
      <c r="AM16" s="166">
        <v>0</v>
      </c>
      <c r="AN16" s="166">
        <v>0</v>
      </c>
      <c r="AO16" s="166">
        <v>0</v>
      </c>
      <c r="AP16" s="166">
        <v>0</v>
      </c>
      <c r="AQ16" s="166">
        <v>0</v>
      </c>
      <c r="AR16" s="166">
        <v>0</v>
      </c>
      <c r="AS16" s="166">
        <v>0</v>
      </c>
      <c r="AT16" s="166">
        <v>0</v>
      </c>
      <c r="AU16" s="166">
        <v>0</v>
      </c>
      <c r="AV16" s="166">
        <v>0</v>
      </c>
      <c r="AW16" s="166">
        <v>0</v>
      </c>
      <c r="AX16" s="166">
        <v>0</v>
      </c>
      <c r="AY16" s="166">
        <v>0</v>
      </c>
      <c r="AZ16" s="166">
        <v>0</v>
      </c>
      <c r="BA16" s="166">
        <v>0</v>
      </c>
      <c r="BB16" s="166">
        <v>0</v>
      </c>
      <c r="BC16" s="166">
        <v>0</v>
      </c>
      <c r="BD16" s="166">
        <v>0</v>
      </c>
      <c r="BE16" s="166">
        <v>0</v>
      </c>
      <c r="BF16" s="166">
        <v>0</v>
      </c>
      <c r="BG16" s="166">
        <v>0</v>
      </c>
    </row>
    <row r="17" spans="1:59" ht="15" x14ac:dyDescent="0.25">
      <c r="A17" s="244">
        <f>PowellInflow.Unregulated!A17</f>
        <v>44531</v>
      </c>
      <c r="B17" s="117">
        <v>1</v>
      </c>
      <c r="C17" s="117">
        <v>1</v>
      </c>
      <c r="D17" s="117">
        <v>1</v>
      </c>
      <c r="E17" s="124">
        <v>0</v>
      </c>
      <c r="F17" s="124">
        <v>0</v>
      </c>
      <c r="G17" s="124">
        <v>0</v>
      </c>
      <c r="H17" s="124">
        <v>0</v>
      </c>
      <c r="I17" s="124">
        <v>0</v>
      </c>
      <c r="J17" s="124">
        <v>0</v>
      </c>
      <c r="K17" s="124">
        <v>0</v>
      </c>
      <c r="L17" s="124">
        <v>0</v>
      </c>
      <c r="M17" s="124">
        <v>0</v>
      </c>
      <c r="N17" s="124">
        <v>0</v>
      </c>
      <c r="O17" s="124">
        <v>0</v>
      </c>
      <c r="P17" s="124">
        <v>0</v>
      </c>
      <c r="Q17" s="124">
        <v>0</v>
      </c>
      <c r="R17" s="124">
        <v>0</v>
      </c>
      <c r="S17" s="124">
        <v>0</v>
      </c>
      <c r="T17" s="124">
        <v>0</v>
      </c>
      <c r="U17" s="124">
        <v>0</v>
      </c>
      <c r="V17" s="124">
        <v>0</v>
      </c>
      <c r="W17" s="124">
        <v>0</v>
      </c>
      <c r="X17" s="124">
        <v>0</v>
      </c>
      <c r="Y17" s="124">
        <v>0</v>
      </c>
      <c r="Z17" s="124">
        <v>0</v>
      </c>
      <c r="AA17" s="124">
        <v>0</v>
      </c>
      <c r="AB17" s="124">
        <v>0</v>
      </c>
      <c r="AC17" s="124">
        <v>0</v>
      </c>
      <c r="AD17" s="124">
        <v>0</v>
      </c>
      <c r="AE17" s="124">
        <v>0</v>
      </c>
      <c r="AF17" s="124">
        <v>0</v>
      </c>
      <c r="AG17" s="124">
        <v>0</v>
      </c>
      <c r="AH17" s="166">
        <v>0</v>
      </c>
      <c r="AI17" s="166">
        <v>0</v>
      </c>
      <c r="AJ17" s="166">
        <v>0</v>
      </c>
      <c r="AK17" s="166">
        <v>0</v>
      </c>
      <c r="AL17" s="166">
        <v>0</v>
      </c>
      <c r="AM17" s="166">
        <v>0</v>
      </c>
      <c r="AN17" s="166">
        <v>0</v>
      </c>
      <c r="AO17" s="166">
        <v>0</v>
      </c>
      <c r="AP17" s="166">
        <v>0</v>
      </c>
      <c r="AQ17" s="166">
        <v>0</v>
      </c>
      <c r="AR17" s="166">
        <v>0</v>
      </c>
      <c r="AS17" s="166">
        <v>0</v>
      </c>
      <c r="AT17" s="166">
        <v>0</v>
      </c>
      <c r="AU17" s="166">
        <v>0</v>
      </c>
      <c r="AV17" s="166">
        <v>0</v>
      </c>
      <c r="AW17" s="166">
        <v>0</v>
      </c>
      <c r="AX17" s="166">
        <v>0</v>
      </c>
      <c r="AY17" s="166">
        <v>0</v>
      </c>
      <c r="AZ17" s="166">
        <v>0</v>
      </c>
      <c r="BA17" s="166">
        <v>0</v>
      </c>
      <c r="BB17" s="166">
        <v>0</v>
      </c>
      <c r="BC17" s="166">
        <v>0</v>
      </c>
      <c r="BD17" s="166">
        <v>0</v>
      </c>
      <c r="BE17" s="166">
        <v>0</v>
      </c>
      <c r="BF17" s="166">
        <v>0</v>
      </c>
      <c r="BG17" s="166">
        <v>0</v>
      </c>
    </row>
    <row r="18" spans="1:59" ht="15" x14ac:dyDescent="0.25">
      <c r="A18" s="244">
        <f>PowellInflow.Unregulated!A18</f>
        <v>44562</v>
      </c>
      <c r="B18" s="117">
        <v>1</v>
      </c>
      <c r="C18" s="117">
        <v>1</v>
      </c>
      <c r="D18" s="117">
        <v>1</v>
      </c>
      <c r="E18" s="124">
        <v>0</v>
      </c>
      <c r="F18" s="124">
        <v>0</v>
      </c>
      <c r="G18" s="124">
        <v>0</v>
      </c>
      <c r="H18" s="124">
        <v>0</v>
      </c>
      <c r="I18" s="124">
        <v>0</v>
      </c>
      <c r="J18" s="124">
        <v>0</v>
      </c>
      <c r="K18" s="124">
        <v>0</v>
      </c>
      <c r="L18" s="124">
        <v>0</v>
      </c>
      <c r="M18" s="124">
        <v>0</v>
      </c>
      <c r="N18" s="124">
        <v>0</v>
      </c>
      <c r="O18" s="124">
        <v>0</v>
      </c>
      <c r="P18" s="124">
        <v>0</v>
      </c>
      <c r="Q18" s="124">
        <v>0</v>
      </c>
      <c r="R18" s="124">
        <v>0</v>
      </c>
      <c r="S18" s="124">
        <v>0</v>
      </c>
      <c r="T18" s="124">
        <v>0</v>
      </c>
      <c r="U18" s="124">
        <v>0</v>
      </c>
      <c r="V18" s="124">
        <v>0</v>
      </c>
      <c r="W18" s="124">
        <v>0</v>
      </c>
      <c r="X18" s="124">
        <v>0</v>
      </c>
      <c r="Y18" s="124">
        <v>0</v>
      </c>
      <c r="Z18" s="124">
        <v>0</v>
      </c>
      <c r="AA18" s="124">
        <v>0</v>
      </c>
      <c r="AB18" s="124">
        <v>0</v>
      </c>
      <c r="AC18" s="124">
        <v>0</v>
      </c>
      <c r="AD18" s="124">
        <v>0</v>
      </c>
      <c r="AE18" s="124">
        <v>0</v>
      </c>
      <c r="AF18" s="124">
        <v>0</v>
      </c>
      <c r="AG18" s="124">
        <v>0</v>
      </c>
      <c r="AH18" s="166">
        <v>0</v>
      </c>
      <c r="AI18" s="166">
        <v>0</v>
      </c>
      <c r="AJ18" s="166">
        <v>0</v>
      </c>
      <c r="AK18" s="166">
        <v>0</v>
      </c>
      <c r="AL18" s="166">
        <v>0</v>
      </c>
      <c r="AM18" s="166">
        <v>0</v>
      </c>
      <c r="AN18" s="166">
        <v>0</v>
      </c>
      <c r="AO18" s="166">
        <v>0</v>
      </c>
      <c r="AP18" s="166">
        <v>0</v>
      </c>
      <c r="AQ18" s="166">
        <v>0</v>
      </c>
      <c r="AR18" s="166">
        <v>0</v>
      </c>
      <c r="AS18" s="166">
        <v>0</v>
      </c>
      <c r="AT18" s="166">
        <v>0</v>
      </c>
      <c r="AU18" s="166">
        <v>0</v>
      </c>
      <c r="AV18" s="166">
        <v>0</v>
      </c>
      <c r="AW18" s="166">
        <v>0</v>
      </c>
      <c r="AX18" s="166">
        <v>0</v>
      </c>
      <c r="AY18" s="166">
        <v>0</v>
      </c>
      <c r="AZ18" s="166">
        <v>0</v>
      </c>
      <c r="BA18" s="166">
        <v>0</v>
      </c>
      <c r="BB18" s="166">
        <v>0</v>
      </c>
      <c r="BC18" s="166">
        <v>0</v>
      </c>
      <c r="BD18" s="166">
        <v>0</v>
      </c>
      <c r="BE18" s="166">
        <v>0</v>
      </c>
      <c r="BF18" s="166">
        <v>0</v>
      </c>
      <c r="BG18" s="166">
        <v>0</v>
      </c>
    </row>
    <row r="19" spans="1:59" ht="15" x14ac:dyDescent="0.25">
      <c r="A19" s="244">
        <f>PowellInflow.Unregulated!A19</f>
        <v>44593</v>
      </c>
      <c r="B19" s="117">
        <v>1</v>
      </c>
      <c r="C19" s="117">
        <v>1</v>
      </c>
      <c r="D19" s="117">
        <v>1</v>
      </c>
      <c r="E19" s="124">
        <v>0</v>
      </c>
      <c r="F19" s="124">
        <v>0</v>
      </c>
      <c r="G19" s="124">
        <v>0</v>
      </c>
      <c r="H19" s="124">
        <v>0</v>
      </c>
      <c r="I19" s="124">
        <v>0</v>
      </c>
      <c r="J19" s="124">
        <v>0</v>
      </c>
      <c r="K19" s="124">
        <v>0</v>
      </c>
      <c r="L19" s="124">
        <v>0</v>
      </c>
      <c r="M19" s="124">
        <v>0</v>
      </c>
      <c r="N19" s="124">
        <v>0</v>
      </c>
      <c r="O19" s="124">
        <v>0</v>
      </c>
      <c r="P19" s="124">
        <v>0</v>
      </c>
      <c r="Q19" s="124">
        <v>0</v>
      </c>
      <c r="R19" s="124">
        <v>0</v>
      </c>
      <c r="S19" s="124">
        <v>0</v>
      </c>
      <c r="T19" s="124">
        <v>0</v>
      </c>
      <c r="U19" s="124">
        <v>0</v>
      </c>
      <c r="V19" s="124">
        <v>0</v>
      </c>
      <c r="W19" s="124">
        <v>0</v>
      </c>
      <c r="X19" s="124">
        <v>0</v>
      </c>
      <c r="Y19" s="124">
        <v>0</v>
      </c>
      <c r="Z19" s="124">
        <v>0</v>
      </c>
      <c r="AA19" s="124">
        <v>0</v>
      </c>
      <c r="AB19" s="124">
        <v>0</v>
      </c>
      <c r="AC19" s="124">
        <v>0</v>
      </c>
      <c r="AD19" s="124">
        <v>0</v>
      </c>
      <c r="AE19" s="124">
        <v>0</v>
      </c>
      <c r="AF19" s="124">
        <v>0</v>
      </c>
      <c r="AG19" s="124">
        <v>0</v>
      </c>
      <c r="AH19" s="166">
        <v>0</v>
      </c>
      <c r="AI19" s="166">
        <v>0</v>
      </c>
      <c r="AJ19" s="166">
        <v>0</v>
      </c>
      <c r="AK19" s="166">
        <v>0</v>
      </c>
      <c r="AL19" s="166">
        <v>0</v>
      </c>
      <c r="AM19" s="166">
        <v>0</v>
      </c>
      <c r="AN19" s="166">
        <v>0</v>
      </c>
      <c r="AO19" s="166">
        <v>0</v>
      </c>
      <c r="AP19" s="166">
        <v>0</v>
      </c>
      <c r="AQ19" s="166">
        <v>0</v>
      </c>
      <c r="AR19" s="166">
        <v>0</v>
      </c>
      <c r="AS19" s="166">
        <v>0</v>
      </c>
      <c r="AT19" s="166">
        <v>0</v>
      </c>
      <c r="AU19" s="166">
        <v>0</v>
      </c>
      <c r="AV19" s="166">
        <v>0</v>
      </c>
      <c r="AW19" s="166">
        <v>0</v>
      </c>
      <c r="AX19" s="166">
        <v>0</v>
      </c>
      <c r="AY19" s="166">
        <v>0</v>
      </c>
      <c r="AZ19" s="166">
        <v>0</v>
      </c>
      <c r="BA19" s="166">
        <v>0</v>
      </c>
      <c r="BB19" s="166">
        <v>0</v>
      </c>
      <c r="BC19" s="166">
        <v>0</v>
      </c>
      <c r="BD19" s="166">
        <v>0</v>
      </c>
      <c r="BE19" s="166">
        <v>0</v>
      </c>
      <c r="BF19" s="166">
        <v>0</v>
      </c>
      <c r="BG19" s="166">
        <v>0</v>
      </c>
    </row>
    <row r="20" spans="1:59" ht="15" x14ac:dyDescent="0.25">
      <c r="A20" s="244">
        <f>PowellInflow.Unregulated!A20</f>
        <v>44621</v>
      </c>
      <c r="B20" s="117">
        <v>1</v>
      </c>
      <c r="C20" s="117">
        <v>1</v>
      </c>
      <c r="D20" s="117">
        <v>1</v>
      </c>
      <c r="E20" s="124">
        <v>0</v>
      </c>
      <c r="F20" s="124">
        <v>0</v>
      </c>
      <c r="G20" s="124">
        <v>0</v>
      </c>
      <c r="H20" s="124">
        <v>0</v>
      </c>
      <c r="I20" s="124">
        <v>0</v>
      </c>
      <c r="J20" s="124">
        <v>0</v>
      </c>
      <c r="K20" s="124">
        <v>0</v>
      </c>
      <c r="L20" s="124">
        <v>0</v>
      </c>
      <c r="M20" s="124">
        <v>0</v>
      </c>
      <c r="N20" s="124">
        <v>0</v>
      </c>
      <c r="O20" s="124">
        <v>0</v>
      </c>
      <c r="P20" s="124">
        <v>0</v>
      </c>
      <c r="Q20" s="124">
        <v>0</v>
      </c>
      <c r="R20" s="124">
        <v>0</v>
      </c>
      <c r="S20" s="124">
        <v>0</v>
      </c>
      <c r="T20" s="124">
        <v>0</v>
      </c>
      <c r="U20" s="124">
        <v>0</v>
      </c>
      <c r="V20" s="124">
        <v>0</v>
      </c>
      <c r="W20" s="124">
        <v>0</v>
      </c>
      <c r="X20" s="124">
        <v>0</v>
      </c>
      <c r="Y20" s="124">
        <v>0</v>
      </c>
      <c r="Z20" s="124">
        <v>0</v>
      </c>
      <c r="AA20" s="124">
        <v>0</v>
      </c>
      <c r="AB20" s="124">
        <v>0</v>
      </c>
      <c r="AC20" s="124">
        <v>0</v>
      </c>
      <c r="AD20" s="124">
        <v>0</v>
      </c>
      <c r="AE20" s="124">
        <v>0</v>
      </c>
      <c r="AF20" s="124">
        <v>0</v>
      </c>
      <c r="AG20" s="124">
        <v>0</v>
      </c>
      <c r="AH20" s="166">
        <v>0</v>
      </c>
      <c r="AI20" s="166">
        <v>0</v>
      </c>
      <c r="AJ20" s="166">
        <v>0</v>
      </c>
      <c r="AK20" s="166">
        <v>0</v>
      </c>
      <c r="AL20" s="166">
        <v>0</v>
      </c>
      <c r="AM20" s="166">
        <v>0</v>
      </c>
      <c r="AN20" s="166">
        <v>0</v>
      </c>
      <c r="AO20" s="166">
        <v>0</v>
      </c>
      <c r="AP20" s="166">
        <v>0</v>
      </c>
      <c r="AQ20" s="166">
        <v>0</v>
      </c>
      <c r="AR20" s="166">
        <v>0</v>
      </c>
      <c r="AS20" s="166">
        <v>0</v>
      </c>
      <c r="AT20" s="166">
        <v>0</v>
      </c>
      <c r="AU20" s="166">
        <v>0</v>
      </c>
      <c r="AV20" s="166">
        <v>0</v>
      </c>
      <c r="AW20" s="166">
        <v>0</v>
      </c>
      <c r="AX20" s="166">
        <v>0</v>
      </c>
      <c r="AY20" s="166">
        <v>0</v>
      </c>
      <c r="AZ20" s="166">
        <v>0</v>
      </c>
      <c r="BA20" s="166">
        <v>0</v>
      </c>
      <c r="BB20" s="166">
        <v>0</v>
      </c>
      <c r="BC20" s="166">
        <v>0</v>
      </c>
      <c r="BD20" s="166">
        <v>0</v>
      </c>
      <c r="BE20" s="166">
        <v>0</v>
      </c>
      <c r="BF20" s="166">
        <v>0</v>
      </c>
      <c r="BG20" s="166">
        <v>0</v>
      </c>
    </row>
    <row r="21" spans="1:59" ht="15" x14ac:dyDescent="0.25">
      <c r="A21" s="244">
        <f>PowellInflow.Unregulated!A21</f>
        <v>44652</v>
      </c>
      <c r="B21" s="117">
        <v>1</v>
      </c>
      <c r="C21" s="117">
        <v>1</v>
      </c>
      <c r="D21" s="117">
        <v>1</v>
      </c>
      <c r="E21" s="124">
        <v>0</v>
      </c>
      <c r="F21" s="124">
        <v>0</v>
      </c>
      <c r="G21" s="124">
        <v>0</v>
      </c>
      <c r="H21" s="124">
        <v>0</v>
      </c>
      <c r="I21" s="124">
        <v>0</v>
      </c>
      <c r="J21" s="124">
        <v>0</v>
      </c>
      <c r="K21" s="124">
        <v>0</v>
      </c>
      <c r="L21" s="124">
        <v>0</v>
      </c>
      <c r="M21" s="124">
        <v>0</v>
      </c>
      <c r="N21" s="124">
        <v>0</v>
      </c>
      <c r="O21" s="124">
        <v>0</v>
      </c>
      <c r="P21" s="124">
        <v>0</v>
      </c>
      <c r="Q21" s="124">
        <v>0</v>
      </c>
      <c r="R21" s="124">
        <v>0</v>
      </c>
      <c r="S21" s="124">
        <v>0</v>
      </c>
      <c r="T21" s="124">
        <v>0</v>
      </c>
      <c r="U21" s="124">
        <v>0</v>
      </c>
      <c r="V21" s="124">
        <v>0</v>
      </c>
      <c r="W21" s="124">
        <v>0</v>
      </c>
      <c r="X21" s="124">
        <v>0</v>
      </c>
      <c r="Y21" s="124">
        <v>0</v>
      </c>
      <c r="Z21" s="124">
        <v>0</v>
      </c>
      <c r="AA21" s="124">
        <v>0</v>
      </c>
      <c r="AB21" s="124">
        <v>0</v>
      </c>
      <c r="AC21" s="124">
        <v>0</v>
      </c>
      <c r="AD21" s="124">
        <v>0</v>
      </c>
      <c r="AE21" s="124">
        <v>0</v>
      </c>
      <c r="AF21" s="124">
        <v>0</v>
      </c>
      <c r="AG21" s="124">
        <v>0</v>
      </c>
      <c r="AH21" s="166">
        <v>0</v>
      </c>
      <c r="AI21" s="166">
        <v>0</v>
      </c>
      <c r="AJ21" s="166">
        <v>0</v>
      </c>
      <c r="AK21" s="166">
        <v>0</v>
      </c>
      <c r="AL21" s="166">
        <v>0</v>
      </c>
      <c r="AM21" s="166">
        <v>0</v>
      </c>
      <c r="AN21" s="166">
        <v>0</v>
      </c>
      <c r="AO21" s="166">
        <v>0</v>
      </c>
      <c r="AP21" s="166">
        <v>0</v>
      </c>
      <c r="AQ21" s="166">
        <v>0</v>
      </c>
      <c r="AR21" s="166">
        <v>0</v>
      </c>
      <c r="AS21" s="166">
        <v>0</v>
      </c>
      <c r="AT21" s="166">
        <v>0</v>
      </c>
      <c r="AU21" s="166">
        <v>0</v>
      </c>
      <c r="AV21" s="166">
        <v>0</v>
      </c>
      <c r="AW21" s="166">
        <v>0</v>
      </c>
      <c r="AX21" s="166">
        <v>0</v>
      </c>
      <c r="AY21" s="166">
        <v>0</v>
      </c>
      <c r="AZ21" s="166">
        <v>0</v>
      </c>
      <c r="BA21" s="166">
        <v>0</v>
      </c>
      <c r="BB21" s="166">
        <v>0</v>
      </c>
      <c r="BC21" s="166">
        <v>0</v>
      </c>
      <c r="BD21" s="166">
        <v>0</v>
      </c>
      <c r="BE21" s="166">
        <v>0</v>
      </c>
      <c r="BF21" s="166">
        <v>0</v>
      </c>
      <c r="BG21" s="166">
        <v>0</v>
      </c>
    </row>
    <row r="22" spans="1:59" ht="15" x14ac:dyDescent="0.25">
      <c r="A22" s="244">
        <f>PowellInflow.Unregulated!A22</f>
        <v>44682</v>
      </c>
      <c r="B22" s="117">
        <v>1</v>
      </c>
      <c r="C22" s="117">
        <v>1</v>
      </c>
      <c r="D22" s="117">
        <v>1</v>
      </c>
      <c r="E22" s="124">
        <v>0</v>
      </c>
      <c r="F22" s="124">
        <v>0</v>
      </c>
      <c r="G22" s="124">
        <v>0</v>
      </c>
      <c r="H22" s="124">
        <v>0</v>
      </c>
      <c r="I22" s="124">
        <v>0</v>
      </c>
      <c r="J22" s="124">
        <v>0</v>
      </c>
      <c r="K22" s="124">
        <v>0</v>
      </c>
      <c r="L22" s="124">
        <v>0</v>
      </c>
      <c r="M22" s="124">
        <v>0</v>
      </c>
      <c r="N22" s="124">
        <v>0</v>
      </c>
      <c r="O22" s="124">
        <v>0</v>
      </c>
      <c r="P22" s="124">
        <v>0</v>
      </c>
      <c r="Q22" s="124">
        <v>0</v>
      </c>
      <c r="R22" s="124">
        <v>0</v>
      </c>
      <c r="S22" s="124">
        <v>0</v>
      </c>
      <c r="T22" s="124">
        <v>0</v>
      </c>
      <c r="U22" s="124">
        <v>0</v>
      </c>
      <c r="V22" s="124">
        <v>0</v>
      </c>
      <c r="W22" s="124">
        <v>0</v>
      </c>
      <c r="X22" s="124">
        <v>0</v>
      </c>
      <c r="Y22" s="124">
        <v>0</v>
      </c>
      <c r="Z22" s="124">
        <v>0</v>
      </c>
      <c r="AA22" s="124">
        <v>0</v>
      </c>
      <c r="AB22" s="124">
        <v>0</v>
      </c>
      <c r="AC22" s="124">
        <v>0</v>
      </c>
      <c r="AD22" s="124">
        <v>0</v>
      </c>
      <c r="AE22" s="124">
        <v>0</v>
      </c>
      <c r="AF22" s="124">
        <v>0</v>
      </c>
      <c r="AG22" s="124">
        <v>0</v>
      </c>
      <c r="AH22" s="166">
        <v>0</v>
      </c>
      <c r="AI22" s="166">
        <v>0</v>
      </c>
      <c r="AJ22" s="166">
        <v>0</v>
      </c>
      <c r="AK22" s="166">
        <v>0</v>
      </c>
      <c r="AL22" s="166">
        <v>0</v>
      </c>
      <c r="AM22" s="166">
        <v>0</v>
      </c>
      <c r="AN22" s="166">
        <v>0</v>
      </c>
      <c r="AO22" s="166">
        <v>0</v>
      </c>
      <c r="AP22" s="166">
        <v>0</v>
      </c>
      <c r="AQ22" s="166">
        <v>0</v>
      </c>
      <c r="AR22" s="166">
        <v>0</v>
      </c>
      <c r="AS22" s="166">
        <v>0</v>
      </c>
      <c r="AT22" s="166">
        <v>0</v>
      </c>
      <c r="AU22" s="166">
        <v>0</v>
      </c>
      <c r="AV22" s="166">
        <v>0</v>
      </c>
      <c r="AW22" s="166">
        <v>0</v>
      </c>
      <c r="AX22" s="166">
        <v>0</v>
      </c>
      <c r="AY22" s="166">
        <v>0</v>
      </c>
      <c r="AZ22" s="166">
        <v>0</v>
      </c>
      <c r="BA22" s="166">
        <v>0</v>
      </c>
      <c r="BB22" s="166">
        <v>0</v>
      </c>
      <c r="BC22" s="166">
        <v>0</v>
      </c>
      <c r="BD22" s="166">
        <v>0</v>
      </c>
      <c r="BE22" s="166">
        <v>0</v>
      </c>
      <c r="BF22" s="166">
        <v>0</v>
      </c>
      <c r="BG22" s="166">
        <v>0</v>
      </c>
    </row>
    <row r="23" spans="1:59" ht="15" x14ac:dyDescent="0.25">
      <c r="A23" s="244">
        <f>PowellInflow.Unregulated!A23</f>
        <v>44713</v>
      </c>
      <c r="B23" s="117">
        <v>1</v>
      </c>
      <c r="C23" s="117">
        <v>1</v>
      </c>
      <c r="D23" s="117">
        <v>1</v>
      </c>
      <c r="E23" s="124">
        <v>0</v>
      </c>
      <c r="F23" s="124">
        <v>0</v>
      </c>
      <c r="G23" s="124">
        <v>0</v>
      </c>
      <c r="H23" s="124">
        <v>0</v>
      </c>
      <c r="I23" s="124">
        <v>0</v>
      </c>
      <c r="J23" s="124">
        <v>0</v>
      </c>
      <c r="K23" s="124">
        <v>0</v>
      </c>
      <c r="L23" s="124">
        <v>0</v>
      </c>
      <c r="M23" s="124">
        <v>0</v>
      </c>
      <c r="N23" s="124">
        <v>0</v>
      </c>
      <c r="O23" s="124">
        <v>0</v>
      </c>
      <c r="P23" s="124">
        <v>0</v>
      </c>
      <c r="Q23" s="124">
        <v>0</v>
      </c>
      <c r="R23" s="124">
        <v>0</v>
      </c>
      <c r="S23" s="124">
        <v>0</v>
      </c>
      <c r="T23" s="124">
        <v>0</v>
      </c>
      <c r="U23" s="124">
        <v>0</v>
      </c>
      <c r="V23" s="124">
        <v>0</v>
      </c>
      <c r="W23" s="124">
        <v>0</v>
      </c>
      <c r="X23" s="124">
        <v>0</v>
      </c>
      <c r="Y23" s="124">
        <v>0</v>
      </c>
      <c r="Z23" s="124">
        <v>0</v>
      </c>
      <c r="AA23" s="124">
        <v>0</v>
      </c>
      <c r="AB23" s="124">
        <v>0</v>
      </c>
      <c r="AC23" s="124">
        <v>0</v>
      </c>
      <c r="AD23" s="124">
        <v>0</v>
      </c>
      <c r="AE23" s="124">
        <v>0</v>
      </c>
      <c r="AF23" s="124">
        <v>0</v>
      </c>
      <c r="AG23" s="124">
        <v>0</v>
      </c>
      <c r="AH23" s="166">
        <v>0</v>
      </c>
      <c r="AI23" s="166">
        <v>0</v>
      </c>
      <c r="AJ23" s="166">
        <v>0</v>
      </c>
      <c r="AK23" s="166">
        <v>0</v>
      </c>
      <c r="AL23" s="166">
        <v>0</v>
      </c>
      <c r="AM23" s="166">
        <v>0</v>
      </c>
      <c r="AN23" s="166">
        <v>0</v>
      </c>
      <c r="AO23" s="166">
        <v>0</v>
      </c>
      <c r="AP23" s="166">
        <v>0</v>
      </c>
      <c r="AQ23" s="166">
        <v>0</v>
      </c>
      <c r="AR23" s="166">
        <v>0</v>
      </c>
      <c r="AS23" s="166">
        <v>0</v>
      </c>
      <c r="AT23" s="166">
        <v>0</v>
      </c>
      <c r="AU23" s="166">
        <v>0</v>
      </c>
      <c r="AV23" s="166">
        <v>0</v>
      </c>
      <c r="AW23" s="166">
        <v>0</v>
      </c>
      <c r="AX23" s="166">
        <v>0</v>
      </c>
      <c r="AY23" s="166">
        <v>0</v>
      </c>
      <c r="AZ23" s="166">
        <v>0</v>
      </c>
      <c r="BA23" s="166">
        <v>0</v>
      </c>
      <c r="BB23" s="166">
        <v>0</v>
      </c>
      <c r="BC23" s="166">
        <v>0</v>
      </c>
      <c r="BD23" s="166">
        <v>0</v>
      </c>
      <c r="BE23" s="166">
        <v>0</v>
      </c>
      <c r="BF23" s="166">
        <v>0</v>
      </c>
      <c r="BG23" s="166">
        <v>0</v>
      </c>
    </row>
    <row r="24" spans="1:59" ht="15" x14ac:dyDescent="0.25">
      <c r="A24" s="244">
        <f>PowellInflow.Unregulated!A24</f>
        <v>44743</v>
      </c>
      <c r="B24" s="117">
        <v>1</v>
      </c>
      <c r="C24" s="117">
        <v>1</v>
      </c>
      <c r="D24" s="117">
        <v>1</v>
      </c>
      <c r="E24" s="124">
        <v>0</v>
      </c>
      <c r="F24" s="124">
        <v>0</v>
      </c>
      <c r="G24" s="124">
        <v>0</v>
      </c>
      <c r="H24" s="124">
        <v>0</v>
      </c>
      <c r="I24" s="124">
        <v>0</v>
      </c>
      <c r="J24" s="124">
        <v>0</v>
      </c>
      <c r="K24" s="124">
        <v>0</v>
      </c>
      <c r="L24" s="124">
        <v>0</v>
      </c>
      <c r="M24" s="124">
        <v>0</v>
      </c>
      <c r="N24" s="124">
        <v>0</v>
      </c>
      <c r="O24" s="124">
        <v>0</v>
      </c>
      <c r="P24" s="124">
        <v>0</v>
      </c>
      <c r="Q24" s="124">
        <v>0</v>
      </c>
      <c r="R24" s="124">
        <v>0</v>
      </c>
      <c r="S24" s="124">
        <v>0</v>
      </c>
      <c r="T24" s="124">
        <v>0</v>
      </c>
      <c r="U24" s="124">
        <v>0</v>
      </c>
      <c r="V24" s="124">
        <v>0</v>
      </c>
      <c r="W24" s="124">
        <v>0</v>
      </c>
      <c r="X24" s="124">
        <v>0</v>
      </c>
      <c r="Y24" s="124">
        <v>0</v>
      </c>
      <c r="Z24" s="124">
        <v>0</v>
      </c>
      <c r="AA24" s="124">
        <v>0</v>
      </c>
      <c r="AB24" s="124">
        <v>0</v>
      </c>
      <c r="AC24" s="124">
        <v>0</v>
      </c>
      <c r="AD24" s="124">
        <v>0</v>
      </c>
      <c r="AE24" s="124">
        <v>0</v>
      </c>
      <c r="AF24" s="124">
        <v>0</v>
      </c>
      <c r="AG24" s="124">
        <v>0</v>
      </c>
      <c r="AH24" s="166">
        <v>0</v>
      </c>
      <c r="AI24" s="166">
        <v>0</v>
      </c>
      <c r="AJ24" s="166">
        <v>0</v>
      </c>
      <c r="AK24" s="166">
        <v>0</v>
      </c>
      <c r="AL24" s="166">
        <v>0</v>
      </c>
      <c r="AM24" s="166">
        <v>0</v>
      </c>
      <c r="AN24" s="166">
        <v>0</v>
      </c>
      <c r="AO24" s="166">
        <v>0</v>
      </c>
      <c r="AP24" s="166">
        <v>0</v>
      </c>
      <c r="AQ24" s="166">
        <v>0</v>
      </c>
      <c r="AR24" s="166">
        <v>0</v>
      </c>
      <c r="AS24" s="166">
        <v>0</v>
      </c>
      <c r="AT24" s="166">
        <v>0</v>
      </c>
      <c r="AU24" s="166">
        <v>0</v>
      </c>
      <c r="AV24" s="166">
        <v>0</v>
      </c>
      <c r="AW24" s="166">
        <v>0</v>
      </c>
      <c r="AX24" s="166">
        <v>0</v>
      </c>
      <c r="AY24" s="166">
        <v>0</v>
      </c>
      <c r="AZ24" s="166">
        <v>0</v>
      </c>
      <c r="BA24" s="166">
        <v>0</v>
      </c>
      <c r="BB24" s="166">
        <v>0</v>
      </c>
      <c r="BC24" s="166">
        <v>0</v>
      </c>
      <c r="BD24" s="166">
        <v>0</v>
      </c>
      <c r="BE24" s="166">
        <v>0</v>
      </c>
      <c r="BF24" s="166">
        <v>0</v>
      </c>
      <c r="BG24" s="166">
        <v>0</v>
      </c>
    </row>
    <row r="25" spans="1:59" ht="15" x14ac:dyDescent="0.25">
      <c r="A25" s="244">
        <f>PowellInflow.Unregulated!A25</f>
        <v>44774</v>
      </c>
      <c r="B25" s="117">
        <v>1</v>
      </c>
      <c r="C25" s="117">
        <v>1</v>
      </c>
      <c r="D25" s="117">
        <v>1</v>
      </c>
      <c r="E25" s="124">
        <v>0</v>
      </c>
      <c r="F25" s="124">
        <v>0</v>
      </c>
      <c r="G25" s="124">
        <v>0</v>
      </c>
      <c r="H25" s="124">
        <v>0</v>
      </c>
      <c r="I25" s="124">
        <v>0</v>
      </c>
      <c r="J25" s="124">
        <v>0</v>
      </c>
      <c r="K25" s="124">
        <v>0</v>
      </c>
      <c r="L25" s="124">
        <v>0</v>
      </c>
      <c r="M25" s="124">
        <v>0</v>
      </c>
      <c r="N25" s="124">
        <v>0</v>
      </c>
      <c r="O25" s="124">
        <v>0</v>
      </c>
      <c r="P25" s="124">
        <v>0</v>
      </c>
      <c r="Q25" s="124">
        <v>0</v>
      </c>
      <c r="R25" s="124">
        <v>0</v>
      </c>
      <c r="S25" s="124">
        <v>0</v>
      </c>
      <c r="T25" s="124">
        <v>0</v>
      </c>
      <c r="U25" s="124">
        <v>0</v>
      </c>
      <c r="V25" s="124">
        <v>0</v>
      </c>
      <c r="W25" s="124">
        <v>0</v>
      </c>
      <c r="X25" s="124">
        <v>0</v>
      </c>
      <c r="Y25" s="124">
        <v>0</v>
      </c>
      <c r="Z25" s="124">
        <v>0</v>
      </c>
      <c r="AA25" s="124">
        <v>0</v>
      </c>
      <c r="AB25" s="124">
        <v>0</v>
      </c>
      <c r="AC25" s="124">
        <v>0</v>
      </c>
      <c r="AD25" s="124">
        <v>0</v>
      </c>
      <c r="AE25" s="124">
        <v>0</v>
      </c>
      <c r="AF25" s="124">
        <v>0</v>
      </c>
      <c r="AG25" s="124">
        <v>0</v>
      </c>
      <c r="AH25" s="166">
        <v>0</v>
      </c>
      <c r="AI25" s="166">
        <v>0</v>
      </c>
      <c r="AJ25" s="166">
        <v>0</v>
      </c>
      <c r="AK25" s="166">
        <v>0</v>
      </c>
      <c r="AL25" s="166">
        <v>0</v>
      </c>
      <c r="AM25" s="166">
        <v>0</v>
      </c>
      <c r="AN25" s="166">
        <v>0</v>
      </c>
      <c r="AO25" s="166">
        <v>0</v>
      </c>
      <c r="AP25" s="166">
        <v>0</v>
      </c>
      <c r="AQ25" s="166">
        <v>0</v>
      </c>
      <c r="AR25" s="166">
        <v>0</v>
      </c>
      <c r="AS25" s="166">
        <v>0</v>
      </c>
      <c r="AT25" s="166">
        <v>0</v>
      </c>
      <c r="AU25" s="166">
        <v>0</v>
      </c>
      <c r="AV25" s="166">
        <v>0</v>
      </c>
      <c r="AW25" s="166">
        <v>0</v>
      </c>
      <c r="AX25" s="166">
        <v>0</v>
      </c>
      <c r="AY25" s="166">
        <v>0</v>
      </c>
      <c r="AZ25" s="166">
        <v>0</v>
      </c>
      <c r="BA25" s="166">
        <v>0</v>
      </c>
      <c r="BB25" s="166">
        <v>0</v>
      </c>
      <c r="BC25" s="166">
        <v>0</v>
      </c>
      <c r="BD25" s="166">
        <v>0</v>
      </c>
      <c r="BE25" s="166">
        <v>0</v>
      </c>
      <c r="BF25" s="166">
        <v>0</v>
      </c>
      <c r="BG25" s="166">
        <v>0</v>
      </c>
    </row>
    <row r="26" spans="1:59" ht="15" x14ac:dyDescent="0.25">
      <c r="A26" s="244">
        <f>PowellInflow.Unregulated!A26</f>
        <v>44805</v>
      </c>
      <c r="B26" s="117">
        <v>1</v>
      </c>
      <c r="C26" s="117">
        <v>1</v>
      </c>
      <c r="D26" s="117">
        <v>1</v>
      </c>
      <c r="E26" s="124">
        <v>0</v>
      </c>
      <c r="F26" s="124">
        <v>0</v>
      </c>
      <c r="G26" s="124">
        <v>0</v>
      </c>
      <c r="H26" s="124">
        <v>0</v>
      </c>
      <c r="I26" s="124">
        <v>0</v>
      </c>
      <c r="J26" s="124">
        <v>0</v>
      </c>
      <c r="K26" s="124">
        <v>0</v>
      </c>
      <c r="L26" s="124">
        <v>0</v>
      </c>
      <c r="M26" s="124">
        <v>0</v>
      </c>
      <c r="N26" s="124">
        <v>0</v>
      </c>
      <c r="O26" s="124">
        <v>0</v>
      </c>
      <c r="P26" s="124">
        <v>0</v>
      </c>
      <c r="Q26" s="124">
        <v>0</v>
      </c>
      <c r="R26" s="124">
        <v>0</v>
      </c>
      <c r="S26" s="124">
        <v>0</v>
      </c>
      <c r="T26" s="124">
        <v>0</v>
      </c>
      <c r="U26" s="124">
        <v>0</v>
      </c>
      <c r="V26" s="124">
        <v>0</v>
      </c>
      <c r="W26" s="124">
        <v>0</v>
      </c>
      <c r="X26" s="124">
        <v>0</v>
      </c>
      <c r="Y26" s="124">
        <v>0</v>
      </c>
      <c r="Z26" s="124">
        <v>0</v>
      </c>
      <c r="AA26" s="124">
        <v>0</v>
      </c>
      <c r="AB26" s="124">
        <v>0</v>
      </c>
      <c r="AC26" s="124">
        <v>0</v>
      </c>
      <c r="AD26" s="124">
        <v>0</v>
      </c>
      <c r="AE26" s="124">
        <v>0</v>
      </c>
      <c r="AF26" s="124">
        <v>0</v>
      </c>
      <c r="AG26" s="124">
        <v>0</v>
      </c>
      <c r="AH26" s="166">
        <v>0</v>
      </c>
      <c r="AI26" s="166">
        <v>0</v>
      </c>
      <c r="AJ26" s="166">
        <v>0</v>
      </c>
      <c r="AK26" s="166">
        <v>0</v>
      </c>
      <c r="AL26" s="166">
        <v>0</v>
      </c>
      <c r="AM26" s="166">
        <v>0</v>
      </c>
      <c r="AN26" s="166">
        <v>0</v>
      </c>
      <c r="AO26" s="166">
        <v>0</v>
      </c>
      <c r="AP26" s="166">
        <v>0</v>
      </c>
      <c r="AQ26" s="166">
        <v>0</v>
      </c>
      <c r="AR26" s="166">
        <v>0</v>
      </c>
      <c r="AS26" s="166">
        <v>0</v>
      </c>
      <c r="AT26" s="166">
        <v>0</v>
      </c>
      <c r="AU26" s="166">
        <v>0</v>
      </c>
      <c r="AV26" s="166">
        <v>0</v>
      </c>
      <c r="AW26" s="166">
        <v>0</v>
      </c>
      <c r="AX26" s="166">
        <v>0</v>
      </c>
      <c r="AY26" s="166">
        <v>0</v>
      </c>
      <c r="AZ26" s="166">
        <v>0</v>
      </c>
      <c r="BA26" s="166">
        <v>0</v>
      </c>
      <c r="BB26" s="166">
        <v>0</v>
      </c>
      <c r="BC26" s="166">
        <v>0</v>
      </c>
      <c r="BD26" s="166">
        <v>0</v>
      </c>
      <c r="BE26" s="166">
        <v>0</v>
      </c>
      <c r="BF26" s="166">
        <v>0</v>
      </c>
      <c r="BG26" s="166">
        <v>0</v>
      </c>
    </row>
    <row r="27" spans="1:59" ht="15" x14ac:dyDescent="0.25">
      <c r="A27" s="244">
        <f>PowellInflow.Unregulated!A27</f>
        <v>44835</v>
      </c>
      <c r="B27" s="117">
        <v>1</v>
      </c>
      <c r="C27" s="117">
        <v>1</v>
      </c>
      <c r="D27" s="117">
        <v>1</v>
      </c>
      <c r="E27" s="124">
        <v>0</v>
      </c>
      <c r="F27" s="124">
        <v>0</v>
      </c>
      <c r="G27" s="124">
        <v>0</v>
      </c>
      <c r="H27" s="124">
        <v>0</v>
      </c>
      <c r="I27" s="124">
        <v>0</v>
      </c>
      <c r="J27" s="124">
        <v>0</v>
      </c>
      <c r="K27" s="124">
        <v>0</v>
      </c>
      <c r="L27" s="124">
        <v>0</v>
      </c>
      <c r="M27" s="124">
        <v>0</v>
      </c>
      <c r="N27" s="124">
        <v>0</v>
      </c>
      <c r="O27" s="124">
        <v>0</v>
      </c>
      <c r="P27" s="124">
        <v>0</v>
      </c>
      <c r="Q27" s="124">
        <v>0</v>
      </c>
      <c r="R27" s="124">
        <v>0</v>
      </c>
      <c r="S27" s="124">
        <v>0</v>
      </c>
      <c r="T27" s="124">
        <v>0</v>
      </c>
      <c r="U27" s="124">
        <v>0</v>
      </c>
      <c r="V27" s="124">
        <v>0</v>
      </c>
      <c r="W27" s="124">
        <v>0</v>
      </c>
      <c r="X27" s="124">
        <v>0</v>
      </c>
      <c r="Y27" s="124">
        <v>0</v>
      </c>
      <c r="Z27" s="124">
        <v>0</v>
      </c>
      <c r="AA27" s="124">
        <v>0</v>
      </c>
      <c r="AB27" s="124">
        <v>0</v>
      </c>
      <c r="AC27" s="124">
        <v>0</v>
      </c>
      <c r="AD27" s="124">
        <v>0</v>
      </c>
      <c r="AE27" s="124">
        <v>0</v>
      </c>
      <c r="AF27" s="124">
        <v>0</v>
      </c>
      <c r="AG27" s="124">
        <v>0</v>
      </c>
      <c r="AH27" s="166">
        <v>0</v>
      </c>
      <c r="AI27" s="166">
        <v>0</v>
      </c>
      <c r="AJ27" s="166">
        <v>0</v>
      </c>
      <c r="AK27" s="166">
        <v>0</v>
      </c>
      <c r="AL27" s="166">
        <v>0</v>
      </c>
      <c r="AM27" s="166">
        <v>0</v>
      </c>
      <c r="AN27" s="166">
        <v>0</v>
      </c>
      <c r="AO27" s="166">
        <v>0</v>
      </c>
      <c r="AP27" s="166">
        <v>0</v>
      </c>
      <c r="AQ27" s="166">
        <v>0</v>
      </c>
      <c r="AR27" s="166">
        <v>0</v>
      </c>
      <c r="AS27" s="166">
        <v>0</v>
      </c>
      <c r="AT27" s="166">
        <v>0</v>
      </c>
      <c r="AU27" s="166">
        <v>0</v>
      </c>
      <c r="AV27" s="166">
        <v>0</v>
      </c>
      <c r="AW27" s="166">
        <v>0</v>
      </c>
      <c r="AX27" s="166">
        <v>0</v>
      </c>
      <c r="AY27" s="166">
        <v>0</v>
      </c>
      <c r="AZ27" s="166">
        <v>0</v>
      </c>
      <c r="BA27" s="166">
        <v>0</v>
      </c>
      <c r="BB27" s="166">
        <v>0</v>
      </c>
      <c r="BC27" s="166">
        <v>0</v>
      </c>
      <c r="BD27" s="166">
        <v>0</v>
      </c>
      <c r="BE27" s="166">
        <v>0</v>
      </c>
      <c r="BF27" s="166">
        <v>0</v>
      </c>
      <c r="BG27" s="166">
        <v>0</v>
      </c>
    </row>
    <row r="28" spans="1:59" ht="15" x14ac:dyDescent="0.25">
      <c r="A28" s="244">
        <f>PowellInflow.Unregulated!A28</f>
        <v>44866</v>
      </c>
      <c r="B28" s="117">
        <v>1</v>
      </c>
      <c r="C28" s="117">
        <v>1</v>
      </c>
      <c r="D28" s="117">
        <v>1</v>
      </c>
      <c r="E28" s="124">
        <v>0</v>
      </c>
      <c r="F28" s="124">
        <v>0</v>
      </c>
      <c r="G28" s="124">
        <v>0</v>
      </c>
      <c r="H28" s="124">
        <v>0</v>
      </c>
      <c r="I28" s="124">
        <v>0</v>
      </c>
      <c r="J28" s="124">
        <v>0</v>
      </c>
      <c r="K28" s="124">
        <v>0</v>
      </c>
      <c r="L28" s="124">
        <v>0</v>
      </c>
      <c r="M28" s="124">
        <v>0</v>
      </c>
      <c r="N28" s="124">
        <v>0</v>
      </c>
      <c r="O28" s="124">
        <v>0</v>
      </c>
      <c r="P28" s="124">
        <v>0</v>
      </c>
      <c r="Q28" s="124">
        <v>0</v>
      </c>
      <c r="R28" s="124">
        <v>0</v>
      </c>
      <c r="S28" s="124">
        <v>0</v>
      </c>
      <c r="T28" s="124">
        <v>0</v>
      </c>
      <c r="U28" s="124">
        <v>0</v>
      </c>
      <c r="V28" s="124">
        <v>0</v>
      </c>
      <c r="W28" s="124">
        <v>0</v>
      </c>
      <c r="X28" s="124">
        <v>0</v>
      </c>
      <c r="Y28" s="124">
        <v>0</v>
      </c>
      <c r="Z28" s="124">
        <v>0</v>
      </c>
      <c r="AA28" s="124">
        <v>0</v>
      </c>
      <c r="AB28" s="124">
        <v>0</v>
      </c>
      <c r="AC28" s="124">
        <v>0</v>
      </c>
      <c r="AD28" s="124">
        <v>0</v>
      </c>
      <c r="AE28" s="124">
        <v>0</v>
      </c>
      <c r="AF28" s="124">
        <v>0</v>
      </c>
      <c r="AG28" s="124">
        <v>0</v>
      </c>
      <c r="AH28" s="166">
        <v>0</v>
      </c>
      <c r="AI28" s="166">
        <v>0</v>
      </c>
      <c r="AJ28" s="166">
        <v>0</v>
      </c>
      <c r="AK28" s="166">
        <v>0</v>
      </c>
      <c r="AL28" s="166">
        <v>0</v>
      </c>
      <c r="AM28" s="166">
        <v>0</v>
      </c>
      <c r="AN28" s="166">
        <v>0</v>
      </c>
      <c r="AO28" s="166">
        <v>0</v>
      </c>
      <c r="AP28" s="166">
        <v>0</v>
      </c>
      <c r="AQ28" s="166">
        <v>0</v>
      </c>
      <c r="AR28" s="166">
        <v>0</v>
      </c>
      <c r="AS28" s="166">
        <v>0</v>
      </c>
      <c r="AT28" s="166">
        <v>0</v>
      </c>
      <c r="AU28" s="166">
        <v>0</v>
      </c>
      <c r="AV28" s="166">
        <v>0</v>
      </c>
      <c r="AW28" s="166">
        <v>0</v>
      </c>
      <c r="AX28" s="166">
        <v>0</v>
      </c>
      <c r="AY28" s="166">
        <v>0</v>
      </c>
      <c r="AZ28" s="166">
        <v>0</v>
      </c>
      <c r="BA28" s="166">
        <v>0</v>
      </c>
      <c r="BB28" s="166">
        <v>0</v>
      </c>
      <c r="BC28" s="166">
        <v>0</v>
      </c>
      <c r="BD28" s="166">
        <v>0</v>
      </c>
      <c r="BE28" s="166">
        <v>0</v>
      </c>
      <c r="BF28" s="166">
        <v>0</v>
      </c>
      <c r="BG28" s="166">
        <v>0</v>
      </c>
    </row>
    <row r="29" spans="1:59" ht="15" x14ac:dyDescent="0.25">
      <c r="A29" s="244">
        <f>PowellInflow.Unregulated!A29</f>
        <v>44896</v>
      </c>
      <c r="B29" s="117">
        <v>1</v>
      </c>
      <c r="C29" s="117">
        <v>1</v>
      </c>
      <c r="D29" s="117">
        <v>1</v>
      </c>
      <c r="E29" s="124">
        <v>0</v>
      </c>
      <c r="F29" s="124">
        <v>0</v>
      </c>
      <c r="G29" s="124">
        <v>0</v>
      </c>
      <c r="H29" s="124">
        <v>0</v>
      </c>
      <c r="I29" s="124">
        <v>0</v>
      </c>
      <c r="J29" s="124">
        <v>0</v>
      </c>
      <c r="K29" s="124">
        <v>0</v>
      </c>
      <c r="L29" s="124">
        <v>0</v>
      </c>
      <c r="M29" s="124">
        <v>0</v>
      </c>
      <c r="N29" s="124">
        <v>0</v>
      </c>
      <c r="O29" s="124">
        <v>0</v>
      </c>
      <c r="P29" s="124">
        <v>0</v>
      </c>
      <c r="Q29" s="124">
        <v>0</v>
      </c>
      <c r="R29" s="124">
        <v>0</v>
      </c>
      <c r="S29" s="124">
        <v>0</v>
      </c>
      <c r="T29" s="124">
        <v>0</v>
      </c>
      <c r="U29" s="124">
        <v>0</v>
      </c>
      <c r="V29" s="124">
        <v>0</v>
      </c>
      <c r="W29" s="124">
        <v>0</v>
      </c>
      <c r="X29" s="124">
        <v>0</v>
      </c>
      <c r="Y29" s="124">
        <v>0</v>
      </c>
      <c r="Z29" s="124">
        <v>0</v>
      </c>
      <c r="AA29" s="124">
        <v>0</v>
      </c>
      <c r="AB29" s="124">
        <v>0</v>
      </c>
      <c r="AC29" s="124">
        <v>0</v>
      </c>
      <c r="AD29" s="124">
        <v>0</v>
      </c>
      <c r="AE29" s="124">
        <v>0</v>
      </c>
      <c r="AF29" s="124">
        <v>0</v>
      </c>
      <c r="AG29" s="124">
        <v>0</v>
      </c>
      <c r="AH29" s="166">
        <v>0</v>
      </c>
      <c r="AI29" s="166">
        <v>0</v>
      </c>
      <c r="AJ29" s="166">
        <v>0</v>
      </c>
      <c r="AK29" s="166">
        <v>0</v>
      </c>
      <c r="AL29" s="166">
        <v>0</v>
      </c>
      <c r="AM29" s="166">
        <v>0</v>
      </c>
      <c r="AN29" s="166">
        <v>0</v>
      </c>
      <c r="AO29" s="166">
        <v>0</v>
      </c>
      <c r="AP29" s="166">
        <v>0</v>
      </c>
      <c r="AQ29" s="166">
        <v>0</v>
      </c>
      <c r="AR29" s="166">
        <v>0</v>
      </c>
      <c r="AS29" s="166">
        <v>0</v>
      </c>
      <c r="AT29" s="166">
        <v>0</v>
      </c>
      <c r="AU29" s="166">
        <v>0</v>
      </c>
      <c r="AV29" s="166">
        <v>0</v>
      </c>
      <c r="AW29" s="166">
        <v>0</v>
      </c>
      <c r="AX29" s="166">
        <v>0</v>
      </c>
      <c r="AY29" s="166">
        <v>0</v>
      </c>
      <c r="AZ29" s="166">
        <v>0</v>
      </c>
      <c r="BA29" s="166">
        <v>0</v>
      </c>
      <c r="BB29" s="166">
        <v>0</v>
      </c>
      <c r="BC29" s="166">
        <v>0</v>
      </c>
      <c r="BD29" s="166">
        <v>0</v>
      </c>
      <c r="BE29" s="166">
        <v>0</v>
      </c>
      <c r="BF29" s="166">
        <v>0</v>
      </c>
      <c r="BG29" s="166">
        <v>0</v>
      </c>
    </row>
    <row r="30" spans="1:59" ht="15" x14ac:dyDescent="0.25">
      <c r="A30" s="244">
        <f>PowellInflow.Unregulated!A30</f>
        <v>44927</v>
      </c>
      <c r="B30" s="117">
        <v>1</v>
      </c>
      <c r="C30" s="117">
        <v>1</v>
      </c>
      <c r="D30" s="117">
        <v>1</v>
      </c>
      <c r="E30" s="124">
        <v>0</v>
      </c>
      <c r="F30" s="124">
        <v>0</v>
      </c>
      <c r="G30" s="124">
        <v>0</v>
      </c>
      <c r="H30" s="124">
        <v>0</v>
      </c>
      <c r="I30" s="124">
        <v>0</v>
      </c>
      <c r="J30" s="124">
        <v>0</v>
      </c>
      <c r="K30" s="124">
        <v>0</v>
      </c>
      <c r="L30" s="124">
        <v>0</v>
      </c>
      <c r="M30" s="124">
        <v>0</v>
      </c>
      <c r="N30" s="124">
        <v>0</v>
      </c>
      <c r="O30" s="124">
        <v>0</v>
      </c>
      <c r="P30" s="124">
        <v>0</v>
      </c>
      <c r="Q30" s="124">
        <v>0</v>
      </c>
      <c r="R30" s="124">
        <v>0</v>
      </c>
      <c r="S30" s="124">
        <v>0</v>
      </c>
      <c r="T30" s="124">
        <v>0</v>
      </c>
      <c r="U30" s="124">
        <v>0</v>
      </c>
      <c r="V30" s="124">
        <v>0</v>
      </c>
      <c r="W30" s="124">
        <v>0</v>
      </c>
      <c r="X30" s="124">
        <v>0</v>
      </c>
      <c r="Y30" s="124">
        <v>0</v>
      </c>
      <c r="Z30" s="124">
        <v>0</v>
      </c>
      <c r="AA30" s="124">
        <v>0</v>
      </c>
      <c r="AB30" s="124">
        <v>0</v>
      </c>
      <c r="AC30" s="124">
        <v>0</v>
      </c>
      <c r="AD30" s="124">
        <v>0</v>
      </c>
      <c r="AE30" s="124">
        <v>0</v>
      </c>
      <c r="AF30" s="124">
        <v>0</v>
      </c>
      <c r="AG30" s="124">
        <v>0</v>
      </c>
      <c r="AH30" s="166">
        <v>0</v>
      </c>
      <c r="AI30" s="166">
        <v>0</v>
      </c>
      <c r="AJ30" s="166">
        <v>0</v>
      </c>
      <c r="AK30" s="166">
        <v>0</v>
      </c>
      <c r="AL30" s="166">
        <v>0</v>
      </c>
      <c r="AM30" s="166">
        <v>0</v>
      </c>
      <c r="AN30" s="166">
        <v>0</v>
      </c>
      <c r="AO30" s="166">
        <v>0</v>
      </c>
      <c r="AP30" s="166">
        <v>0</v>
      </c>
      <c r="AQ30" s="166">
        <v>0</v>
      </c>
      <c r="AR30" s="166">
        <v>0</v>
      </c>
      <c r="AS30" s="166">
        <v>0</v>
      </c>
      <c r="AT30" s="166">
        <v>0</v>
      </c>
      <c r="AU30" s="166">
        <v>0</v>
      </c>
      <c r="AV30" s="166">
        <v>0</v>
      </c>
      <c r="AW30" s="166">
        <v>0</v>
      </c>
      <c r="AX30" s="166">
        <v>0</v>
      </c>
      <c r="AY30" s="166">
        <v>0</v>
      </c>
      <c r="AZ30" s="166">
        <v>0</v>
      </c>
      <c r="BA30" s="166">
        <v>0</v>
      </c>
      <c r="BB30" s="166">
        <v>0</v>
      </c>
      <c r="BC30" s="166">
        <v>0</v>
      </c>
      <c r="BD30" s="166">
        <v>0</v>
      </c>
      <c r="BE30" s="166">
        <v>0</v>
      </c>
      <c r="BF30" s="166">
        <v>0</v>
      </c>
      <c r="BG30" s="166">
        <v>0</v>
      </c>
    </row>
    <row r="31" spans="1:59" ht="15" x14ac:dyDescent="0.25">
      <c r="A31" s="244">
        <f>PowellInflow.Unregulated!A31</f>
        <v>44958</v>
      </c>
      <c r="B31" s="117">
        <v>1</v>
      </c>
      <c r="C31" s="117">
        <v>1</v>
      </c>
      <c r="D31" s="117">
        <v>1</v>
      </c>
      <c r="E31" s="124">
        <v>0</v>
      </c>
      <c r="F31" s="124">
        <v>0</v>
      </c>
      <c r="G31" s="124">
        <v>0</v>
      </c>
      <c r="H31" s="124">
        <v>0</v>
      </c>
      <c r="I31" s="124">
        <v>0</v>
      </c>
      <c r="J31" s="124">
        <v>0</v>
      </c>
      <c r="K31" s="124">
        <v>0</v>
      </c>
      <c r="L31" s="124">
        <v>0</v>
      </c>
      <c r="M31" s="124">
        <v>0</v>
      </c>
      <c r="N31" s="124">
        <v>0</v>
      </c>
      <c r="O31" s="124">
        <v>0</v>
      </c>
      <c r="P31" s="124">
        <v>0</v>
      </c>
      <c r="Q31" s="124">
        <v>0</v>
      </c>
      <c r="R31" s="124">
        <v>0</v>
      </c>
      <c r="S31" s="124">
        <v>0</v>
      </c>
      <c r="T31" s="124">
        <v>0</v>
      </c>
      <c r="U31" s="124">
        <v>0</v>
      </c>
      <c r="V31" s="124">
        <v>0</v>
      </c>
      <c r="W31" s="124">
        <v>0</v>
      </c>
      <c r="X31" s="124">
        <v>0</v>
      </c>
      <c r="Y31" s="124">
        <v>0</v>
      </c>
      <c r="Z31" s="124">
        <v>0</v>
      </c>
      <c r="AA31" s="124">
        <v>0</v>
      </c>
      <c r="AB31" s="124">
        <v>0</v>
      </c>
      <c r="AC31" s="124">
        <v>0</v>
      </c>
      <c r="AD31" s="124">
        <v>0</v>
      </c>
      <c r="AE31" s="124">
        <v>0</v>
      </c>
      <c r="AF31" s="124">
        <v>0</v>
      </c>
      <c r="AG31" s="124">
        <v>0</v>
      </c>
      <c r="AH31" s="166">
        <v>0</v>
      </c>
      <c r="AI31" s="166">
        <v>0</v>
      </c>
      <c r="AJ31" s="166">
        <v>0</v>
      </c>
      <c r="AK31" s="166">
        <v>0</v>
      </c>
      <c r="AL31" s="166">
        <v>0</v>
      </c>
      <c r="AM31" s="166">
        <v>0</v>
      </c>
      <c r="AN31" s="166">
        <v>0</v>
      </c>
      <c r="AO31" s="166">
        <v>0</v>
      </c>
      <c r="AP31" s="166">
        <v>0</v>
      </c>
      <c r="AQ31" s="166">
        <v>0</v>
      </c>
      <c r="AR31" s="166">
        <v>0</v>
      </c>
      <c r="AS31" s="166">
        <v>0</v>
      </c>
      <c r="AT31" s="166">
        <v>0</v>
      </c>
      <c r="AU31" s="166">
        <v>0</v>
      </c>
      <c r="AV31" s="166">
        <v>0</v>
      </c>
      <c r="AW31" s="166">
        <v>0</v>
      </c>
      <c r="AX31" s="166">
        <v>0</v>
      </c>
      <c r="AY31" s="166">
        <v>0</v>
      </c>
      <c r="AZ31" s="166">
        <v>0</v>
      </c>
      <c r="BA31" s="166">
        <v>0</v>
      </c>
      <c r="BB31" s="166">
        <v>0</v>
      </c>
      <c r="BC31" s="166">
        <v>0</v>
      </c>
      <c r="BD31" s="166">
        <v>0</v>
      </c>
      <c r="BE31" s="166">
        <v>0</v>
      </c>
      <c r="BF31" s="166">
        <v>0</v>
      </c>
      <c r="BG31" s="166">
        <v>0</v>
      </c>
    </row>
    <row r="32" spans="1:59" ht="15" x14ac:dyDescent="0.25">
      <c r="A32" s="244">
        <f>PowellInflow.Unregulated!A32</f>
        <v>44986</v>
      </c>
      <c r="B32" s="117">
        <v>1</v>
      </c>
      <c r="C32" s="117">
        <v>1</v>
      </c>
      <c r="D32" s="117">
        <v>1</v>
      </c>
      <c r="E32" s="124">
        <v>0</v>
      </c>
      <c r="F32" s="124">
        <v>0</v>
      </c>
      <c r="G32" s="124">
        <v>0</v>
      </c>
      <c r="H32" s="124">
        <v>0</v>
      </c>
      <c r="I32" s="124">
        <v>0</v>
      </c>
      <c r="J32" s="124">
        <v>0</v>
      </c>
      <c r="K32" s="124">
        <v>0</v>
      </c>
      <c r="L32" s="124">
        <v>0</v>
      </c>
      <c r="M32" s="124">
        <v>0</v>
      </c>
      <c r="N32" s="124">
        <v>0</v>
      </c>
      <c r="O32" s="124">
        <v>0</v>
      </c>
      <c r="P32" s="124">
        <v>0</v>
      </c>
      <c r="Q32" s="124">
        <v>0</v>
      </c>
      <c r="R32" s="124">
        <v>0</v>
      </c>
      <c r="S32" s="124">
        <v>0</v>
      </c>
      <c r="T32" s="124">
        <v>0</v>
      </c>
      <c r="U32" s="124">
        <v>0</v>
      </c>
      <c r="V32" s="124">
        <v>0</v>
      </c>
      <c r="W32" s="124">
        <v>0</v>
      </c>
      <c r="X32" s="124">
        <v>0</v>
      </c>
      <c r="Y32" s="124">
        <v>0</v>
      </c>
      <c r="Z32" s="124">
        <v>0</v>
      </c>
      <c r="AA32" s="124">
        <v>0</v>
      </c>
      <c r="AB32" s="124">
        <v>0</v>
      </c>
      <c r="AC32" s="124">
        <v>0</v>
      </c>
      <c r="AD32" s="124">
        <v>0</v>
      </c>
      <c r="AE32" s="124">
        <v>0</v>
      </c>
      <c r="AF32" s="124">
        <v>0</v>
      </c>
      <c r="AG32" s="124">
        <v>0</v>
      </c>
      <c r="AH32" s="166">
        <v>0</v>
      </c>
      <c r="AI32" s="166">
        <v>0</v>
      </c>
      <c r="AJ32" s="166">
        <v>0</v>
      </c>
      <c r="AK32" s="166">
        <v>0</v>
      </c>
      <c r="AL32" s="166">
        <v>0</v>
      </c>
      <c r="AM32" s="166">
        <v>0</v>
      </c>
      <c r="AN32" s="166">
        <v>0</v>
      </c>
      <c r="AO32" s="166">
        <v>0</v>
      </c>
      <c r="AP32" s="166">
        <v>0</v>
      </c>
      <c r="AQ32" s="166">
        <v>0</v>
      </c>
      <c r="AR32" s="166">
        <v>0</v>
      </c>
      <c r="AS32" s="166">
        <v>0</v>
      </c>
      <c r="AT32" s="166">
        <v>0</v>
      </c>
      <c r="AU32" s="166">
        <v>0</v>
      </c>
      <c r="AV32" s="166">
        <v>0</v>
      </c>
      <c r="AW32" s="166">
        <v>0</v>
      </c>
      <c r="AX32" s="166">
        <v>0</v>
      </c>
      <c r="AY32" s="166">
        <v>0</v>
      </c>
      <c r="AZ32" s="166">
        <v>0</v>
      </c>
      <c r="BA32" s="166">
        <v>0</v>
      </c>
      <c r="BB32" s="166">
        <v>0</v>
      </c>
      <c r="BC32" s="166">
        <v>0</v>
      </c>
      <c r="BD32" s="166">
        <v>0</v>
      </c>
      <c r="BE32" s="166">
        <v>0</v>
      </c>
      <c r="BF32" s="166">
        <v>0</v>
      </c>
      <c r="BG32" s="166">
        <v>0</v>
      </c>
    </row>
    <row r="33" spans="1:59" ht="15" x14ac:dyDescent="0.25">
      <c r="A33" s="244">
        <f>PowellInflow.Unregulated!A33</f>
        <v>45017</v>
      </c>
      <c r="B33" s="117">
        <v>1</v>
      </c>
      <c r="C33" s="117">
        <v>1</v>
      </c>
      <c r="D33" s="117">
        <v>1</v>
      </c>
      <c r="E33" s="124">
        <v>0</v>
      </c>
      <c r="F33" s="124">
        <v>0</v>
      </c>
      <c r="G33" s="124">
        <v>0</v>
      </c>
      <c r="H33" s="124">
        <v>0</v>
      </c>
      <c r="I33" s="124">
        <v>0</v>
      </c>
      <c r="J33" s="124">
        <v>0</v>
      </c>
      <c r="K33" s="124">
        <v>0</v>
      </c>
      <c r="L33" s="124">
        <v>0</v>
      </c>
      <c r="M33" s="124">
        <v>0</v>
      </c>
      <c r="N33" s="124">
        <v>0</v>
      </c>
      <c r="O33" s="124">
        <v>0</v>
      </c>
      <c r="P33" s="124">
        <v>0</v>
      </c>
      <c r="Q33" s="124">
        <v>0</v>
      </c>
      <c r="R33" s="124">
        <v>0</v>
      </c>
      <c r="S33" s="124">
        <v>0</v>
      </c>
      <c r="T33" s="124">
        <v>0</v>
      </c>
      <c r="U33" s="124">
        <v>0</v>
      </c>
      <c r="V33" s="124">
        <v>0</v>
      </c>
      <c r="W33" s="124">
        <v>0</v>
      </c>
      <c r="X33" s="124">
        <v>0</v>
      </c>
      <c r="Y33" s="124">
        <v>0</v>
      </c>
      <c r="Z33" s="124">
        <v>0</v>
      </c>
      <c r="AA33" s="124">
        <v>0</v>
      </c>
      <c r="AB33" s="124">
        <v>0</v>
      </c>
      <c r="AC33" s="124">
        <v>0</v>
      </c>
      <c r="AD33" s="124">
        <v>0</v>
      </c>
      <c r="AE33" s="124">
        <v>0</v>
      </c>
      <c r="AF33" s="124">
        <v>0</v>
      </c>
      <c r="AG33" s="124">
        <v>0</v>
      </c>
      <c r="AH33" s="166">
        <v>0</v>
      </c>
      <c r="AI33" s="166">
        <v>0</v>
      </c>
      <c r="AJ33" s="166">
        <v>0</v>
      </c>
      <c r="AK33" s="166">
        <v>0</v>
      </c>
      <c r="AL33" s="166">
        <v>0</v>
      </c>
      <c r="AM33" s="166">
        <v>0</v>
      </c>
      <c r="AN33" s="166">
        <v>0</v>
      </c>
      <c r="AO33" s="166">
        <v>0</v>
      </c>
      <c r="AP33" s="166">
        <v>0</v>
      </c>
      <c r="AQ33" s="166">
        <v>0</v>
      </c>
      <c r="AR33" s="166">
        <v>0</v>
      </c>
      <c r="AS33" s="166">
        <v>0</v>
      </c>
      <c r="AT33" s="166">
        <v>0</v>
      </c>
      <c r="AU33" s="166">
        <v>0</v>
      </c>
      <c r="AV33" s="166">
        <v>0</v>
      </c>
      <c r="AW33" s="166">
        <v>0</v>
      </c>
      <c r="AX33" s="166">
        <v>0</v>
      </c>
      <c r="AY33" s="166">
        <v>0</v>
      </c>
      <c r="AZ33" s="166">
        <v>0</v>
      </c>
      <c r="BA33" s="166">
        <v>0</v>
      </c>
      <c r="BB33" s="166">
        <v>0</v>
      </c>
      <c r="BC33" s="166">
        <v>0</v>
      </c>
      <c r="BD33" s="166">
        <v>0</v>
      </c>
      <c r="BE33" s="166">
        <v>0</v>
      </c>
      <c r="BF33" s="166">
        <v>0</v>
      </c>
      <c r="BG33" s="166">
        <v>0</v>
      </c>
    </row>
    <row r="34" spans="1:59" ht="15" x14ac:dyDescent="0.25">
      <c r="A34" s="244">
        <f>PowellInflow.Unregulated!A34</f>
        <v>45047</v>
      </c>
      <c r="B34" s="117">
        <v>1</v>
      </c>
      <c r="C34" s="117">
        <v>1</v>
      </c>
      <c r="D34" s="117">
        <v>1</v>
      </c>
      <c r="E34" s="124">
        <v>0</v>
      </c>
      <c r="F34" s="124">
        <v>0</v>
      </c>
      <c r="G34" s="124">
        <v>0</v>
      </c>
      <c r="H34" s="124">
        <v>0</v>
      </c>
      <c r="I34" s="124">
        <v>0</v>
      </c>
      <c r="J34" s="124">
        <v>0</v>
      </c>
      <c r="K34" s="124">
        <v>0</v>
      </c>
      <c r="L34" s="124">
        <v>0</v>
      </c>
      <c r="M34" s="124">
        <v>0</v>
      </c>
      <c r="N34" s="124">
        <v>0</v>
      </c>
      <c r="O34" s="124">
        <v>0</v>
      </c>
      <c r="P34" s="124">
        <v>0</v>
      </c>
      <c r="Q34" s="124">
        <v>0</v>
      </c>
      <c r="R34" s="124">
        <v>0</v>
      </c>
      <c r="S34" s="124">
        <v>0</v>
      </c>
      <c r="T34" s="124">
        <v>0</v>
      </c>
      <c r="U34" s="124">
        <v>0</v>
      </c>
      <c r="V34" s="124">
        <v>0</v>
      </c>
      <c r="W34" s="124">
        <v>0</v>
      </c>
      <c r="X34" s="124">
        <v>0</v>
      </c>
      <c r="Y34" s="124">
        <v>0</v>
      </c>
      <c r="Z34" s="124">
        <v>0</v>
      </c>
      <c r="AA34" s="124">
        <v>0</v>
      </c>
      <c r="AB34" s="124">
        <v>0</v>
      </c>
      <c r="AC34" s="124">
        <v>0</v>
      </c>
      <c r="AD34" s="124">
        <v>0</v>
      </c>
      <c r="AE34" s="124">
        <v>0</v>
      </c>
      <c r="AF34" s="124">
        <v>0</v>
      </c>
      <c r="AG34" s="124">
        <v>0</v>
      </c>
      <c r="AH34" s="166">
        <v>0</v>
      </c>
      <c r="AI34" s="166">
        <v>0</v>
      </c>
      <c r="AJ34" s="166">
        <v>0</v>
      </c>
      <c r="AK34" s="166">
        <v>0</v>
      </c>
      <c r="AL34" s="166">
        <v>0</v>
      </c>
      <c r="AM34" s="166">
        <v>0</v>
      </c>
      <c r="AN34" s="166">
        <v>0</v>
      </c>
      <c r="AO34" s="166">
        <v>0</v>
      </c>
      <c r="AP34" s="166">
        <v>0</v>
      </c>
      <c r="AQ34" s="166">
        <v>0</v>
      </c>
      <c r="AR34" s="166">
        <v>0</v>
      </c>
      <c r="AS34" s="166">
        <v>0</v>
      </c>
      <c r="AT34" s="166">
        <v>0</v>
      </c>
      <c r="AU34" s="166">
        <v>0</v>
      </c>
      <c r="AV34" s="166">
        <v>0</v>
      </c>
      <c r="AW34" s="166">
        <v>0</v>
      </c>
      <c r="AX34" s="166">
        <v>0</v>
      </c>
      <c r="AY34" s="166">
        <v>0</v>
      </c>
      <c r="AZ34" s="166">
        <v>0</v>
      </c>
      <c r="BA34" s="166">
        <v>0</v>
      </c>
      <c r="BB34" s="166">
        <v>0</v>
      </c>
      <c r="BC34" s="166">
        <v>0</v>
      </c>
      <c r="BD34" s="166">
        <v>0</v>
      </c>
      <c r="BE34" s="166">
        <v>0</v>
      </c>
      <c r="BF34" s="166">
        <v>0</v>
      </c>
      <c r="BG34" s="166">
        <v>0</v>
      </c>
    </row>
    <row r="35" spans="1:59" ht="15" x14ac:dyDescent="0.25">
      <c r="A35" s="244">
        <f>PowellInflow.Unregulated!A35</f>
        <v>45078</v>
      </c>
      <c r="B35" s="117">
        <v>1</v>
      </c>
      <c r="C35" s="117">
        <v>1</v>
      </c>
      <c r="D35" s="117">
        <v>1</v>
      </c>
      <c r="E35" s="124">
        <v>0</v>
      </c>
      <c r="F35" s="124">
        <v>0</v>
      </c>
      <c r="G35" s="124">
        <v>0</v>
      </c>
      <c r="H35" s="124">
        <v>0</v>
      </c>
      <c r="I35" s="124">
        <v>0</v>
      </c>
      <c r="J35" s="124">
        <v>0</v>
      </c>
      <c r="K35" s="124">
        <v>0</v>
      </c>
      <c r="L35" s="124">
        <v>0</v>
      </c>
      <c r="M35" s="124">
        <v>0</v>
      </c>
      <c r="N35" s="124">
        <v>0</v>
      </c>
      <c r="O35" s="124">
        <v>0</v>
      </c>
      <c r="P35" s="124">
        <v>0</v>
      </c>
      <c r="Q35" s="124">
        <v>0</v>
      </c>
      <c r="R35" s="124">
        <v>0</v>
      </c>
      <c r="S35" s="124">
        <v>0</v>
      </c>
      <c r="T35" s="124">
        <v>0</v>
      </c>
      <c r="U35" s="124">
        <v>0</v>
      </c>
      <c r="V35" s="124">
        <v>0</v>
      </c>
      <c r="W35" s="124">
        <v>0</v>
      </c>
      <c r="X35" s="124">
        <v>0</v>
      </c>
      <c r="Y35" s="124">
        <v>0</v>
      </c>
      <c r="Z35" s="124">
        <v>0</v>
      </c>
      <c r="AA35" s="124">
        <v>0</v>
      </c>
      <c r="AB35" s="124">
        <v>0</v>
      </c>
      <c r="AC35" s="124">
        <v>0</v>
      </c>
      <c r="AD35" s="124">
        <v>0</v>
      </c>
      <c r="AE35" s="124">
        <v>0</v>
      </c>
      <c r="AF35" s="124">
        <v>0</v>
      </c>
      <c r="AG35" s="124">
        <v>0</v>
      </c>
      <c r="AH35" s="166">
        <v>0</v>
      </c>
      <c r="AI35" s="166">
        <v>0</v>
      </c>
      <c r="AJ35" s="166">
        <v>0</v>
      </c>
      <c r="AK35" s="166">
        <v>0</v>
      </c>
      <c r="AL35" s="166">
        <v>0</v>
      </c>
      <c r="AM35" s="166">
        <v>0</v>
      </c>
      <c r="AN35" s="166">
        <v>0</v>
      </c>
      <c r="AO35" s="166">
        <v>0</v>
      </c>
      <c r="AP35" s="166">
        <v>0</v>
      </c>
      <c r="AQ35" s="166">
        <v>0</v>
      </c>
      <c r="AR35" s="166">
        <v>0</v>
      </c>
      <c r="AS35" s="166">
        <v>0</v>
      </c>
      <c r="AT35" s="166">
        <v>0</v>
      </c>
      <c r="AU35" s="166">
        <v>0</v>
      </c>
      <c r="AV35" s="166">
        <v>0</v>
      </c>
      <c r="AW35" s="166">
        <v>0</v>
      </c>
      <c r="AX35" s="166">
        <v>0</v>
      </c>
      <c r="AY35" s="166">
        <v>0</v>
      </c>
      <c r="AZ35" s="166">
        <v>0</v>
      </c>
      <c r="BA35" s="166">
        <v>0</v>
      </c>
      <c r="BB35" s="166">
        <v>0</v>
      </c>
      <c r="BC35" s="166">
        <v>0</v>
      </c>
      <c r="BD35" s="166">
        <v>0</v>
      </c>
      <c r="BE35" s="166">
        <v>0</v>
      </c>
      <c r="BF35" s="166">
        <v>0</v>
      </c>
      <c r="BG35" s="166">
        <v>0</v>
      </c>
    </row>
    <row r="36" spans="1:59" ht="15" x14ac:dyDescent="0.25">
      <c r="A36" s="244">
        <f>PowellInflow.Unregulated!A36</f>
        <v>45108</v>
      </c>
      <c r="B36" s="117">
        <v>1</v>
      </c>
      <c r="C36" s="117">
        <v>1</v>
      </c>
      <c r="D36" s="117">
        <v>1</v>
      </c>
      <c r="E36" s="124">
        <v>0</v>
      </c>
      <c r="F36" s="124">
        <v>0</v>
      </c>
      <c r="G36" s="124">
        <v>0</v>
      </c>
      <c r="H36" s="124">
        <v>0</v>
      </c>
      <c r="I36" s="124">
        <v>0</v>
      </c>
      <c r="J36" s="124">
        <v>0</v>
      </c>
      <c r="K36" s="124">
        <v>0</v>
      </c>
      <c r="L36" s="124">
        <v>0</v>
      </c>
      <c r="M36" s="124">
        <v>0</v>
      </c>
      <c r="N36" s="124">
        <v>0</v>
      </c>
      <c r="O36" s="124">
        <v>0</v>
      </c>
      <c r="P36" s="124">
        <v>0</v>
      </c>
      <c r="Q36" s="124">
        <v>0</v>
      </c>
      <c r="R36" s="124">
        <v>0</v>
      </c>
      <c r="S36" s="124">
        <v>0</v>
      </c>
      <c r="T36" s="124">
        <v>0</v>
      </c>
      <c r="U36" s="124">
        <v>0</v>
      </c>
      <c r="V36" s="124">
        <v>0</v>
      </c>
      <c r="W36" s="124">
        <v>0</v>
      </c>
      <c r="X36" s="124">
        <v>0</v>
      </c>
      <c r="Y36" s="124">
        <v>0</v>
      </c>
      <c r="Z36" s="124">
        <v>0</v>
      </c>
      <c r="AA36" s="124">
        <v>0</v>
      </c>
      <c r="AB36" s="124">
        <v>0</v>
      </c>
      <c r="AC36" s="124">
        <v>0</v>
      </c>
      <c r="AD36" s="124">
        <v>0</v>
      </c>
      <c r="AE36" s="124">
        <v>0</v>
      </c>
      <c r="AF36" s="124">
        <v>0</v>
      </c>
      <c r="AG36" s="124">
        <v>0</v>
      </c>
      <c r="AH36" s="166">
        <v>0</v>
      </c>
      <c r="AI36" s="166">
        <v>0</v>
      </c>
      <c r="AJ36" s="166">
        <v>0</v>
      </c>
      <c r="AK36" s="166">
        <v>0</v>
      </c>
      <c r="AL36" s="166">
        <v>0</v>
      </c>
      <c r="AM36" s="166">
        <v>0</v>
      </c>
      <c r="AN36" s="166">
        <v>0</v>
      </c>
      <c r="AO36" s="166">
        <v>0</v>
      </c>
      <c r="AP36" s="166">
        <v>0</v>
      </c>
      <c r="AQ36" s="166">
        <v>0</v>
      </c>
      <c r="AR36" s="166">
        <v>0</v>
      </c>
      <c r="AS36" s="166">
        <v>0</v>
      </c>
      <c r="AT36" s="166">
        <v>0</v>
      </c>
      <c r="AU36" s="166">
        <v>0</v>
      </c>
      <c r="AV36" s="166">
        <v>0</v>
      </c>
      <c r="AW36" s="166">
        <v>0</v>
      </c>
      <c r="AX36" s="166">
        <v>0</v>
      </c>
      <c r="AY36" s="166">
        <v>0</v>
      </c>
      <c r="AZ36" s="166">
        <v>0</v>
      </c>
      <c r="BA36" s="166">
        <v>0</v>
      </c>
      <c r="BB36" s="166">
        <v>0</v>
      </c>
      <c r="BC36" s="166">
        <v>0</v>
      </c>
      <c r="BD36" s="166">
        <v>0</v>
      </c>
      <c r="BE36" s="166">
        <v>0</v>
      </c>
      <c r="BF36" s="166">
        <v>0</v>
      </c>
      <c r="BG36" s="166">
        <v>0</v>
      </c>
    </row>
    <row r="37" spans="1:59" ht="15" x14ac:dyDescent="0.25">
      <c r="A37" s="244">
        <f>PowellInflow.Unregulated!A37</f>
        <v>45139</v>
      </c>
      <c r="B37" s="117">
        <v>1</v>
      </c>
      <c r="C37" s="117">
        <v>1</v>
      </c>
      <c r="D37" s="117">
        <v>1</v>
      </c>
      <c r="E37" s="124">
        <v>0</v>
      </c>
      <c r="F37" s="124">
        <v>0</v>
      </c>
      <c r="G37" s="124">
        <v>0</v>
      </c>
      <c r="H37" s="124">
        <v>0</v>
      </c>
      <c r="I37" s="124">
        <v>0</v>
      </c>
      <c r="J37" s="124">
        <v>0</v>
      </c>
      <c r="K37" s="124">
        <v>0</v>
      </c>
      <c r="L37" s="124">
        <v>0</v>
      </c>
      <c r="M37" s="124">
        <v>0</v>
      </c>
      <c r="N37" s="124">
        <v>0</v>
      </c>
      <c r="O37" s="124">
        <v>0</v>
      </c>
      <c r="P37" s="124">
        <v>0</v>
      </c>
      <c r="Q37" s="124">
        <v>0</v>
      </c>
      <c r="R37" s="124">
        <v>0</v>
      </c>
      <c r="S37" s="124">
        <v>0</v>
      </c>
      <c r="T37" s="124">
        <v>0</v>
      </c>
      <c r="U37" s="124">
        <v>0</v>
      </c>
      <c r="V37" s="124">
        <v>0</v>
      </c>
      <c r="W37" s="124">
        <v>0</v>
      </c>
      <c r="X37" s="124">
        <v>0</v>
      </c>
      <c r="Y37" s="124">
        <v>0</v>
      </c>
      <c r="Z37" s="124">
        <v>0</v>
      </c>
      <c r="AA37" s="124">
        <v>0</v>
      </c>
      <c r="AB37" s="124">
        <v>0</v>
      </c>
      <c r="AC37" s="124">
        <v>0</v>
      </c>
      <c r="AD37" s="124">
        <v>0</v>
      </c>
      <c r="AE37" s="124">
        <v>0</v>
      </c>
      <c r="AF37" s="124">
        <v>0</v>
      </c>
      <c r="AG37" s="124">
        <v>0</v>
      </c>
      <c r="AH37" s="166">
        <v>0</v>
      </c>
      <c r="AI37" s="166">
        <v>0</v>
      </c>
      <c r="AJ37" s="166">
        <v>0</v>
      </c>
      <c r="AK37" s="166">
        <v>0</v>
      </c>
      <c r="AL37" s="166">
        <v>0</v>
      </c>
      <c r="AM37" s="166">
        <v>0</v>
      </c>
      <c r="AN37" s="166">
        <v>0</v>
      </c>
      <c r="AO37" s="166">
        <v>0</v>
      </c>
      <c r="AP37" s="166">
        <v>0</v>
      </c>
      <c r="AQ37" s="166">
        <v>0</v>
      </c>
      <c r="AR37" s="166">
        <v>0</v>
      </c>
      <c r="AS37" s="166">
        <v>0</v>
      </c>
      <c r="AT37" s="166">
        <v>0</v>
      </c>
      <c r="AU37" s="166">
        <v>0</v>
      </c>
      <c r="AV37" s="166">
        <v>0</v>
      </c>
      <c r="AW37" s="166">
        <v>0</v>
      </c>
      <c r="AX37" s="166">
        <v>0</v>
      </c>
      <c r="AY37" s="166">
        <v>0</v>
      </c>
      <c r="AZ37" s="166">
        <v>0</v>
      </c>
      <c r="BA37" s="166">
        <v>0</v>
      </c>
      <c r="BB37" s="166">
        <v>0</v>
      </c>
      <c r="BC37" s="166">
        <v>0</v>
      </c>
      <c r="BD37" s="166">
        <v>0</v>
      </c>
      <c r="BE37" s="166">
        <v>0</v>
      </c>
      <c r="BF37" s="166">
        <v>0</v>
      </c>
      <c r="BG37" s="166">
        <v>0</v>
      </c>
    </row>
    <row r="38" spans="1:59" ht="15" x14ac:dyDescent="0.25">
      <c r="A38" s="244">
        <f>PowellInflow.Unregulated!A38</f>
        <v>45170</v>
      </c>
      <c r="B38" s="117">
        <v>1</v>
      </c>
      <c r="C38" s="117">
        <v>1</v>
      </c>
      <c r="D38" s="117">
        <v>1</v>
      </c>
      <c r="E38" s="124">
        <v>0</v>
      </c>
      <c r="F38" s="124">
        <v>0</v>
      </c>
      <c r="G38" s="124">
        <v>0</v>
      </c>
      <c r="H38" s="124">
        <v>0</v>
      </c>
      <c r="I38" s="124">
        <v>0</v>
      </c>
      <c r="J38" s="124">
        <v>0</v>
      </c>
      <c r="K38" s="124">
        <v>0</v>
      </c>
      <c r="L38" s="124">
        <v>0</v>
      </c>
      <c r="M38" s="124">
        <v>0</v>
      </c>
      <c r="N38" s="124">
        <v>0</v>
      </c>
      <c r="O38" s="124">
        <v>0</v>
      </c>
      <c r="P38" s="124">
        <v>0</v>
      </c>
      <c r="Q38" s="124">
        <v>0</v>
      </c>
      <c r="R38" s="124">
        <v>0</v>
      </c>
      <c r="S38" s="124">
        <v>0</v>
      </c>
      <c r="T38" s="124">
        <v>0</v>
      </c>
      <c r="U38" s="124">
        <v>0</v>
      </c>
      <c r="V38" s="124">
        <v>0</v>
      </c>
      <c r="W38" s="124">
        <v>0</v>
      </c>
      <c r="X38" s="124">
        <v>0</v>
      </c>
      <c r="Y38" s="124">
        <v>0</v>
      </c>
      <c r="Z38" s="124">
        <v>0</v>
      </c>
      <c r="AA38" s="124">
        <v>0</v>
      </c>
      <c r="AB38" s="124">
        <v>0</v>
      </c>
      <c r="AC38" s="124">
        <v>0</v>
      </c>
      <c r="AD38" s="124">
        <v>0</v>
      </c>
      <c r="AE38" s="124">
        <v>0</v>
      </c>
      <c r="AF38" s="124">
        <v>0</v>
      </c>
      <c r="AG38" s="124">
        <v>0</v>
      </c>
      <c r="AH38" s="166">
        <v>0</v>
      </c>
      <c r="AI38" s="166">
        <v>0</v>
      </c>
      <c r="AJ38" s="166">
        <v>0</v>
      </c>
      <c r="AK38" s="166">
        <v>0</v>
      </c>
      <c r="AL38" s="166">
        <v>0</v>
      </c>
      <c r="AM38" s="166">
        <v>0</v>
      </c>
      <c r="AN38" s="166">
        <v>0</v>
      </c>
      <c r="AO38" s="166">
        <v>0</v>
      </c>
      <c r="AP38" s="166">
        <v>0</v>
      </c>
      <c r="AQ38" s="166">
        <v>0</v>
      </c>
      <c r="AR38" s="166">
        <v>0</v>
      </c>
      <c r="AS38" s="166">
        <v>0</v>
      </c>
      <c r="AT38" s="166">
        <v>0</v>
      </c>
      <c r="AU38" s="166">
        <v>0</v>
      </c>
      <c r="AV38" s="166">
        <v>0</v>
      </c>
      <c r="AW38" s="166">
        <v>0</v>
      </c>
      <c r="AX38" s="166">
        <v>0</v>
      </c>
      <c r="AY38" s="166">
        <v>0</v>
      </c>
      <c r="AZ38" s="166">
        <v>0</v>
      </c>
      <c r="BA38" s="166">
        <v>0</v>
      </c>
      <c r="BB38" s="166">
        <v>0</v>
      </c>
      <c r="BC38" s="166">
        <v>0</v>
      </c>
      <c r="BD38" s="166">
        <v>0</v>
      </c>
      <c r="BE38" s="166">
        <v>0</v>
      </c>
      <c r="BF38" s="166">
        <v>0</v>
      </c>
      <c r="BG38" s="166">
        <v>0</v>
      </c>
    </row>
    <row r="39" spans="1:59" ht="15" x14ac:dyDescent="0.25">
      <c r="A39" s="244">
        <f>PowellInflow.Unregulated!A39</f>
        <v>45200</v>
      </c>
      <c r="B39" s="117">
        <v>1</v>
      </c>
      <c r="C39" s="117">
        <v>1</v>
      </c>
      <c r="D39" s="117">
        <v>1</v>
      </c>
      <c r="E39" s="124">
        <v>0</v>
      </c>
      <c r="F39" s="124">
        <v>0</v>
      </c>
      <c r="G39" s="124">
        <v>0</v>
      </c>
      <c r="H39" s="124">
        <v>0</v>
      </c>
      <c r="I39" s="124">
        <v>0</v>
      </c>
      <c r="J39" s="124">
        <v>0</v>
      </c>
      <c r="K39" s="124">
        <v>0</v>
      </c>
      <c r="L39" s="124">
        <v>0</v>
      </c>
      <c r="M39" s="124">
        <v>0</v>
      </c>
      <c r="N39" s="124">
        <v>0</v>
      </c>
      <c r="O39" s="124">
        <v>0</v>
      </c>
      <c r="P39" s="124">
        <v>0</v>
      </c>
      <c r="Q39" s="124">
        <v>0</v>
      </c>
      <c r="R39" s="124">
        <v>0</v>
      </c>
      <c r="S39" s="124">
        <v>0</v>
      </c>
      <c r="T39" s="124">
        <v>0</v>
      </c>
      <c r="U39" s="124">
        <v>0</v>
      </c>
      <c r="V39" s="124">
        <v>0</v>
      </c>
      <c r="W39" s="124">
        <v>0</v>
      </c>
      <c r="X39" s="124">
        <v>0</v>
      </c>
      <c r="Y39" s="124">
        <v>0</v>
      </c>
      <c r="Z39" s="124">
        <v>0</v>
      </c>
      <c r="AA39" s="124">
        <v>0</v>
      </c>
      <c r="AB39" s="124">
        <v>0</v>
      </c>
      <c r="AC39" s="124">
        <v>0</v>
      </c>
      <c r="AD39" s="124">
        <v>0</v>
      </c>
      <c r="AE39" s="124">
        <v>0</v>
      </c>
      <c r="AF39" s="124">
        <v>0</v>
      </c>
      <c r="AG39" s="124">
        <v>0</v>
      </c>
      <c r="AH39" s="166">
        <v>0</v>
      </c>
      <c r="AI39" s="166">
        <v>0</v>
      </c>
      <c r="AJ39" s="166">
        <v>0</v>
      </c>
      <c r="AK39" s="166">
        <v>0</v>
      </c>
      <c r="AL39" s="166">
        <v>0</v>
      </c>
      <c r="AM39" s="166">
        <v>0</v>
      </c>
      <c r="AN39" s="166">
        <v>0</v>
      </c>
      <c r="AO39" s="166">
        <v>0</v>
      </c>
      <c r="AP39" s="166">
        <v>0</v>
      </c>
      <c r="AQ39" s="166">
        <v>0</v>
      </c>
      <c r="AR39" s="166">
        <v>0</v>
      </c>
      <c r="AS39" s="166">
        <v>0</v>
      </c>
      <c r="AT39" s="166">
        <v>0</v>
      </c>
      <c r="AU39" s="166">
        <v>0</v>
      </c>
      <c r="AV39" s="166">
        <v>0</v>
      </c>
      <c r="AW39" s="166">
        <v>0</v>
      </c>
      <c r="AX39" s="166">
        <v>0</v>
      </c>
      <c r="AY39" s="166">
        <v>0</v>
      </c>
      <c r="AZ39" s="166">
        <v>0</v>
      </c>
      <c r="BA39" s="166">
        <v>0</v>
      </c>
      <c r="BB39" s="166">
        <v>0</v>
      </c>
      <c r="BC39" s="166">
        <v>0</v>
      </c>
      <c r="BD39" s="166">
        <v>0</v>
      </c>
      <c r="BE39" s="166">
        <v>0</v>
      </c>
      <c r="BF39" s="166">
        <v>0</v>
      </c>
      <c r="BG39" s="166">
        <v>0</v>
      </c>
    </row>
    <row r="40" spans="1:59" ht="15" x14ac:dyDescent="0.25">
      <c r="A40" s="244">
        <f>PowellInflow.Unregulated!A40</f>
        <v>45231</v>
      </c>
      <c r="B40" s="117">
        <v>1</v>
      </c>
      <c r="C40" s="117">
        <v>1</v>
      </c>
      <c r="D40" s="117">
        <v>1</v>
      </c>
      <c r="E40" s="124">
        <v>0</v>
      </c>
      <c r="F40" s="124">
        <v>0</v>
      </c>
      <c r="G40" s="124">
        <v>0</v>
      </c>
      <c r="H40" s="124">
        <v>0</v>
      </c>
      <c r="I40" s="124">
        <v>0</v>
      </c>
      <c r="J40" s="124">
        <v>0</v>
      </c>
      <c r="K40" s="124">
        <v>0</v>
      </c>
      <c r="L40" s="124">
        <v>0</v>
      </c>
      <c r="M40" s="124">
        <v>0</v>
      </c>
      <c r="N40" s="124">
        <v>0</v>
      </c>
      <c r="O40" s="124">
        <v>0</v>
      </c>
      <c r="P40" s="124">
        <v>0</v>
      </c>
      <c r="Q40" s="124">
        <v>0</v>
      </c>
      <c r="R40" s="124">
        <v>0</v>
      </c>
      <c r="S40" s="124">
        <v>0</v>
      </c>
      <c r="T40" s="124">
        <v>0</v>
      </c>
      <c r="U40" s="124">
        <v>0</v>
      </c>
      <c r="V40" s="124">
        <v>0</v>
      </c>
      <c r="W40" s="124">
        <v>0</v>
      </c>
      <c r="X40" s="124">
        <v>0</v>
      </c>
      <c r="Y40" s="124">
        <v>0</v>
      </c>
      <c r="Z40" s="124">
        <v>0</v>
      </c>
      <c r="AA40" s="124">
        <v>0</v>
      </c>
      <c r="AB40" s="124">
        <v>0</v>
      </c>
      <c r="AC40" s="124">
        <v>0</v>
      </c>
      <c r="AD40" s="124">
        <v>0</v>
      </c>
      <c r="AE40" s="124">
        <v>0</v>
      </c>
      <c r="AF40" s="124">
        <v>0</v>
      </c>
      <c r="AG40" s="124">
        <v>0</v>
      </c>
      <c r="AH40" s="166">
        <v>0</v>
      </c>
      <c r="AI40" s="166">
        <v>0</v>
      </c>
      <c r="AJ40" s="166">
        <v>0</v>
      </c>
      <c r="AK40" s="166">
        <v>0</v>
      </c>
      <c r="AL40" s="166">
        <v>0</v>
      </c>
      <c r="AM40" s="166">
        <v>0</v>
      </c>
      <c r="AN40" s="166">
        <v>0</v>
      </c>
      <c r="AO40" s="166">
        <v>0</v>
      </c>
      <c r="AP40" s="166">
        <v>0</v>
      </c>
      <c r="AQ40" s="166">
        <v>0</v>
      </c>
      <c r="AR40" s="166">
        <v>0</v>
      </c>
      <c r="AS40" s="166">
        <v>0</v>
      </c>
      <c r="AT40" s="166">
        <v>0</v>
      </c>
      <c r="AU40" s="166">
        <v>0</v>
      </c>
      <c r="AV40" s="166">
        <v>0</v>
      </c>
      <c r="AW40" s="166">
        <v>0</v>
      </c>
      <c r="AX40" s="166">
        <v>0</v>
      </c>
      <c r="AY40" s="166">
        <v>0</v>
      </c>
      <c r="AZ40" s="166">
        <v>0</v>
      </c>
      <c r="BA40" s="166">
        <v>0</v>
      </c>
      <c r="BB40" s="166">
        <v>0</v>
      </c>
      <c r="BC40" s="166">
        <v>0</v>
      </c>
      <c r="BD40" s="166">
        <v>0</v>
      </c>
      <c r="BE40" s="166">
        <v>0</v>
      </c>
      <c r="BF40" s="166">
        <v>0</v>
      </c>
      <c r="BG40" s="166">
        <v>0</v>
      </c>
    </row>
    <row r="41" spans="1:59" ht="15" x14ac:dyDescent="0.25">
      <c r="A41" s="244">
        <f>PowellInflow.Unregulated!A41</f>
        <v>45261</v>
      </c>
      <c r="B41" s="117">
        <v>1</v>
      </c>
      <c r="C41" s="117">
        <v>1</v>
      </c>
      <c r="D41" s="117">
        <v>1</v>
      </c>
      <c r="E41" s="124">
        <v>0</v>
      </c>
      <c r="F41" s="124">
        <v>0</v>
      </c>
      <c r="G41" s="124">
        <v>0</v>
      </c>
      <c r="H41" s="124">
        <v>0</v>
      </c>
      <c r="I41" s="124">
        <v>0</v>
      </c>
      <c r="J41" s="124">
        <v>0</v>
      </c>
      <c r="K41" s="124">
        <v>0</v>
      </c>
      <c r="L41" s="124">
        <v>0</v>
      </c>
      <c r="M41" s="124">
        <v>0</v>
      </c>
      <c r="N41" s="124">
        <v>0</v>
      </c>
      <c r="O41" s="124">
        <v>0</v>
      </c>
      <c r="P41" s="124">
        <v>0</v>
      </c>
      <c r="Q41" s="124">
        <v>0</v>
      </c>
      <c r="R41" s="124">
        <v>0</v>
      </c>
      <c r="S41" s="124">
        <v>0</v>
      </c>
      <c r="T41" s="124">
        <v>0</v>
      </c>
      <c r="U41" s="124">
        <v>0</v>
      </c>
      <c r="V41" s="124">
        <v>0</v>
      </c>
      <c r="W41" s="124">
        <v>0</v>
      </c>
      <c r="X41" s="124">
        <v>0</v>
      </c>
      <c r="Y41" s="124">
        <v>0</v>
      </c>
      <c r="Z41" s="124">
        <v>0</v>
      </c>
      <c r="AA41" s="124">
        <v>0</v>
      </c>
      <c r="AB41" s="124">
        <v>0</v>
      </c>
      <c r="AC41" s="124">
        <v>0</v>
      </c>
      <c r="AD41" s="124">
        <v>0</v>
      </c>
      <c r="AE41" s="124">
        <v>0</v>
      </c>
      <c r="AF41" s="124">
        <v>0</v>
      </c>
      <c r="AG41" s="124">
        <v>0</v>
      </c>
      <c r="AH41" s="166">
        <v>0</v>
      </c>
      <c r="AI41" s="166">
        <v>0</v>
      </c>
      <c r="AJ41" s="166">
        <v>0</v>
      </c>
      <c r="AK41" s="166">
        <v>0</v>
      </c>
      <c r="AL41" s="166">
        <v>0</v>
      </c>
      <c r="AM41" s="166">
        <v>0</v>
      </c>
      <c r="AN41" s="166">
        <v>0</v>
      </c>
      <c r="AO41" s="166">
        <v>0</v>
      </c>
      <c r="AP41" s="166">
        <v>0</v>
      </c>
      <c r="AQ41" s="166">
        <v>0</v>
      </c>
      <c r="AR41" s="166">
        <v>0</v>
      </c>
      <c r="AS41" s="166">
        <v>0</v>
      </c>
      <c r="AT41" s="166">
        <v>0</v>
      </c>
      <c r="AU41" s="166">
        <v>0</v>
      </c>
      <c r="AV41" s="166">
        <v>0</v>
      </c>
      <c r="AW41" s="166">
        <v>0</v>
      </c>
      <c r="AX41" s="166">
        <v>0</v>
      </c>
      <c r="AY41" s="166">
        <v>0</v>
      </c>
      <c r="AZ41" s="166">
        <v>0</v>
      </c>
      <c r="BA41" s="166">
        <v>0</v>
      </c>
      <c r="BB41" s="166">
        <v>0</v>
      </c>
      <c r="BC41" s="166">
        <v>0</v>
      </c>
      <c r="BD41" s="166">
        <v>0</v>
      </c>
      <c r="BE41" s="166">
        <v>0</v>
      </c>
      <c r="BF41" s="166">
        <v>0</v>
      </c>
      <c r="BG41" s="166">
        <v>0</v>
      </c>
    </row>
    <row r="42" spans="1:59" ht="15" x14ac:dyDescent="0.25">
      <c r="A42" s="244">
        <f>PowellInflow.Unregulated!A42</f>
        <v>45292</v>
      </c>
      <c r="B42" s="117">
        <v>1</v>
      </c>
      <c r="C42" s="117">
        <v>1</v>
      </c>
      <c r="D42" s="117">
        <v>1</v>
      </c>
      <c r="E42" s="124">
        <v>0</v>
      </c>
      <c r="F42" s="124">
        <v>0</v>
      </c>
      <c r="G42" s="124">
        <v>0</v>
      </c>
      <c r="H42" s="124">
        <v>0</v>
      </c>
      <c r="I42" s="124">
        <v>0</v>
      </c>
      <c r="J42" s="124">
        <v>0</v>
      </c>
      <c r="K42" s="124">
        <v>0</v>
      </c>
      <c r="L42" s="124">
        <v>0</v>
      </c>
      <c r="M42" s="124">
        <v>0</v>
      </c>
      <c r="N42" s="124">
        <v>0</v>
      </c>
      <c r="O42" s="124">
        <v>0</v>
      </c>
      <c r="P42" s="124">
        <v>0</v>
      </c>
      <c r="Q42" s="124">
        <v>0</v>
      </c>
      <c r="R42" s="124">
        <v>0</v>
      </c>
      <c r="S42" s="124">
        <v>0</v>
      </c>
      <c r="T42" s="124">
        <v>0</v>
      </c>
      <c r="U42" s="124">
        <v>0</v>
      </c>
      <c r="V42" s="124">
        <v>0</v>
      </c>
      <c r="W42" s="124">
        <v>0</v>
      </c>
      <c r="X42" s="124">
        <v>0</v>
      </c>
      <c r="Y42" s="124">
        <v>0</v>
      </c>
      <c r="Z42" s="124">
        <v>0</v>
      </c>
      <c r="AA42" s="124">
        <v>0</v>
      </c>
      <c r="AB42" s="124">
        <v>0</v>
      </c>
      <c r="AC42" s="124">
        <v>0</v>
      </c>
      <c r="AD42" s="124">
        <v>0</v>
      </c>
      <c r="AE42" s="124">
        <v>0</v>
      </c>
      <c r="AF42" s="124">
        <v>0</v>
      </c>
      <c r="AG42" s="124">
        <v>0</v>
      </c>
      <c r="AH42" s="166">
        <v>0</v>
      </c>
      <c r="AI42" s="166">
        <v>0</v>
      </c>
      <c r="AJ42" s="166">
        <v>0</v>
      </c>
      <c r="AK42" s="166">
        <v>0</v>
      </c>
      <c r="AL42" s="166">
        <v>0</v>
      </c>
      <c r="AM42" s="166">
        <v>0</v>
      </c>
      <c r="AN42" s="166">
        <v>0</v>
      </c>
      <c r="AO42" s="166">
        <v>0</v>
      </c>
      <c r="AP42" s="166">
        <v>0</v>
      </c>
      <c r="AQ42" s="166">
        <v>0</v>
      </c>
      <c r="AR42" s="166">
        <v>0</v>
      </c>
      <c r="AS42" s="166">
        <v>0</v>
      </c>
      <c r="AT42" s="166">
        <v>0</v>
      </c>
      <c r="AU42" s="166">
        <v>0</v>
      </c>
      <c r="AV42" s="166">
        <v>0</v>
      </c>
      <c r="AW42" s="166">
        <v>0</v>
      </c>
      <c r="AX42" s="166">
        <v>0</v>
      </c>
      <c r="AY42" s="166">
        <v>0</v>
      </c>
      <c r="AZ42" s="166">
        <v>0</v>
      </c>
      <c r="BA42" s="166">
        <v>0</v>
      </c>
      <c r="BB42" s="166">
        <v>0</v>
      </c>
      <c r="BC42" s="166">
        <v>0</v>
      </c>
      <c r="BD42" s="166">
        <v>0</v>
      </c>
      <c r="BE42" s="166">
        <v>0</v>
      </c>
      <c r="BF42" s="166">
        <v>0</v>
      </c>
      <c r="BG42" s="166">
        <v>0</v>
      </c>
    </row>
    <row r="43" spans="1:59" ht="15" x14ac:dyDescent="0.25">
      <c r="A43" s="244">
        <f>PowellInflow.Unregulated!A43</f>
        <v>45323</v>
      </c>
      <c r="B43" s="117">
        <v>1</v>
      </c>
      <c r="C43" s="117">
        <v>1</v>
      </c>
      <c r="D43" s="117">
        <v>1</v>
      </c>
      <c r="E43" s="124">
        <v>0</v>
      </c>
      <c r="F43" s="124">
        <v>0</v>
      </c>
      <c r="G43" s="124">
        <v>0</v>
      </c>
      <c r="H43" s="124">
        <v>0</v>
      </c>
      <c r="I43" s="124">
        <v>0</v>
      </c>
      <c r="J43" s="124">
        <v>0</v>
      </c>
      <c r="K43" s="124">
        <v>0</v>
      </c>
      <c r="L43" s="124">
        <v>0</v>
      </c>
      <c r="M43" s="124">
        <v>0</v>
      </c>
      <c r="N43" s="124">
        <v>0</v>
      </c>
      <c r="O43" s="124">
        <v>0</v>
      </c>
      <c r="P43" s="124">
        <v>0</v>
      </c>
      <c r="Q43" s="124">
        <v>0</v>
      </c>
      <c r="R43" s="124">
        <v>0</v>
      </c>
      <c r="S43" s="124">
        <v>0</v>
      </c>
      <c r="T43" s="124">
        <v>0</v>
      </c>
      <c r="U43" s="124">
        <v>0</v>
      </c>
      <c r="V43" s="124">
        <v>0</v>
      </c>
      <c r="W43" s="124">
        <v>0</v>
      </c>
      <c r="X43" s="124">
        <v>0</v>
      </c>
      <c r="Y43" s="124">
        <v>0</v>
      </c>
      <c r="Z43" s="124">
        <v>0</v>
      </c>
      <c r="AA43" s="124">
        <v>0</v>
      </c>
      <c r="AB43" s="124">
        <v>0</v>
      </c>
      <c r="AC43" s="124">
        <v>0</v>
      </c>
      <c r="AD43" s="124">
        <v>0</v>
      </c>
      <c r="AE43" s="124">
        <v>0</v>
      </c>
      <c r="AF43" s="124">
        <v>0</v>
      </c>
      <c r="AG43" s="124">
        <v>0</v>
      </c>
      <c r="AH43" s="166">
        <v>0</v>
      </c>
      <c r="AI43" s="166">
        <v>0</v>
      </c>
      <c r="AJ43" s="166">
        <v>0</v>
      </c>
      <c r="AK43" s="166">
        <v>0</v>
      </c>
      <c r="AL43" s="166">
        <v>0</v>
      </c>
      <c r="AM43" s="166">
        <v>0</v>
      </c>
      <c r="AN43" s="166">
        <v>0</v>
      </c>
      <c r="AO43" s="166">
        <v>0</v>
      </c>
      <c r="AP43" s="166">
        <v>0</v>
      </c>
      <c r="AQ43" s="166">
        <v>0</v>
      </c>
      <c r="AR43" s="166">
        <v>0</v>
      </c>
      <c r="AS43" s="166">
        <v>0</v>
      </c>
      <c r="AT43" s="166">
        <v>0</v>
      </c>
      <c r="AU43" s="166">
        <v>0</v>
      </c>
      <c r="AV43" s="166">
        <v>0</v>
      </c>
      <c r="AW43" s="166">
        <v>0</v>
      </c>
      <c r="AX43" s="166">
        <v>0</v>
      </c>
      <c r="AY43" s="166">
        <v>0</v>
      </c>
      <c r="AZ43" s="166">
        <v>0</v>
      </c>
      <c r="BA43" s="166">
        <v>0</v>
      </c>
      <c r="BB43" s="166">
        <v>0</v>
      </c>
      <c r="BC43" s="166">
        <v>0</v>
      </c>
      <c r="BD43" s="166">
        <v>0</v>
      </c>
      <c r="BE43" s="166">
        <v>0</v>
      </c>
      <c r="BF43" s="166">
        <v>0</v>
      </c>
      <c r="BG43" s="166">
        <v>0</v>
      </c>
    </row>
    <row r="44" spans="1:59" ht="15" x14ac:dyDescent="0.25">
      <c r="A44" s="244">
        <f>PowellInflow.Unregulated!A44</f>
        <v>45352</v>
      </c>
      <c r="B44" s="117">
        <v>1</v>
      </c>
      <c r="C44" s="117">
        <v>1</v>
      </c>
      <c r="D44" s="117">
        <v>1</v>
      </c>
      <c r="E44" s="124">
        <v>0</v>
      </c>
      <c r="F44" s="124">
        <v>0</v>
      </c>
      <c r="G44" s="124">
        <v>0</v>
      </c>
      <c r="H44" s="124">
        <v>0</v>
      </c>
      <c r="I44" s="124">
        <v>0</v>
      </c>
      <c r="J44" s="124">
        <v>0</v>
      </c>
      <c r="K44" s="124">
        <v>0</v>
      </c>
      <c r="L44" s="124">
        <v>0</v>
      </c>
      <c r="M44" s="124">
        <v>0</v>
      </c>
      <c r="N44" s="124">
        <v>0</v>
      </c>
      <c r="O44" s="124">
        <v>0</v>
      </c>
      <c r="P44" s="124">
        <v>0</v>
      </c>
      <c r="Q44" s="124">
        <v>0</v>
      </c>
      <c r="R44" s="124">
        <v>0</v>
      </c>
      <c r="S44" s="124">
        <v>0</v>
      </c>
      <c r="T44" s="124">
        <v>0</v>
      </c>
      <c r="U44" s="124">
        <v>0</v>
      </c>
      <c r="V44" s="124">
        <v>0</v>
      </c>
      <c r="W44" s="124">
        <v>0</v>
      </c>
      <c r="X44" s="124">
        <v>0</v>
      </c>
      <c r="Y44" s="124">
        <v>0</v>
      </c>
      <c r="Z44" s="124">
        <v>0</v>
      </c>
      <c r="AA44" s="124">
        <v>0</v>
      </c>
      <c r="AB44" s="124">
        <v>0</v>
      </c>
      <c r="AC44" s="124">
        <v>0</v>
      </c>
      <c r="AD44" s="124">
        <v>0</v>
      </c>
      <c r="AE44" s="124">
        <v>0</v>
      </c>
      <c r="AF44" s="124">
        <v>0</v>
      </c>
      <c r="AG44" s="124">
        <v>0</v>
      </c>
      <c r="AH44" s="166">
        <v>0</v>
      </c>
      <c r="AI44" s="166">
        <v>0</v>
      </c>
      <c r="AJ44" s="166">
        <v>0</v>
      </c>
      <c r="AK44" s="166">
        <v>0</v>
      </c>
      <c r="AL44" s="166">
        <v>0</v>
      </c>
      <c r="AM44" s="166">
        <v>0</v>
      </c>
      <c r="AN44" s="166">
        <v>0</v>
      </c>
      <c r="AO44" s="166">
        <v>0</v>
      </c>
      <c r="AP44" s="166">
        <v>0</v>
      </c>
      <c r="AQ44" s="166">
        <v>0</v>
      </c>
      <c r="AR44" s="166">
        <v>0</v>
      </c>
      <c r="AS44" s="166">
        <v>0</v>
      </c>
      <c r="AT44" s="166">
        <v>0</v>
      </c>
      <c r="AU44" s="166">
        <v>0</v>
      </c>
      <c r="AV44" s="166">
        <v>0</v>
      </c>
      <c r="AW44" s="166">
        <v>0</v>
      </c>
      <c r="AX44" s="166">
        <v>0</v>
      </c>
      <c r="AY44" s="166">
        <v>0</v>
      </c>
      <c r="AZ44" s="166">
        <v>0</v>
      </c>
      <c r="BA44" s="166">
        <v>0</v>
      </c>
      <c r="BB44" s="166">
        <v>0</v>
      </c>
      <c r="BC44" s="166">
        <v>0</v>
      </c>
      <c r="BD44" s="166">
        <v>0</v>
      </c>
      <c r="BE44" s="166">
        <v>0</v>
      </c>
      <c r="BF44" s="166">
        <v>0</v>
      </c>
      <c r="BG44" s="166">
        <v>0</v>
      </c>
    </row>
    <row r="45" spans="1:59" ht="15" x14ac:dyDescent="0.25">
      <c r="A45" s="244">
        <f>PowellInflow.Unregulated!A45</f>
        <v>45383</v>
      </c>
      <c r="B45" s="117">
        <v>1</v>
      </c>
      <c r="C45" s="117">
        <v>1</v>
      </c>
      <c r="D45" s="117">
        <v>1</v>
      </c>
      <c r="E45" s="124">
        <v>0</v>
      </c>
      <c r="F45" s="124">
        <v>0</v>
      </c>
      <c r="G45" s="124">
        <v>0</v>
      </c>
      <c r="H45" s="124">
        <v>0</v>
      </c>
      <c r="I45" s="124">
        <v>0</v>
      </c>
      <c r="J45" s="124">
        <v>0</v>
      </c>
      <c r="K45" s="124">
        <v>0</v>
      </c>
      <c r="L45" s="124">
        <v>0</v>
      </c>
      <c r="M45" s="124">
        <v>0</v>
      </c>
      <c r="N45" s="124">
        <v>0</v>
      </c>
      <c r="O45" s="124">
        <v>0</v>
      </c>
      <c r="P45" s="124">
        <v>0</v>
      </c>
      <c r="Q45" s="124">
        <v>0</v>
      </c>
      <c r="R45" s="124">
        <v>0</v>
      </c>
      <c r="S45" s="124">
        <v>0</v>
      </c>
      <c r="T45" s="124">
        <v>0</v>
      </c>
      <c r="U45" s="124">
        <v>0</v>
      </c>
      <c r="V45" s="124">
        <v>0</v>
      </c>
      <c r="W45" s="124">
        <v>0</v>
      </c>
      <c r="X45" s="124">
        <v>0</v>
      </c>
      <c r="Y45" s="124">
        <v>0</v>
      </c>
      <c r="Z45" s="124">
        <v>0</v>
      </c>
      <c r="AA45" s="124">
        <v>0</v>
      </c>
      <c r="AB45" s="124">
        <v>0</v>
      </c>
      <c r="AC45" s="124">
        <v>0</v>
      </c>
      <c r="AD45" s="124">
        <v>0</v>
      </c>
      <c r="AE45" s="124">
        <v>0</v>
      </c>
      <c r="AF45" s="124">
        <v>0</v>
      </c>
      <c r="AG45" s="124">
        <v>0</v>
      </c>
      <c r="AH45" s="166">
        <v>0</v>
      </c>
      <c r="AI45" s="166">
        <v>0</v>
      </c>
      <c r="AJ45" s="166">
        <v>0</v>
      </c>
      <c r="AK45" s="166">
        <v>0</v>
      </c>
      <c r="AL45" s="166">
        <v>0</v>
      </c>
      <c r="AM45" s="166">
        <v>0</v>
      </c>
      <c r="AN45" s="166">
        <v>0</v>
      </c>
      <c r="AO45" s="166">
        <v>0</v>
      </c>
      <c r="AP45" s="166">
        <v>0</v>
      </c>
      <c r="AQ45" s="166">
        <v>0</v>
      </c>
      <c r="AR45" s="166">
        <v>0</v>
      </c>
      <c r="AS45" s="166">
        <v>0</v>
      </c>
      <c r="AT45" s="166">
        <v>0</v>
      </c>
      <c r="AU45" s="166">
        <v>0</v>
      </c>
      <c r="AV45" s="166">
        <v>0</v>
      </c>
      <c r="AW45" s="166">
        <v>0</v>
      </c>
      <c r="AX45" s="166">
        <v>0</v>
      </c>
      <c r="AY45" s="166">
        <v>0</v>
      </c>
      <c r="AZ45" s="166">
        <v>0</v>
      </c>
      <c r="BA45" s="166">
        <v>0</v>
      </c>
      <c r="BB45" s="166">
        <v>0</v>
      </c>
      <c r="BC45" s="166">
        <v>0</v>
      </c>
      <c r="BD45" s="166">
        <v>0</v>
      </c>
      <c r="BE45" s="166">
        <v>0</v>
      </c>
      <c r="BF45" s="166">
        <v>0</v>
      </c>
      <c r="BG45" s="166">
        <v>0</v>
      </c>
    </row>
    <row r="46" spans="1:59" ht="15" x14ac:dyDescent="0.25">
      <c r="A46" s="244">
        <f>PowellInflow.Unregulated!A46</f>
        <v>45413</v>
      </c>
      <c r="B46" s="117">
        <v>1</v>
      </c>
      <c r="C46" s="117">
        <v>1</v>
      </c>
      <c r="D46" s="117">
        <v>1</v>
      </c>
      <c r="E46" s="124">
        <v>0</v>
      </c>
      <c r="F46" s="124">
        <v>0</v>
      </c>
      <c r="G46" s="124">
        <v>0</v>
      </c>
      <c r="H46" s="124">
        <v>0</v>
      </c>
      <c r="I46" s="124">
        <v>0</v>
      </c>
      <c r="J46" s="124">
        <v>0</v>
      </c>
      <c r="K46" s="124">
        <v>0</v>
      </c>
      <c r="L46" s="124">
        <v>0</v>
      </c>
      <c r="M46" s="124">
        <v>0</v>
      </c>
      <c r="N46" s="124">
        <v>0</v>
      </c>
      <c r="O46" s="124">
        <v>0</v>
      </c>
      <c r="P46" s="124">
        <v>0</v>
      </c>
      <c r="Q46" s="124">
        <v>0</v>
      </c>
      <c r="R46" s="124">
        <v>0</v>
      </c>
      <c r="S46" s="124">
        <v>0</v>
      </c>
      <c r="T46" s="124">
        <v>0</v>
      </c>
      <c r="U46" s="124">
        <v>0</v>
      </c>
      <c r="V46" s="124">
        <v>0</v>
      </c>
      <c r="W46" s="124">
        <v>0</v>
      </c>
      <c r="X46" s="124">
        <v>0</v>
      </c>
      <c r="Y46" s="124">
        <v>0</v>
      </c>
      <c r="Z46" s="124">
        <v>0</v>
      </c>
      <c r="AA46" s="124">
        <v>0</v>
      </c>
      <c r="AB46" s="124">
        <v>0</v>
      </c>
      <c r="AC46" s="124">
        <v>0</v>
      </c>
      <c r="AD46" s="124">
        <v>0</v>
      </c>
      <c r="AE46" s="124">
        <v>0</v>
      </c>
      <c r="AF46" s="124">
        <v>0</v>
      </c>
      <c r="AG46" s="124">
        <v>0</v>
      </c>
      <c r="AH46" s="166">
        <v>0</v>
      </c>
      <c r="AI46" s="166">
        <v>0</v>
      </c>
      <c r="AJ46" s="166">
        <v>0</v>
      </c>
      <c r="AK46" s="166">
        <v>0</v>
      </c>
      <c r="AL46" s="166">
        <v>0</v>
      </c>
      <c r="AM46" s="166">
        <v>0</v>
      </c>
      <c r="AN46" s="166">
        <v>0</v>
      </c>
      <c r="AO46" s="166">
        <v>0</v>
      </c>
      <c r="AP46" s="166">
        <v>0</v>
      </c>
      <c r="AQ46" s="166">
        <v>0</v>
      </c>
      <c r="AR46" s="166">
        <v>0</v>
      </c>
      <c r="AS46" s="166">
        <v>0</v>
      </c>
      <c r="AT46" s="166">
        <v>0</v>
      </c>
      <c r="AU46" s="166">
        <v>0</v>
      </c>
      <c r="AV46" s="166">
        <v>0</v>
      </c>
      <c r="AW46" s="166">
        <v>0</v>
      </c>
      <c r="AX46" s="166">
        <v>0</v>
      </c>
      <c r="AY46" s="166">
        <v>0</v>
      </c>
      <c r="AZ46" s="166">
        <v>0</v>
      </c>
      <c r="BA46" s="166">
        <v>0</v>
      </c>
      <c r="BB46" s="166">
        <v>0</v>
      </c>
      <c r="BC46" s="166">
        <v>0</v>
      </c>
      <c r="BD46" s="166">
        <v>0</v>
      </c>
      <c r="BE46" s="166">
        <v>0</v>
      </c>
      <c r="BF46" s="166">
        <v>0</v>
      </c>
      <c r="BG46" s="166">
        <v>0</v>
      </c>
    </row>
    <row r="47" spans="1:59" ht="15" x14ac:dyDescent="0.25">
      <c r="A47" s="244">
        <f>PowellInflow.Unregulated!A47</f>
        <v>45444</v>
      </c>
      <c r="B47" s="117">
        <v>1</v>
      </c>
      <c r="C47" s="117">
        <v>1</v>
      </c>
      <c r="D47" s="117">
        <v>1</v>
      </c>
      <c r="E47" s="124">
        <v>0</v>
      </c>
      <c r="F47" s="124">
        <v>0</v>
      </c>
      <c r="G47" s="124">
        <v>0</v>
      </c>
      <c r="H47" s="124">
        <v>0</v>
      </c>
      <c r="I47" s="124">
        <v>0</v>
      </c>
      <c r="J47" s="124">
        <v>0</v>
      </c>
      <c r="K47" s="124">
        <v>0</v>
      </c>
      <c r="L47" s="124">
        <v>0</v>
      </c>
      <c r="M47" s="124">
        <v>0</v>
      </c>
      <c r="N47" s="124">
        <v>0</v>
      </c>
      <c r="O47" s="124">
        <v>0</v>
      </c>
      <c r="P47" s="124">
        <v>0</v>
      </c>
      <c r="Q47" s="124">
        <v>0</v>
      </c>
      <c r="R47" s="124">
        <v>0</v>
      </c>
      <c r="S47" s="124">
        <v>0</v>
      </c>
      <c r="T47" s="124">
        <v>0</v>
      </c>
      <c r="U47" s="124">
        <v>0</v>
      </c>
      <c r="V47" s="124">
        <v>0</v>
      </c>
      <c r="W47" s="124">
        <v>0</v>
      </c>
      <c r="X47" s="124">
        <v>0</v>
      </c>
      <c r="Y47" s="124">
        <v>0</v>
      </c>
      <c r="Z47" s="124">
        <v>0</v>
      </c>
      <c r="AA47" s="124">
        <v>0</v>
      </c>
      <c r="AB47" s="124">
        <v>0</v>
      </c>
      <c r="AC47" s="124">
        <v>0</v>
      </c>
      <c r="AD47" s="124">
        <v>0</v>
      </c>
      <c r="AE47" s="124">
        <v>0</v>
      </c>
      <c r="AF47" s="124">
        <v>0</v>
      </c>
      <c r="AG47" s="124">
        <v>0</v>
      </c>
      <c r="AH47" s="166">
        <v>0</v>
      </c>
      <c r="AI47" s="166">
        <v>0</v>
      </c>
      <c r="AJ47" s="166">
        <v>0</v>
      </c>
      <c r="AK47" s="166">
        <v>0</v>
      </c>
      <c r="AL47" s="166">
        <v>0</v>
      </c>
      <c r="AM47" s="166">
        <v>0</v>
      </c>
      <c r="AN47" s="166">
        <v>0</v>
      </c>
      <c r="AO47" s="166">
        <v>0</v>
      </c>
      <c r="AP47" s="166">
        <v>0</v>
      </c>
      <c r="AQ47" s="166">
        <v>0</v>
      </c>
      <c r="AR47" s="166">
        <v>0</v>
      </c>
      <c r="AS47" s="166">
        <v>0</v>
      </c>
      <c r="AT47" s="166">
        <v>0</v>
      </c>
      <c r="AU47" s="166">
        <v>0</v>
      </c>
      <c r="AV47" s="166">
        <v>0</v>
      </c>
      <c r="AW47" s="166">
        <v>0</v>
      </c>
      <c r="AX47" s="166">
        <v>0</v>
      </c>
      <c r="AY47" s="166">
        <v>0</v>
      </c>
      <c r="AZ47" s="166">
        <v>0</v>
      </c>
      <c r="BA47" s="166">
        <v>0</v>
      </c>
      <c r="BB47" s="166">
        <v>0</v>
      </c>
      <c r="BC47" s="166">
        <v>0</v>
      </c>
      <c r="BD47" s="166">
        <v>0</v>
      </c>
      <c r="BE47" s="166">
        <v>0</v>
      </c>
      <c r="BF47" s="166">
        <v>0</v>
      </c>
      <c r="BG47" s="166">
        <v>0</v>
      </c>
    </row>
    <row r="48" spans="1:59" ht="15" x14ac:dyDescent="0.25">
      <c r="A48" s="244">
        <f>PowellInflow.Unregulated!A48</f>
        <v>45474</v>
      </c>
      <c r="B48" s="117">
        <v>1</v>
      </c>
      <c r="C48" s="117">
        <v>1</v>
      </c>
      <c r="D48" s="117">
        <v>1</v>
      </c>
      <c r="E48" s="124">
        <v>0</v>
      </c>
      <c r="F48" s="124">
        <v>0</v>
      </c>
      <c r="G48" s="124">
        <v>0</v>
      </c>
      <c r="H48" s="124">
        <v>0</v>
      </c>
      <c r="I48" s="124">
        <v>0</v>
      </c>
      <c r="J48" s="124">
        <v>0</v>
      </c>
      <c r="K48" s="124">
        <v>0</v>
      </c>
      <c r="L48" s="124">
        <v>0</v>
      </c>
      <c r="M48" s="124">
        <v>0</v>
      </c>
      <c r="N48" s="124">
        <v>0</v>
      </c>
      <c r="O48" s="124">
        <v>0</v>
      </c>
      <c r="P48" s="124">
        <v>0</v>
      </c>
      <c r="Q48" s="124">
        <v>0</v>
      </c>
      <c r="R48" s="124">
        <v>0</v>
      </c>
      <c r="S48" s="124">
        <v>0</v>
      </c>
      <c r="T48" s="124">
        <v>0</v>
      </c>
      <c r="U48" s="124">
        <v>0</v>
      </c>
      <c r="V48" s="124">
        <v>0</v>
      </c>
      <c r="W48" s="124">
        <v>0</v>
      </c>
      <c r="X48" s="124">
        <v>0</v>
      </c>
      <c r="Y48" s="124">
        <v>0</v>
      </c>
      <c r="Z48" s="124">
        <v>0</v>
      </c>
      <c r="AA48" s="124">
        <v>0</v>
      </c>
      <c r="AB48" s="124">
        <v>0</v>
      </c>
      <c r="AC48" s="124">
        <v>0</v>
      </c>
      <c r="AD48" s="124">
        <v>0</v>
      </c>
      <c r="AE48" s="124">
        <v>0</v>
      </c>
      <c r="AF48" s="124">
        <v>0</v>
      </c>
      <c r="AG48" s="124">
        <v>0</v>
      </c>
      <c r="AH48" s="166">
        <v>0</v>
      </c>
      <c r="AI48" s="166">
        <v>0</v>
      </c>
      <c r="AJ48" s="166">
        <v>0</v>
      </c>
      <c r="AK48" s="166">
        <v>0</v>
      </c>
      <c r="AL48" s="166">
        <v>0</v>
      </c>
      <c r="AM48" s="166">
        <v>0</v>
      </c>
      <c r="AN48" s="166">
        <v>0</v>
      </c>
      <c r="AO48" s="166">
        <v>0</v>
      </c>
      <c r="AP48" s="166">
        <v>0</v>
      </c>
      <c r="AQ48" s="166">
        <v>0</v>
      </c>
      <c r="AR48" s="166">
        <v>0</v>
      </c>
      <c r="AS48" s="166">
        <v>0</v>
      </c>
      <c r="AT48" s="166">
        <v>0</v>
      </c>
      <c r="AU48" s="166">
        <v>0</v>
      </c>
      <c r="AV48" s="166">
        <v>0</v>
      </c>
      <c r="AW48" s="166">
        <v>0</v>
      </c>
      <c r="AX48" s="166">
        <v>0</v>
      </c>
      <c r="AY48" s="166">
        <v>0</v>
      </c>
      <c r="AZ48" s="166">
        <v>0</v>
      </c>
      <c r="BA48" s="166">
        <v>0</v>
      </c>
      <c r="BB48" s="166">
        <v>0</v>
      </c>
      <c r="BC48" s="166">
        <v>0</v>
      </c>
      <c r="BD48" s="166">
        <v>0</v>
      </c>
      <c r="BE48" s="166">
        <v>0</v>
      </c>
      <c r="BF48" s="166">
        <v>0</v>
      </c>
      <c r="BG48" s="166">
        <v>0</v>
      </c>
    </row>
    <row r="49" spans="1:59" ht="15" x14ac:dyDescent="0.25">
      <c r="A49" s="244">
        <f>PowellInflow.Unregulated!A49</f>
        <v>45505</v>
      </c>
      <c r="B49" s="117">
        <v>1</v>
      </c>
      <c r="C49" s="117">
        <v>1</v>
      </c>
      <c r="D49" s="117">
        <v>1</v>
      </c>
      <c r="E49" s="124">
        <v>0</v>
      </c>
      <c r="F49" s="124">
        <v>0</v>
      </c>
      <c r="G49" s="124">
        <v>0</v>
      </c>
      <c r="H49" s="124">
        <v>0</v>
      </c>
      <c r="I49" s="124">
        <v>0</v>
      </c>
      <c r="J49" s="124">
        <v>0</v>
      </c>
      <c r="K49" s="124">
        <v>0</v>
      </c>
      <c r="L49" s="124">
        <v>0</v>
      </c>
      <c r="M49" s="124">
        <v>0</v>
      </c>
      <c r="N49" s="124">
        <v>0</v>
      </c>
      <c r="O49" s="124">
        <v>0</v>
      </c>
      <c r="P49" s="124">
        <v>0</v>
      </c>
      <c r="Q49" s="124">
        <v>0</v>
      </c>
      <c r="R49" s="124">
        <v>0</v>
      </c>
      <c r="S49" s="124">
        <v>0</v>
      </c>
      <c r="T49" s="124">
        <v>0</v>
      </c>
      <c r="U49" s="124">
        <v>0</v>
      </c>
      <c r="V49" s="124">
        <v>0</v>
      </c>
      <c r="W49" s="124">
        <v>0</v>
      </c>
      <c r="X49" s="124">
        <v>0</v>
      </c>
      <c r="Y49" s="124">
        <v>0</v>
      </c>
      <c r="Z49" s="124">
        <v>0</v>
      </c>
      <c r="AA49" s="124">
        <v>0</v>
      </c>
      <c r="AB49" s="124">
        <v>0</v>
      </c>
      <c r="AC49" s="124">
        <v>0</v>
      </c>
      <c r="AD49" s="124">
        <v>0</v>
      </c>
      <c r="AE49" s="124">
        <v>0</v>
      </c>
      <c r="AF49" s="124">
        <v>0</v>
      </c>
      <c r="AG49" s="124">
        <v>0</v>
      </c>
      <c r="AH49" s="166">
        <v>0</v>
      </c>
      <c r="AI49" s="166">
        <v>0</v>
      </c>
      <c r="AJ49" s="166">
        <v>0</v>
      </c>
      <c r="AK49" s="166">
        <v>0</v>
      </c>
      <c r="AL49" s="166">
        <v>0</v>
      </c>
      <c r="AM49" s="166">
        <v>0</v>
      </c>
      <c r="AN49" s="166">
        <v>0</v>
      </c>
      <c r="AO49" s="166">
        <v>0</v>
      </c>
      <c r="AP49" s="166">
        <v>0</v>
      </c>
      <c r="AQ49" s="166">
        <v>0</v>
      </c>
      <c r="AR49" s="166">
        <v>0</v>
      </c>
      <c r="AS49" s="166">
        <v>0</v>
      </c>
      <c r="AT49" s="166">
        <v>0</v>
      </c>
      <c r="AU49" s="166">
        <v>0</v>
      </c>
      <c r="AV49" s="166">
        <v>0</v>
      </c>
      <c r="AW49" s="166">
        <v>0</v>
      </c>
      <c r="AX49" s="166">
        <v>0</v>
      </c>
      <c r="AY49" s="166">
        <v>0</v>
      </c>
      <c r="AZ49" s="166">
        <v>0</v>
      </c>
      <c r="BA49" s="166">
        <v>0</v>
      </c>
      <c r="BB49" s="166">
        <v>0</v>
      </c>
      <c r="BC49" s="166">
        <v>0</v>
      </c>
      <c r="BD49" s="166">
        <v>0</v>
      </c>
      <c r="BE49" s="166">
        <v>0</v>
      </c>
      <c r="BF49" s="166">
        <v>0</v>
      </c>
      <c r="BG49" s="166">
        <v>0</v>
      </c>
    </row>
    <row r="50" spans="1:59" ht="15" x14ac:dyDescent="0.25">
      <c r="A50" s="244">
        <f>PowellInflow.Unregulated!A50</f>
        <v>45536</v>
      </c>
      <c r="B50" s="117">
        <v>1</v>
      </c>
      <c r="C50" s="117">
        <v>1</v>
      </c>
      <c r="D50" s="117">
        <v>1</v>
      </c>
      <c r="E50" s="124">
        <v>0</v>
      </c>
      <c r="F50" s="124">
        <v>0</v>
      </c>
      <c r="G50" s="124">
        <v>0</v>
      </c>
      <c r="H50" s="124">
        <v>0</v>
      </c>
      <c r="I50" s="124">
        <v>0</v>
      </c>
      <c r="J50" s="124">
        <v>0</v>
      </c>
      <c r="K50" s="124">
        <v>0</v>
      </c>
      <c r="L50" s="124">
        <v>0</v>
      </c>
      <c r="M50" s="124">
        <v>0</v>
      </c>
      <c r="N50" s="124">
        <v>0</v>
      </c>
      <c r="O50" s="124">
        <v>0</v>
      </c>
      <c r="P50" s="124">
        <v>0</v>
      </c>
      <c r="Q50" s="124">
        <v>0</v>
      </c>
      <c r="R50" s="124">
        <v>0</v>
      </c>
      <c r="S50" s="124">
        <v>0</v>
      </c>
      <c r="T50" s="124">
        <v>0</v>
      </c>
      <c r="U50" s="124">
        <v>0</v>
      </c>
      <c r="V50" s="124">
        <v>0</v>
      </c>
      <c r="W50" s="124">
        <v>0</v>
      </c>
      <c r="X50" s="124">
        <v>0</v>
      </c>
      <c r="Y50" s="124">
        <v>0</v>
      </c>
      <c r="Z50" s="124">
        <v>0</v>
      </c>
      <c r="AA50" s="124">
        <v>0</v>
      </c>
      <c r="AB50" s="124">
        <v>0</v>
      </c>
      <c r="AC50" s="124">
        <v>0</v>
      </c>
      <c r="AD50" s="124">
        <v>0</v>
      </c>
      <c r="AE50" s="124">
        <v>0</v>
      </c>
      <c r="AF50" s="124">
        <v>0</v>
      </c>
      <c r="AG50" s="124">
        <v>0</v>
      </c>
      <c r="AH50" s="166">
        <v>0</v>
      </c>
      <c r="AI50" s="166">
        <v>0</v>
      </c>
      <c r="AJ50" s="166">
        <v>0</v>
      </c>
      <c r="AK50" s="166">
        <v>0</v>
      </c>
      <c r="AL50" s="166">
        <v>0</v>
      </c>
      <c r="AM50" s="166">
        <v>0</v>
      </c>
      <c r="AN50" s="166">
        <v>0</v>
      </c>
      <c r="AO50" s="166">
        <v>0</v>
      </c>
      <c r="AP50" s="166">
        <v>0</v>
      </c>
      <c r="AQ50" s="166">
        <v>0</v>
      </c>
      <c r="AR50" s="166">
        <v>0</v>
      </c>
      <c r="AS50" s="166">
        <v>0</v>
      </c>
      <c r="AT50" s="166">
        <v>0</v>
      </c>
      <c r="AU50" s="166">
        <v>0</v>
      </c>
      <c r="AV50" s="166">
        <v>0</v>
      </c>
      <c r="AW50" s="166">
        <v>0</v>
      </c>
      <c r="AX50" s="166">
        <v>0</v>
      </c>
      <c r="AY50" s="166">
        <v>0</v>
      </c>
      <c r="AZ50" s="166">
        <v>0</v>
      </c>
      <c r="BA50" s="166">
        <v>0</v>
      </c>
      <c r="BB50" s="166">
        <v>0</v>
      </c>
      <c r="BC50" s="166">
        <v>0</v>
      </c>
      <c r="BD50" s="166">
        <v>0</v>
      </c>
      <c r="BE50" s="166">
        <v>0</v>
      </c>
      <c r="BF50" s="166">
        <v>0</v>
      </c>
      <c r="BG50" s="166">
        <v>0</v>
      </c>
    </row>
    <row r="51" spans="1:59" ht="15" x14ac:dyDescent="0.25">
      <c r="A51" s="244">
        <f>PowellInflow.Unregulated!A51</f>
        <v>45566</v>
      </c>
      <c r="B51" s="117">
        <v>1</v>
      </c>
      <c r="C51" s="117">
        <v>1</v>
      </c>
      <c r="D51" s="117">
        <v>1</v>
      </c>
      <c r="E51" s="124">
        <v>0</v>
      </c>
      <c r="F51" s="124">
        <v>0</v>
      </c>
      <c r="G51" s="124">
        <v>0</v>
      </c>
      <c r="H51" s="124">
        <v>0</v>
      </c>
      <c r="I51" s="124">
        <v>0</v>
      </c>
      <c r="J51" s="124">
        <v>0</v>
      </c>
      <c r="K51" s="124">
        <v>0</v>
      </c>
      <c r="L51" s="124">
        <v>0</v>
      </c>
      <c r="M51" s="124">
        <v>0</v>
      </c>
      <c r="N51" s="124">
        <v>0</v>
      </c>
      <c r="O51" s="124">
        <v>0</v>
      </c>
      <c r="P51" s="124">
        <v>0</v>
      </c>
      <c r="Q51" s="124">
        <v>0</v>
      </c>
      <c r="R51" s="124">
        <v>0</v>
      </c>
      <c r="S51" s="124">
        <v>0</v>
      </c>
      <c r="T51" s="124">
        <v>0</v>
      </c>
      <c r="U51" s="124">
        <v>0</v>
      </c>
      <c r="V51" s="124">
        <v>0</v>
      </c>
      <c r="W51" s="124">
        <v>0</v>
      </c>
      <c r="X51" s="124">
        <v>0</v>
      </c>
      <c r="Y51" s="124">
        <v>0</v>
      </c>
      <c r="Z51" s="124">
        <v>0</v>
      </c>
      <c r="AA51" s="124">
        <v>0</v>
      </c>
      <c r="AB51" s="124">
        <v>0</v>
      </c>
      <c r="AC51" s="124">
        <v>0</v>
      </c>
      <c r="AD51" s="124">
        <v>0</v>
      </c>
      <c r="AE51" s="124">
        <v>0</v>
      </c>
      <c r="AF51" s="124">
        <v>0</v>
      </c>
      <c r="AG51" s="124">
        <v>0</v>
      </c>
      <c r="AH51" s="166">
        <v>0</v>
      </c>
      <c r="AI51" s="166">
        <v>0</v>
      </c>
      <c r="AJ51" s="166">
        <v>0</v>
      </c>
      <c r="AK51" s="166">
        <v>0</v>
      </c>
      <c r="AL51" s="166">
        <v>0</v>
      </c>
      <c r="AM51" s="166">
        <v>0</v>
      </c>
      <c r="AN51" s="166">
        <v>0</v>
      </c>
      <c r="AO51" s="166">
        <v>0</v>
      </c>
      <c r="AP51" s="166">
        <v>0</v>
      </c>
      <c r="AQ51" s="166">
        <v>0</v>
      </c>
      <c r="AR51" s="166">
        <v>0</v>
      </c>
      <c r="AS51" s="166">
        <v>0</v>
      </c>
      <c r="AT51" s="166">
        <v>0</v>
      </c>
      <c r="AU51" s="166">
        <v>0</v>
      </c>
      <c r="AV51" s="166">
        <v>0</v>
      </c>
      <c r="AW51" s="166">
        <v>0</v>
      </c>
      <c r="AX51" s="166">
        <v>0</v>
      </c>
      <c r="AY51" s="166">
        <v>0</v>
      </c>
      <c r="AZ51" s="166">
        <v>0</v>
      </c>
      <c r="BA51" s="166">
        <v>0</v>
      </c>
      <c r="BB51" s="166">
        <v>0</v>
      </c>
      <c r="BC51" s="166">
        <v>0</v>
      </c>
      <c r="BD51" s="166">
        <v>0</v>
      </c>
      <c r="BE51" s="166">
        <v>0</v>
      </c>
      <c r="BF51" s="166">
        <v>0</v>
      </c>
      <c r="BG51" s="166">
        <v>0</v>
      </c>
    </row>
    <row r="52" spans="1:59" ht="15" x14ac:dyDescent="0.25">
      <c r="A52" s="244">
        <f>PowellInflow.Unregulated!A52</f>
        <v>45597</v>
      </c>
      <c r="B52" s="117">
        <v>1</v>
      </c>
      <c r="C52" s="117">
        <v>1</v>
      </c>
      <c r="D52" s="117">
        <v>1</v>
      </c>
      <c r="E52" s="124">
        <v>0</v>
      </c>
      <c r="F52" s="124">
        <v>0</v>
      </c>
      <c r="G52" s="124">
        <v>0</v>
      </c>
      <c r="H52" s="124">
        <v>0</v>
      </c>
      <c r="I52" s="124">
        <v>0</v>
      </c>
      <c r="J52" s="124">
        <v>0</v>
      </c>
      <c r="K52" s="124">
        <v>0</v>
      </c>
      <c r="L52" s="124">
        <v>0</v>
      </c>
      <c r="M52" s="124">
        <v>0</v>
      </c>
      <c r="N52" s="124">
        <v>0</v>
      </c>
      <c r="O52" s="124">
        <v>0</v>
      </c>
      <c r="P52" s="124">
        <v>0</v>
      </c>
      <c r="Q52" s="124">
        <v>0</v>
      </c>
      <c r="R52" s="124">
        <v>0</v>
      </c>
      <c r="S52" s="124">
        <v>0</v>
      </c>
      <c r="T52" s="124">
        <v>0</v>
      </c>
      <c r="U52" s="124">
        <v>0</v>
      </c>
      <c r="V52" s="124">
        <v>0</v>
      </c>
      <c r="W52" s="124">
        <v>0</v>
      </c>
      <c r="X52" s="124">
        <v>0</v>
      </c>
      <c r="Y52" s="124">
        <v>0</v>
      </c>
      <c r="Z52" s="124">
        <v>0</v>
      </c>
      <c r="AA52" s="124">
        <v>0</v>
      </c>
      <c r="AB52" s="124">
        <v>0</v>
      </c>
      <c r="AC52" s="124">
        <v>0</v>
      </c>
      <c r="AD52" s="124">
        <v>0</v>
      </c>
      <c r="AE52" s="124">
        <v>0</v>
      </c>
      <c r="AF52" s="124">
        <v>0</v>
      </c>
      <c r="AG52" s="124">
        <v>0</v>
      </c>
      <c r="AH52" s="166">
        <v>0</v>
      </c>
      <c r="AI52" s="166">
        <v>0</v>
      </c>
      <c r="AJ52" s="166">
        <v>0</v>
      </c>
      <c r="AK52" s="166">
        <v>0</v>
      </c>
      <c r="AL52" s="166">
        <v>0</v>
      </c>
      <c r="AM52" s="166">
        <v>0</v>
      </c>
      <c r="AN52" s="166">
        <v>0</v>
      </c>
      <c r="AO52" s="166">
        <v>0</v>
      </c>
      <c r="AP52" s="166">
        <v>0</v>
      </c>
      <c r="AQ52" s="166">
        <v>0</v>
      </c>
      <c r="AR52" s="166">
        <v>0</v>
      </c>
      <c r="AS52" s="166">
        <v>0</v>
      </c>
      <c r="AT52" s="166">
        <v>0</v>
      </c>
      <c r="AU52" s="166">
        <v>0</v>
      </c>
      <c r="AV52" s="166">
        <v>0</v>
      </c>
      <c r="AW52" s="166">
        <v>0</v>
      </c>
      <c r="AX52" s="166">
        <v>0</v>
      </c>
      <c r="AY52" s="166">
        <v>0</v>
      </c>
      <c r="AZ52" s="166">
        <v>0</v>
      </c>
      <c r="BA52" s="166">
        <v>0</v>
      </c>
      <c r="BB52" s="166">
        <v>0</v>
      </c>
      <c r="BC52" s="166">
        <v>0</v>
      </c>
      <c r="BD52" s="166">
        <v>0</v>
      </c>
      <c r="BE52" s="166">
        <v>0</v>
      </c>
      <c r="BF52" s="166">
        <v>0</v>
      </c>
      <c r="BG52" s="166">
        <v>0</v>
      </c>
    </row>
    <row r="53" spans="1:59" ht="15" x14ac:dyDescent="0.25">
      <c r="A53" s="244">
        <f>PowellInflow.Unregulated!A53</f>
        <v>45627</v>
      </c>
      <c r="B53" s="117">
        <v>1</v>
      </c>
      <c r="C53" s="117">
        <v>1</v>
      </c>
      <c r="D53" s="117">
        <v>1</v>
      </c>
      <c r="E53" s="124">
        <v>0</v>
      </c>
      <c r="F53" s="124">
        <v>0</v>
      </c>
      <c r="G53" s="124">
        <v>0</v>
      </c>
      <c r="H53" s="124">
        <v>0</v>
      </c>
      <c r="I53" s="124">
        <v>0</v>
      </c>
      <c r="J53" s="124">
        <v>0</v>
      </c>
      <c r="K53" s="124">
        <v>0</v>
      </c>
      <c r="L53" s="124">
        <v>0</v>
      </c>
      <c r="M53" s="124">
        <v>0</v>
      </c>
      <c r="N53" s="124">
        <v>0</v>
      </c>
      <c r="O53" s="124">
        <v>0</v>
      </c>
      <c r="P53" s="124">
        <v>0</v>
      </c>
      <c r="Q53" s="124">
        <v>0</v>
      </c>
      <c r="R53" s="124">
        <v>0</v>
      </c>
      <c r="S53" s="124">
        <v>0</v>
      </c>
      <c r="T53" s="124">
        <v>0</v>
      </c>
      <c r="U53" s="124">
        <v>0</v>
      </c>
      <c r="V53" s="124">
        <v>0</v>
      </c>
      <c r="W53" s="124">
        <v>0</v>
      </c>
      <c r="X53" s="124">
        <v>0</v>
      </c>
      <c r="Y53" s="124">
        <v>0</v>
      </c>
      <c r="Z53" s="124">
        <v>0</v>
      </c>
      <c r="AA53" s="124">
        <v>0</v>
      </c>
      <c r="AB53" s="124">
        <v>0</v>
      </c>
      <c r="AC53" s="124">
        <v>0</v>
      </c>
      <c r="AD53" s="124">
        <v>0</v>
      </c>
      <c r="AE53" s="124">
        <v>0</v>
      </c>
      <c r="AF53" s="124">
        <v>0</v>
      </c>
      <c r="AG53" s="124">
        <v>0</v>
      </c>
      <c r="AH53" s="166">
        <v>0</v>
      </c>
      <c r="AI53" s="166">
        <v>0</v>
      </c>
      <c r="AJ53" s="166">
        <v>0</v>
      </c>
      <c r="AK53" s="166">
        <v>0</v>
      </c>
      <c r="AL53" s="166">
        <v>0</v>
      </c>
      <c r="AM53" s="166">
        <v>0</v>
      </c>
      <c r="AN53" s="166">
        <v>0</v>
      </c>
      <c r="AO53" s="166">
        <v>0</v>
      </c>
      <c r="AP53" s="166">
        <v>0</v>
      </c>
      <c r="AQ53" s="166">
        <v>0</v>
      </c>
      <c r="AR53" s="166">
        <v>0</v>
      </c>
      <c r="AS53" s="166">
        <v>0</v>
      </c>
      <c r="AT53" s="166">
        <v>0</v>
      </c>
      <c r="AU53" s="166">
        <v>0</v>
      </c>
      <c r="AV53" s="166">
        <v>0</v>
      </c>
      <c r="AW53" s="166">
        <v>0</v>
      </c>
      <c r="AX53" s="166">
        <v>0</v>
      </c>
      <c r="AY53" s="166">
        <v>0</v>
      </c>
      <c r="AZ53" s="166">
        <v>0</v>
      </c>
      <c r="BA53" s="166">
        <v>0</v>
      </c>
      <c r="BB53" s="166">
        <v>0</v>
      </c>
      <c r="BC53" s="166">
        <v>0</v>
      </c>
      <c r="BD53" s="166">
        <v>0</v>
      </c>
      <c r="BE53" s="166">
        <v>0</v>
      </c>
      <c r="BF53" s="166">
        <v>0</v>
      </c>
      <c r="BG53" s="166">
        <v>0</v>
      </c>
    </row>
    <row r="54" spans="1:59" ht="15" x14ac:dyDescent="0.25">
      <c r="A54" s="244">
        <f>PowellInflow.Unregulated!A54</f>
        <v>45658</v>
      </c>
      <c r="B54" s="117">
        <v>1</v>
      </c>
      <c r="C54" s="117">
        <v>1</v>
      </c>
      <c r="D54" s="117">
        <v>1</v>
      </c>
      <c r="E54" s="124">
        <v>0</v>
      </c>
      <c r="F54" s="124">
        <v>0</v>
      </c>
      <c r="G54" s="124">
        <v>0</v>
      </c>
      <c r="H54" s="124">
        <v>0</v>
      </c>
      <c r="I54" s="124">
        <v>0</v>
      </c>
      <c r="J54" s="124">
        <v>0</v>
      </c>
      <c r="K54" s="124">
        <v>0</v>
      </c>
      <c r="L54" s="124">
        <v>0</v>
      </c>
      <c r="M54" s="124">
        <v>0</v>
      </c>
      <c r="N54" s="124">
        <v>0</v>
      </c>
      <c r="O54" s="124">
        <v>0</v>
      </c>
      <c r="P54" s="124">
        <v>0</v>
      </c>
      <c r="Q54" s="124">
        <v>0</v>
      </c>
      <c r="R54" s="124">
        <v>0</v>
      </c>
      <c r="S54" s="124">
        <v>0</v>
      </c>
      <c r="T54" s="124">
        <v>0</v>
      </c>
      <c r="U54" s="124">
        <v>0</v>
      </c>
      <c r="V54" s="124">
        <v>0</v>
      </c>
      <c r="W54" s="124">
        <v>0</v>
      </c>
      <c r="X54" s="124">
        <v>0</v>
      </c>
      <c r="Y54" s="124">
        <v>0</v>
      </c>
      <c r="Z54" s="124">
        <v>0</v>
      </c>
      <c r="AA54" s="124">
        <v>0</v>
      </c>
      <c r="AB54" s="124">
        <v>0</v>
      </c>
      <c r="AC54" s="124">
        <v>0</v>
      </c>
      <c r="AD54" s="124">
        <v>0</v>
      </c>
      <c r="AE54" s="124">
        <v>0</v>
      </c>
      <c r="AF54" s="124">
        <v>0</v>
      </c>
      <c r="AG54" s="124">
        <v>0</v>
      </c>
      <c r="AH54" s="166">
        <v>0</v>
      </c>
      <c r="AI54" s="166">
        <v>0</v>
      </c>
      <c r="AJ54" s="166">
        <v>0</v>
      </c>
      <c r="AK54" s="166">
        <v>0</v>
      </c>
      <c r="AL54" s="166">
        <v>0</v>
      </c>
      <c r="AM54" s="166">
        <v>0</v>
      </c>
      <c r="AN54" s="166">
        <v>0</v>
      </c>
      <c r="AO54" s="166">
        <v>0</v>
      </c>
      <c r="AP54" s="166">
        <v>0</v>
      </c>
      <c r="AQ54" s="166">
        <v>0</v>
      </c>
      <c r="AR54" s="166">
        <v>0</v>
      </c>
      <c r="AS54" s="166">
        <v>0</v>
      </c>
      <c r="AT54" s="166">
        <v>0</v>
      </c>
      <c r="AU54" s="166">
        <v>0</v>
      </c>
      <c r="AV54" s="166">
        <v>0</v>
      </c>
      <c r="AW54" s="166">
        <v>0</v>
      </c>
      <c r="AX54" s="166">
        <v>0</v>
      </c>
      <c r="AY54" s="166">
        <v>0</v>
      </c>
      <c r="AZ54" s="166">
        <v>0</v>
      </c>
      <c r="BA54" s="166">
        <v>0</v>
      </c>
      <c r="BB54" s="166">
        <v>0</v>
      </c>
      <c r="BC54" s="166">
        <v>0</v>
      </c>
      <c r="BD54" s="166">
        <v>0</v>
      </c>
      <c r="BE54" s="166">
        <v>0</v>
      </c>
      <c r="BF54" s="166">
        <v>0</v>
      </c>
      <c r="BG54" s="166">
        <v>0</v>
      </c>
    </row>
    <row r="55" spans="1:59" ht="15" x14ac:dyDescent="0.25">
      <c r="A55" s="244">
        <f>PowellInflow.Unregulated!A55</f>
        <v>45689</v>
      </c>
      <c r="B55" s="117">
        <v>1</v>
      </c>
      <c r="C55" s="117">
        <v>1</v>
      </c>
      <c r="D55" s="117">
        <v>1</v>
      </c>
      <c r="E55" s="124">
        <v>0</v>
      </c>
      <c r="F55" s="124">
        <v>0</v>
      </c>
      <c r="G55" s="124">
        <v>0</v>
      </c>
      <c r="H55" s="124">
        <v>0</v>
      </c>
      <c r="I55" s="124">
        <v>0</v>
      </c>
      <c r="J55" s="124">
        <v>0</v>
      </c>
      <c r="K55" s="124">
        <v>0</v>
      </c>
      <c r="L55" s="124">
        <v>0</v>
      </c>
      <c r="M55" s="124">
        <v>0</v>
      </c>
      <c r="N55" s="124">
        <v>0</v>
      </c>
      <c r="O55" s="124">
        <v>0</v>
      </c>
      <c r="P55" s="124">
        <v>0</v>
      </c>
      <c r="Q55" s="124">
        <v>0</v>
      </c>
      <c r="R55" s="124">
        <v>0</v>
      </c>
      <c r="S55" s="124">
        <v>0</v>
      </c>
      <c r="T55" s="124">
        <v>0</v>
      </c>
      <c r="U55" s="124">
        <v>0</v>
      </c>
      <c r="V55" s="124">
        <v>0</v>
      </c>
      <c r="W55" s="124">
        <v>0</v>
      </c>
      <c r="X55" s="124">
        <v>0</v>
      </c>
      <c r="Y55" s="124">
        <v>0</v>
      </c>
      <c r="Z55" s="124">
        <v>0</v>
      </c>
      <c r="AA55" s="124">
        <v>0</v>
      </c>
      <c r="AB55" s="124">
        <v>0</v>
      </c>
      <c r="AC55" s="124">
        <v>0</v>
      </c>
      <c r="AD55" s="124">
        <v>0</v>
      </c>
      <c r="AE55" s="124">
        <v>0</v>
      </c>
      <c r="AF55" s="124">
        <v>0</v>
      </c>
      <c r="AG55" s="124">
        <v>0</v>
      </c>
      <c r="AH55" s="166">
        <v>0</v>
      </c>
      <c r="AI55" s="166">
        <v>0</v>
      </c>
      <c r="AJ55" s="166">
        <v>0</v>
      </c>
      <c r="AK55" s="166">
        <v>0</v>
      </c>
      <c r="AL55" s="166">
        <v>0</v>
      </c>
      <c r="AM55" s="166">
        <v>0</v>
      </c>
      <c r="AN55" s="166">
        <v>0</v>
      </c>
      <c r="AO55" s="166">
        <v>0</v>
      </c>
      <c r="AP55" s="166">
        <v>0</v>
      </c>
      <c r="AQ55" s="166">
        <v>0</v>
      </c>
      <c r="AR55" s="166">
        <v>0</v>
      </c>
      <c r="AS55" s="166">
        <v>0</v>
      </c>
      <c r="AT55" s="166">
        <v>0</v>
      </c>
      <c r="AU55" s="166">
        <v>0</v>
      </c>
      <c r="AV55" s="166">
        <v>0</v>
      </c>
      <c r="AW55" s="166">
        <v>0</v>
      </c>
      <c r="AX55" s="166">
        <v>0</v>
      </c>
      <c r="AY55" s="166">
        <v>0</v>
      </c>
      <c r="AZ55" s="166">
        <v>0</v>
      </c>
      <c r="BA55" s="166">
        <v>0</v>
      </c>
      <c r="BB55" s="166">
        <v>0</v>
      </c>
      <c r="BC55" s="166">
        <v>0</v>
      </c>
      <c r="BD55" s="166">
        <v>0</v>
      </c>
      <c r="BE55" s="166">
        <v>0</v>
      </c>
      <c r="BF55" s="166">
        <v>0</v>
      </c>
      <c r="BG55" s="166">
        <v>0</v>
      </c>
    </row>
    <row r="56" spans="1:59" ht="15" x14ac:dyDescent="0.25">
      <c r="A56" s="244">
        <f>PowellInflow.Unregulated!A56</f>
        <v>45717</v>
      </c>
      <c r="B56" s="117">
        <v>1</v>
      </c>
      <c r="C56" s="117">
        <v>1</v>
      </c>
      <c r="D56" s="117">
        <v>1</v>
      </c>
      <c r="E56" s="124">
        <v>0</v>
      </c>
      <c r="F56" s="124">
        <v>0</v>
      </c>
      <c r="G56" s="124">
        <v>0</v>
      </c>
      <c r="H56" s="124">
        <v>0</v>
      </c>
      <c r="I56" s="124">
        <v>0</v>
      </c>
      <c r="J56" s="124">
        <v>0</v>
      </c>
      <c r="K56" s="124">
        <v>0</v>
      </c>
      <c r="L56" s="124">
        <v>0</v>
      </c>
      <c r="M56" s="124">
        <v>0</v>
      </c>
      <c r="N56" s="124">
        <v>0</v>
      </c>
      <c r="O56" s="124">
        <v>0</v>
      </c>
      <c r="P56" s="124">
        <v>0</v>
      </c>
      <c r="Q56" s="124">
        <v>0</v>
      </c>
      <c r="R56" s="124">
        <v>0</v>
      </c>
      <c r="S56" s="124">
        <v>0</v>
      </c>
      <c r="T56" s="124">
        <v>0</v>
      </c>
      <c r="U56" s="124">
        <v>0</v>
      </c>
      <c r="V56" s="124">
        <v>0</v>
      </c>
      <c r="W56" s="124">
        <v>0</v>
      </c>
      <c r="X56" s="124">
        <v>0</v>
      </c>
      <c r="Y56" s="124">
        <v>0</v>
      </c>
      <c r="Z56" s="124">
        <v>0</v>
      </c>
      <c r="AA56" s="124">
        <v>0</v>
      </c>
      <c r="AB56" s="124">
        <v>0</v>
      </c>
      <c r="AC56" s="124">
        <v>0</v>
      </c>
      <c r="AD56" s="124">
        <v>0</v>
      </c>
      <c r="AE56" s="124">
        <v>0</v>
      </c>
      <c r="AF56" s="124">
        <v>0</v>
      </c>
      <c r="AG56" s="124">
        <v>0</v>
      </c>
      <c r="AH56" s="166">
        <v>0</v>
      </c>
      <c r="AI56" s="166">
        <v>0</v>
      </c>
      <c r="AJ56" s="166">
        <v>0</v>
      </c>
      <c r="AK56" s="166">
        <v>0</v>
      </c>
      <c r="AL56" s="166">
        <v>0</v>
      </c>
      <c r="AM56" s="166">
        <v>0</v>
      </c>
      <c r="AN56" s="166">
        <v>0</v>
      </c>
      <c r="AO56" s="166">
        <v>0</v>
      </c>
      <c r="AP56" s="166">
        <v>0</v>
      </c>
      <c r="AQ56" s="166">
        <v>0</v>
      </c>
      <c r="AR56" s="166">
        <v>0</v>
      </c>
      <c r="AS56" s="166">
        <v>0</v>
      </c>
      <c r="AT56" s="166">
        <v>0</v>
      </c>
      <c r="AU56" s="166">
        <v>0</v>
      </c>
      <c r="AV56" s="166">
        <v>0</v>
      </c>
      <c r="AW56" s="166">
        <v>0</v>
      </c>
      <c r="AX56" s="166">
        <v>0</v>
      </c>
      <c r="AY56" s="166">
        <v>0</v>
      </c>
      <c r="AZ56" s="166">
        <v>0</v>
      </c>
      <c r="BA56" s="166">
        <v>0</v>
      </c>
      <c r="BB56" s="166">
        <v>0</v>
      </c>
      <c r="BC56" s="166">
        <v>0</v>
      </c>
      <c r="BD56" s="166">
        <v>0</v>
      </c>
      <c r="BE56" s="166">
        <v>0</v>
      </c>
      <c r="BF56" s="166">
        <v>0</v>
      </c>
      <c r="BG56" s="166">
        <v>0</v>
      </c>
    </row>
    <row r="57" spans="1:59" ht="15" x14ac:dyDescent="0.25">
      <c r="A57" s="244">
        <f>PowellInflow.Unregulated!A57</f>
        <v>45748</v>
      </c>
      <c r="B57" s="117">
        <v>1</v>
      </c>
      <c r="C57" s="117">
        <v>1</v>
      </c>
      <c r="D57" s="117">
        <v>1</v>
      </c>
      <c r="E57" s="124">
        <v>0</v>
      </c>
      <c r="F57" s="124">
        <v>0</v>
      </c>
      <c r="G57" s="124">
        <v>0</v>
      </c>
      <c r="H57" s="124">
        <v>0</v>
      </c>
      <c r="I57" s="124">
        <v>0</v>
      </c>
      <c r="J57" s="124">
        <v>0</v>
      </c>
      <c r="K57" s="124">
        <v>0</v>
      </c>
      <c r="L57" s="124">
        <v>0</v>
      </c>
      <c r="M57" s="124">
        <v>0</v>
      </c>
      <c r="N57" s="124">
        <v>0</v>
      </c>
      <c r="O57" s="124">
        <v>0</v>
      </c>
      <c r="P57" s="124">
        <v>0</v>
      </c>
      <c r="Q57" s="124">
        <v>0</v>
      </c>
      <c r="R57" s="124">
        <v>0</v>
      </c>
      <c r="S57" s="124">
        <v>0</v>
      </c>
      <c r="T57" s="124">
        <v>0</v>
      </c>
      <c r="U57" s="124">
        <v>0</v>
      </c>
      <c r="V57" s="124">
        <v>0</v>
      </c>
      <c r="W57" s="124">
        <v>0</v>
      </c>
      <c r="X57" s="124">
        <v>0</v>
      </c>
      <c r="Y57" s="124">
        <v>0</v>
      </c>
      <c r="Z57" s="124">
        <v>0</v>
      </c>
      <c r="AA57" s="124">
        <v>0</v>
      </c>
      <c r="AB57" s="124">
        <v>0</v>
      </c>
      <c r="AC57" s="124">
        <v>0</v>
      </c>
      <c r="AD57" s="124">
        <v>0</v>
      </c>
      <c r="AE57" s="124">
        <v>0</v>
      </c>
      <c r="AF57" s="124">
        <v>0</v>
      </c>
      <c r="AG57" s="124">
        <v>0</v>
      </c>
      <c r="AH57" s="166">
        <v>0</v>
      </c>
      <c r="AI57" s="166">
        <v>0</v>
      </c>
      <c r="AJ57" s="166">
        <v>0</v>
      </c>
      <c r="AK57" s="166">
        <v>0</v>
      </c>
      <c r="AL57" s="166">
        <v>0</v>
      </c>
      <c r="AM57" s="166">
        <v>0</v>
      </c>
      <c r="AN57" s="166">
        <v>0</v>
      </c>
      <c r="AO57" s="166">
        <v>0</v>
      </c>
      <c r="AP57" s="166">
        <v>0</v>
      </c>
      <c r="AQ57" s="166">
        <v>0</v>
      </c>
      <c r="AR57" s="166">
        <v>0</v>
      </c>
      <c r="AS57" s="166">
        <v>0</v>
      </c>
      <c r="AT57" s="166">
        <v>0</v>
      </c>
      <c r="AU57" s="166">
        <v>0</v>
      </c>
      <c r="AV57" s="166">
        <v>0</v>
      </c>
      <c r="AW57" s="166">
        <v>0</v>
      </c>
      <c r="AX57" s="166">
        <v>0</v>
      </c>
      <c r="AY57" s="166">
        <v>0</v>
      </c>
      <c r="AZ57" s="166">
        <v>0</v>
      </c>
      <c r="BA57" s="166">
        <v>0</v>
      </c>
      <c r="BB57" s="166">
        <v>0</v>
      </c>
      <c r="BC57" s="166">
        <v>0</v>
      </c>
      <c r="BD57" s="166">
        <v>0</v>
      </c>
      <c r="BE57" s="166">
        <v>0</v>
      </c>
      <c r="BF57" s="166">
        <v>0</v>
      </c>
      <c r="BG57" s="166">
        <v>0</v>
      </c>
    </row>
    <row r="58" spans="1:59" ht="15" x14ac:dyDescent="0.25">
      <c r="A58" s="244">
        <f>PowellInflow.Unregulated!A58</f>
        <v>45778</v>
      </c>
      <c r="B58" s="117">
        <v>1</v>
      </c>
      <c r="C58" s="117">
        <v>1</v>
      </c>
      <c r="D58" s="117">
        <v>1</v>
      </c>
      <c r="E58" s="124">
        <v>0</v>
      </c>
      <c r="F58" s="124">
        <v>0</v>
      </c>
      <c r="G58" s="124">
        <v>0</v>
      </c>
      <c r="H58" s="124">
        <v>0</v>
      </c>
      <c r="I58" s="124">
        <v>0</v>
      </c>
      <c r="J58" s="124">
        <v>0</v>
      </c>
      <c r="K58" s="124">
        <v>0</v>
      </c>
      <c r="L58" s="124">
        <v>0</v>
      </c>
      <c r="M58" s="124">
        <v>0</v>
      </c>
      <c r="N58" s="124">
        <v>0</v>
      </c>
      <c r="O58" s="124">
        <v>0</v>
      </c>
      <c r="P58" s="124">
        <v>0</v>
      </c>
      <c r="Q58" s="124">
        <v>0</v>
      </c>
      <c r="R58" s="124">
        <v>0</v>
      </c>
      <c r="S58" s="124">
        <v>0</v>
      </c>
      <c r="T58" s="124">
        <v>0</v>
      </c>
      <c r="U58" s="124">
        <v>0</v>
      </c>
      <c r="V58" s="124">
        <v>0</v>
      </c>
      <c r="W58" s="124">
        <v>0</v>
      </c>
      <c r="X58" s="124">
        <v>0</v>
      </c>
      <c r="Y58" s="124">
        <v>0</v>
      </c>
      <c r="Z58" s="124">
        <v>0</v>
      </c>
      <c r="AA58" s="124">
        <v>0</v>
      </c>
      <c r="AB58" s="124">
        <v>0</v>
      </c>
      <c r="AC58" s="124">
        <v>0</v>
      </c>
      <c r="AD58" s="124">
        <v>0</v>
      </c>
      <c r="AE58" s="124">
        <v>0</v>
      </c>
      <c r="AF58" s="124">
        <v>0</v>
      </c>
      <c r="AG58" s="124">
        <v>0</v>
      </c>
      <c r="AH58" s="166">
        <v>0</v>
      </c>
      <c r="AI58" s="166">
        <v>0</v>
      </c>
      <c r="AJ58" s="166">
        <v>0</v>
      </c>
      <c r="AK58" s="166">
        <v>0</v>
      </c>
      <c r="AL58" s="166">
        <v>0</v>
      </c>
      <c r="AM58" s="166">
        <v>0</v>
      </c>
      <c r="AN58" s="166">
        <v>0</v>
      </c>
      <c r="AO58" s="166">
        <v>0</v>
      </c>
      <c r="AP58" s="166">
        <v>0</v>
      </c>
      <c r="AQ58" s="166">
        <v>0</v>
      </c>
      <c r="AR58" s="166">
        <v>0</v>
      </c>
      <c r="AS58" s="166">
        <v>0</v>
      </c>
      <c r="AT58" s="166">
        <v>0</v>
      </c>
      <c r="AU58" s="166">
        <v>0</v>
      </c>
      <c r="AV58" s="166">
        <v>0</v>
      </c>
      <c r="AW58" s="166">
        <v>0</v>
      </c>
      <c r="AX58" s="166">
        <v>0</v>
      </c>
      <c r="AY58" s="166">
        <v>0</v>
      </c>
      <c r="AZ58" s="166">
        <v>0</v>
      </c>
      <c r="BA58" s="166">
        <v>0</v>
      </c>
      <c r="BB58" s="166">
        <v>0</v>
      </c>
      <c r="BC58" s="166">
        <v>0</v>
      </c>
      <c r="BD58" s="166">
        <v>0</v>
      </c>
      <c r="BE58" s="166">
        <v>0</v>
      </c>
      <c r="BF58" s="166">
        <v>0</v>
      </c>
      <c r="BG58" s="166">
        <v>0</v>
      </c>
    </row>
    <row r="59" spans="1:59" ht="15" x14ac:dyDescent="0.25">
      <c r="A59" s="244">
        <f>PowellInflow.Unregulated!A59</f>
        <v>45809</v>
      </c>
      <c r="B59" s="117">
        <v>1</v>
      </c>
      <c r="C59" s="117">
        <v>1</v>
      </c>
      <c r="D59" s="117">
        <v>1</v>
      </c>
      <c r="E59" s="124">
        <v>0</v>
      </c>
      <c r="F59" s="124">
        <v>0</v>
      </c>
      <c r="G59" s="124">
        <v>0</v>
      </c>
      <c r="H59" s="124">
        <v>0</v>
      </c>
      <c r="I59" s="124">
        <v>0</v>
      </c>
      <c r="J59" s="124">
        <v>0</v>
      </c>
      <c r="K59" s="124">
        <v>0</v>
      </c>
      <c r="L59" s="124">
        <v>0</v>
      </c>
      <c r="M59" s="124">
        <v>0</v>
      </c>
      <c r="N59" s="124">
        <v>0</v>
      </c>
      <c r="O59" s="124">
        <v>0</v>
      </c>
      <c r="P59" s="124">
        <v>0</v>
      </c>
      <c r="Q59" s="124">
        <v>0</v>
      </c>
      <c r="R59" s="124">
        <v>0</v>
      </c>
      <c r="S59" s="124">
        <v>0</v>
      </c>
      <c r="T59" s="124">
        <v>0</v>
      </c>
      <c r="U59" s="124">
        <v>0</v>
      </c>
      <c r="V59" s="124">
        <v>0</v>
      </c>
      <c r="W59" s="124">
        <v>0</v>
      </c>
      <c r="X59" s="124">
        <v>0</v>
      </c>
      <c r="Y59" s="124">
        <v>0</v>
      </c>
      <c r="Z59" s="124">
        <v>0</v>
      </c>
      <c r="AA59" s="124">
        <v>0</v>
      </c>
      <c r="AB59" s="124">
        <v>0</v>
      </c>
      <c r="AC59" s="124">
        <v>0</v>
      </c>
      <c r="AD59" s="124">
        <v>0</v>
      </c>
      <c r="AE59" s="124">
        <v>0</v>
      </c>
      <c r="AF59" s="124">
        <v>0</v>
      </c>
      <c r="AG59" s="124">
        <v>0</v>
      </c>
      <c r="AH59" s="166">
        <v>0</v>
      </c>
      <c r="AI59" s="166">
        <v>0</v>
      </c>
      <c r="AJ59" s="166">
        <v>0</v>
      </c>
      <c r="AK59" s="166">
        <v>0</v>
      </c>
      <c r="AL59" s="166">
        <v>0</v>
      </c>
      <c r="AM59" s="166">
        <v>0</v>
      </c>
      <c r="AN59" s="166">
        <v>0</v>
      </c>
      <c r="AO59" s="166">
        <v>0</v>
      </c>
      <c r="AP59" s="166">
        <v>0</v>
      </c>
      <c r="AQ59" s="166">
        <v>0</v>
      </c>
      <c r="AR59" s="166">
        <v>0</v>
      </c>
      <c r="AS59" s="166">
        <v>0</v>
      </c>
      <c r="AT59" s="166">
        <v>0</v>
      </c>
      <c r="AU59" s="166">
        <v>0</v>
      </c>
      <c r="AV59" s="166">
        <v>0</v>
      </c>
      <c r="AW59" s="166">
        <v>0</v>
      </c>
      <c r="AX59" s="166">
        <v>0</v>
      </c>
      <c r="AY59" s="166">
        <v>0</v>
      </c>
      <c r="AZ59" s="166">
        <v>0</v>
      </c>
      <c r="BA59" s="166">
        <v>0</v>
      </c>
      <c r="BB59" s="166">
        <v>0</v>
      </c>
      <c r="BC59" s="166">
        <v>0</v>
      </c>
      <c r="BD59" s="166">
        <v>0</v>
      </c>
      <c r="BE59" s="166">
        <v>0</v>
      </c>
      <c r="BF59" s="166">
        <v>0</v>
      </c>
      <c r="BG59" s="166">
        <v>0</v>
      </c>
    </row>
    <row r="60" spans="1:59" ht="15" x14ac:dyDescent="0.25">
      <c r="A60" s="244">
        <f>PowellInflow.Unregulated!A60</f>
        <v>45839</v>
      </c>
      <c r="B60" s="117">
        <v>1</v>
      </c>
      <c r="C60" s="117">
        <v>1</v>
      </c>
      <c r="D60" s="117">
        <v>1</v>
      </c>
      <c r="E60" s="124">
        <v>0</v>
      </c>
      <c r="F60" s="124">
        <v>0</v>
      </c>
      <c r="G60" s="124">
        <v>0</v>
      </c>
      <c r="H60" s="124">
        <v>0</v>
      </c>
      <c r="I60" s="124">
        <v>0</v>
      </c>
      <c r="J60" s="124">
        <v>0</v>
      </c>
      <c r="K60" s="124">
        <v>0</v>
      </c>
      <c r="L60" s="124">
        <v>0</v>
      </c>
      <c r="M60" s="124">
        <v>0</v>
      </c>
      <c r="N60" s="124">
        <v>0</v>
      </c>
      <c r="O60" s="124">
        <v>0</v>
      </c>
      <c r="P60" s="124">
        <v>0</v>
      </c>
      <c r="Q60" s="124">
        <v>0</v>
      </c>
      <c r="R60" s="124">
        <v>0</v>
      </c>
      <c r="S60" s="124">
        <v>0</v>
      </c>
      <c r="T60" s="124">
        <v>0</v>
      </c>
      <c r="U60" s="124">
        <v>0</v>
      </c>
      <c r="V60" s="124">
        <v>0</v>
      </c>
      <c r="W60" s="124">
        <v>0</v>
      </c>
      <c r="X60" s="124">
        <v>0</v>
      </c>
      <c r="Y60" s="124">
        <v>0</v>
      </c>
      <c r="Z60" s="124">
        <v>0</v>
      </c>
      <c r="AA60" s="124">
        <v>0</v>
      </c>
      <c r="AB60" s="124">
        <v>0</v>
      </c>
      <c r="AC60" s="124">
        <v>0</v>
      </c>
      <c r="AD60" s="124">
        <v>0</v>
      </c>
      <c r="AE60" s="124">
        <v>0</v>
      </c>
      <c r="AF60" s="124">
        <v>0</v>
      </c>
      <c r="AG60" s="124">
        <v>0</v>
      </c>
      <c r="AH60" s="166">
        <v>0</v>
      </c>
      <c r="AI60" s="166">
        <v>0</v>
      </c>
      <c r="AJ60" s="166">
        <v>0</v>
      </c>
      <c r="AK60" s="166">
        <v>0</v>
      </c>
      <c r="AL60" s="166">
        <v>0</v>
      </c>
      <c r="AM60" s="166">
        <v>0</v>
      </c>
      <c r="AN60" s="166">
        <v>0</v>
      </c>
      <c r="AO60" s="166">
        <v>0</v>
      </c>
      <c r="AP60" s="166">
        <v>0</v>
      </c>
      <c r="AQ60" s="166">
        <v>0</v>
      </c>
      <c r="AR60" s="166">
        <v>0</v>
      </c>
      <c r="AS60" s="166">
        <v>0</v>
      </c>
      <c r="AT60" s="166">
        <v>0</v>
      </c>
      <c r="AU60" s="166">
        <v>0</v>
      </c>
      <c r="AV60" s="166">
        <v>0</v>
      </c>
      <c r="AW60" s="166">
        <v>0</v>
      </c>
      <c r="AX60" s="166">
        <v>0</v>
      </c>
      <c r="AY60" s="166">
        <v>0</v>
      </c>
      <c r="AZ60" s="166">
        <v>0</v>
      </c>
      <c r="BA60" s="166">
        <v>0</v>
      </c>
      <c r="BB60" s="166">
        <v>0</v>
      </c>
      <c r="BC60" s="166">
        <v>0</v>
      </c>
      <c r="BD60" s="166">
        <v>0</v>
      </c>
      <c r="BE60" s="166">
        <v>0</v>
      </c>
      <c r="BF60" s="166">
        <v>0</v>
      </c>
      <c r="BG60" s="166">
        <v>0</v>
      </c>
    </row>
    <row r="61" spans="1:59" ht="15" x14ac:dyDescent="0.25">
      <c r="A61" s="244">
        <f>PowellInflow.Unregulated!A61</f>
        <v>45870</v>
      </c>
      <c r="B61" s="117">
        <v>1</v>
      </c>
      <c r="C61" s="117">
        <v>1</v>
      </c>
      <c r="D61" s="117">
        <v>1</v>
      </c>
      <c r="E61" s="124">
        <v>0</v>
      </c>
      <c r="F61" s="124">
        <v>0</v>
      </c>
      <c r="G61" s="124">
        <v>0</v>
      </c>
      <c r="H61" s="124">
        <v>0</v>
      </c>
      <c r="I61" s="124">
        <v>0</v>
      </c>
      <c r="J61" s="124">
        <v>0</v>
      </c>
      <c r="K61" s="124">
        <v>0</v>
      </c>
      <c r="L61" s="124">
        <v>0</v>
      </c>
      <c r="M61" s="124">
        <v>0</v>
      </c>
      <c r="N61" s="124">
        <v>0</v>
      </c>
      <c r="O61" s="124">
        <v>0</v>
      </c>
      <c r="P61" s="124">
        <v>0</v>
      </c>
      <c r="Q61" s="124">
        <v>0</v>
      </c>
      <c r="R61" s="124">
        <v>0</v>
      </c>
      <c r="S61" s="124">
        <v>0</v>
      </c>
      <c r="T61" s="124">
        <v>0</v>
      </c>
      <c r="U61" s="124">
        <v>0</v>
      </c>
      <c r="V61" s="124">
        <v>0</v>
      </c>
      <c r="W61" s="124">
        <v>0</v>
      </c>
      <c r="X61" s="124">
        <v>0</v>
      </c>
      <c r="Y61" s="124">
        <v>0</v>
      </c>
      <c r="Z61" s="124">
        <v>0</v>
      </c>
      <c r="AA61" s="124">
        <v>0</v>
      </c>
      <c r="AB61" s="124">
        <v>0</v>
      </c>
      <c r="AC61" s="124">
        <v>0</v>
      </c>
      <c r="AD61" s="124">
        <v>0</v>
      </c>
      <c r="AE61" s="124">
        <v>0</v>
      </c>
      <c r="AF61" s="124">
        <v>0</v>
      </c>
      <c r="AG61" s="124">
        <v>0</v>
      </c>
      <c r="AH61" s="166">
        <v>0</v>
      </c>
      <c r="AI61" s="166">
        <v>0</v>
      </c>
      <c r="AJ61" s="166">
        <v>0</v>
      </c>
      <c r="AK61" s="166">
        <v>0</v>
      </c>
      <c r="AL61" s="166">
        <v>0</v>
      </c>
      <c r="AM61" s="166">
        <v>0</v>
      </c>
      <c r="AN61" s="166">
        <v>0</v>
      </c>
      <c r="AO61" s="166">
        <v>0</v>
      </c>
      <c r="AP61" s="166">
        <v>0</v>
      </c>
      <c r="AQ61" s="166">
        <v>0</v>
      </c>
      <c r="AR61" s="166">
        <v>0</v>
      </c>
      <c r="AS61" s="166">
        <v>0</v>
      </c>
      <c r="AT61" s="166">
        <v>0</v>
      </c>
      <c r="AU61" s="166">
        <v>0</v>
      </c>
      <c r="AV61" s="166">
        <v>0</v>
      </c>
      <c r="AW61" s="166">
        <v>0</v>
      </c>
      <c r="AX61" s="166">
        <v>0</v>
      </c>
      <c r="AY61" s="166">
        <v>0</v>
      </c>
      <c r="AZ61" s="166">
        <v>0</v>
      </c>
      <c r="BA61" s="166">
        <v>0</v>
      </c>
      <c r="BB61" s="166">
        <v>0</v>
      </c>
      <c r="BC61" s="166">
        <v>0</v>
      </c>
      <c r="BD61" s="166">
        <v>0</v>
      </c>
      <c r="BE61" s="166">
        <v>0</v>
      </c>
      <c r="BF61" s="166">
        <v>0</v>
      </c>
      <c r="BG61" s="166">
        <v>0</v>
      </c>
    </row>
    <row r="62" spans="1:59" ht="15" x14ac:dyDescent="0.25">
      <c r="A62" s="244">
        <f>PowellInflow.Unregulated!A62</f>
        <v>45901</v>
      </c>
      <c r="B62" s="117">
        <v>1</v>
      </c>
      <c r="C62" s="117">
        <v>1</v>
      </c>
      <c r="D62" s="117">
        <v>1</v>
      </c>
      <c r="E62" s="124">
        <v>0</v>
      </c>
      <c r="F62" s="124">
        <v>0</v>
      </c>
      <c r="G62" s="124">
        <v>0</v>
      </c>
      <c r="H62" s="124">
        <v>0</v>
      </c>
      <c r="I62" s="124">
        <v>0</v>
      </c>
      <c r="J62" s="124">
        <v>0</v>
      </c>
      <c r="K62" s="124">
        <v>0</v>
      </c>
      <c r="L62" s="124">
        <v>0</v>
      </c>
      <c r="M62" s="124">
        <v>0</v>
      </c>
      <c r="N62" s="124">
        <v>0</v>
      </c>
      <c r="O62" s="124">
        <v>0</v>
      </c>
      <c r="P62" s="124">
        <v>0</v>
      </c>
      <c r="Q62" s="124">
        <v>0</v>
      </c>
      <c r="R62" s="124">
        <v>0</v>
      </c>
      <c r="S62" s="124">
        <v>0</v>
      </c>
      <c r="T62" s="124">
        <v>0</v>
      </c>
      <c r="U62" s="124">
        <v>0</v>
      </c>
      <c r="V62" s="124">
        <v>0</v>
      </c>
      <c r="W62" s="124">
        <v>0</v>
      </c>
      <c r="X62" s="124">
        <v>0</v>
      </c>
      <c r="Y62" s="124">
        <v>0</v>
      </c>
      <c r="Z62" s="124">
        <v>0</v>
      </c>
      <c r="AA62" s="124">
        <v>0</v>
      </c>
      <c r="AB62" s="124">
        <v>0</v>
      </c>
      <c r="AC62" s="124">
        <v>0</v>
      </c>
      <c r="AD62" s="124">
        <v>0</v>
      </c>
      <c r="AE62" s="124">
        <v>0</v>
      </c>
      <c r="AF62" s="124">
        <v>0</v>
      </c>
      <c r="AG62" s="124">
        <v>0</v>
      </c>
      <c r="AH62" s="166">
        <v>0</v>
      </c>
      <c r="AI62" s="166">
        <v>0</v>
      </c>
      <c r="AJ62" s="166">
        <v>0</v>
      </c>
      <c r="AK62" s="166">
        <v>0</v>
      </c>
      <c r="AL62" s="166">
        <v>0</v>
      </c>
      <c r="AM62" s="166">
        <v>0</v>
      </c>
      <c r="AN62" s="166">
        <v>0</v>
      </c>
      <c r="AO62" s="166">
        <v>0</v>
      </c>
      <c r="AP62" s="166">
        <v>0</v>
      </c>
      <c r="AQ62" s="166">
        <v>0</v>
      </c>
      <c r="AR62" s="166">
        <v>0</v>
      </c>
      <c r="AS62" s="166">
        <v>0</v>
      </c>
      <c r="AT62" s="166">
        <v>0</v>
      </c>
      <c r="AU62" s="166">
        <v>0</v>
      </c>
      <c r="AV62" s="166">
        <v>0</v>
      </c>
      <c r="AW62" s="166">
        <v>0</v>
      </c>
      <c r="AX62" s="166">
        <v>0</v>
      </c>
      <c r="AY62" s="166">
        <v>0</v>
      </c>
      <c r="AZ62" s="166">
        <v>0</v>
      </c>
      <c r="BA62" s="166">
        <v>0</v>
      </c>
      <c r="BB62" s="166">
        <v>0</v>
      </c>
      <c r="BC62" s="166">
        <v>0</v>
      </c>
      <c r="BD62" s="166">
        <v>0</v>
      </c>
      <c r="BE62" s="166">
        <v>0</v>
      </c>
      <c r="BF62" s="166">
        <v>0</v>
      </c>
      <c r="BG62" s="166">
        <v>0</v>
      </c>
    </row>
    <row r="63" spans="1:59" ht="15" x14ac:dyDescent="0.25">
      <c r="A63" s="244">
        <f>PowellInflow.Unregulated!A63</f>
        <v>45931</v>
      </c>
      <c r="B63" s="117">
        <v>1</v>
      </c>
      <c r="C63" s="117">
        <v>1</v>
      </c>
      <c r="D63" s="117">
        <v>1</v>
      </c>
      <c r="E63" s="124">
        <v>0</v>
      </c>
      <c r="F63" s="124">
        <v>0</v>
      </c>
      <c r="G63" s="124">
        <v>0</v>
      </c>
      <c r="H63" s="124">
        <v>0</v>
      </c>
      <c r="I63" s="124">
        <v>0</v>
      </c>
      <c r="J63" s="124">
        <v>0</v>
      </c>
      <c r="K63" s="124">
        <v>0</v>
      </c>
      <c r="L63" s="124">
        <v>0</v>
      </c>
      <c r="M63" s="124">
        <v>0</v>
      </c>
      <c r="N63" s="124">
        <v>0</v>
      </c>
      <c r="O63" s="124">
        <v>0</v>
      </c>
      <c r="P63" s="124">
        <v>0</v>
      </c>
      <c r="Q63" s="124">
        <v>0</v>
      </c>
      <c r="R63" s="124">
        <v>0</v>
      </c>
      <c r="S63" s="124">
        <v>0</v>
      </c>
      <c r="T63" s="124">
        <v>0</v>
      </c>
      <c r="U63" s="124">
        <v>0</v>
      </c>
      <c r="V63" s="124">
        <v>0</v>
      </c>
      <c r="W63" s="124">
        <v>0</v>
      </c>
      <c r="X63" s="124">
        <v>0</v>
      </c>
      <c r="Y63" s="124">
        <v>0</v>
      </c>
      <c r="Z63" s="124">
        <v>0</v>
      </c>
      <c r="AA63" s="124">
        <v>0</v>
      </c>
      <c r="AB63" s="124">
        <v>0</v>
      </c>
      <c r="AC63" s="124">
        <v>0</v>
      </c>
      <c r="AD63" s="124">
        <v>0</v>
      </c>
      <c r="AE63" s="124">
        <v>0</v>
      </c>
      <c r="AF63" s="124">
        <v>0</v>
      </c>
      <c r="AG63" s="124">
        <v>0</v>
      </c>
      <c r="AH63" s="166">
        <v>0</v>
      </c>
      <c r="AI63" s="166">
        <v>0</v>
      </c>
      <c r="AJ63" s="166">
        <v>0</v>
      </c>
      <c r="AK63" s="166">
        <v>0</v>
      </c>
      <c r="AL63" s="166">
        <v>0</v>
      </c>
      <c r="AM63" s="166">
        <v>0</v>
      </c>
      <c r="AN63" s="166">
        <v>0</v>
      </c>
      <c r="AO63" s="166">
        <v>0</v>
      </c>
      <c r="AP63" s="166">
        <v>0</v>
      </c>
      <c r="AQ63" s="166">
        <v>0</v>
      </c>
      <c r="AR63" s="166">
        <v>0</v>
      </c>
      <c r="AS63" s="166">
        <v>0</v>
      </c>
      <c r="AT63" s="166">
        <v>0</v>
      </c>
      <c r="AU63" s="166">
        <v>0</v>
      </c>
      <c r="AV63" s="166">
        <v>0</v>
      </c>
      <c r="AW63" s="166">
        <v>0</v>
      </c>
      <c r="AX63" s="166">
        <v>0</v>
      </c>
      <c r="AY63" s="166">
        <v>0</v>
      </c>
      <c r="AZ63" s="166">
        <v>0</v>
      </c>
      <c r="BA63" s="166">
        <v>0</v>
      </c>
      <c r="BB63" s="166">
        <v>0</v>
      </c>
      <c r="BC63" s="166">
        <v>0</v>
      </c>
      <c r="BD63" s="166">
        <v>0</v>
      </c>
      <c r="BE63" s="166">
        <v>0</v>
      </c>
      <c r="BF63" s="166">
        <v>0</v>
      </c>
      <c r="BG63" s="166">
        <v>0</v>
      </c>
    </row>
    <row r="64" spans="1:59" ht="15" x14ac:dyDescent="0.25">
      <c r="A64" s="244">
        <f>PowellInflow.Unregulated!A64</f>
        <v>0</v>
      </c>
      <c r="B64" s="117">
        <v>1</v>
      </c>
      <c r="C64" s="117">
        <v>1</v>
      </c>
      <c r="D64" s="117">
        <v>1</v>
      </c>
      <c r="E64" s="124">
        <v>0</v>
      </c>
      <c r="F64" s="124">
        <v>0</v>
      </c>
      <c r="G64" s="124">
        <v>0</v>
      </c>
      <c r="H64" s="124">
        <v>0</v>
      </c>
      <c r="I64" s="124">
        <v>0</v>
      </c>
      <c r="J64" s="124">
        <v>0</v>
      </c>
      <c r="K64" s="124">
        <v>0</v>
      </c>
      <c r="L64" s="124">
        <v>0</v>
      </c>
      <c r="M64" s="124">
        <v>0</v>
      </c>
      <c r="N64" s="124">
        <v>0</v>
      </c>
      <c r="O64" s="124">
        <v>0</v>
      </c>
      <c r="P64" s="124">
        <v>0</v>
      </c>
      <c r="Q64" s="124">
        <v>0</v>
      </c>
      <c r="R64" s="124">
        <v>0</v>
      </c>
      <c r="S64" s="124">
        <v>0</v>
      </c>
      <c r="T64" s="124">
        <v>0</v>
      </c>
      <c r="U64" s="124">
        <v>0</v>
      </c>
      <c r="V64" s="124">
        <v>0</v>
      </c>
      <c r="W64" s="124">
        <v>0</v>
      </c>
      <c r="X64" s="124">
        <v>0</v>
      </c>
      <c r="Y64" s="124">
        <v>0</v>
      </c>
      <c r="Z64" s="124">
        <v>0</v>
      </c>
      <c r="AA64" s="124">
        <v>0</v>
      </c>
      <c r="AB64" s="124">
        <v>0</v>
      </c>
      <c r="AC64" s="124">
        <v>0</v>
      </c>
      <c r="AD64" s="124">
        <v>0</v>
      </c>
      <c r="AE64" s="124">
        <v>0</v>
      </c>
      <c r="AF64" s="124">
        <v>0</v>
      </c>
      <c r="AG64" s="124">
        <v>0</v>
      </c>
      <c r="AH64" s="166">
        <v>0</v>
      </c>
      <c r="AI64" s="166">
        <v>0</v>
      </c>
      <c r="AJ64" s="166">
        <v>0</v>
      </c>
      <c r="AK64" s="166">
        <v>0</v>
      </c>
      <c r="AL64" s="166">
        <v>0</v>
      </c>
      <c r="AM64" s="166">
        <v>0</v>
      </c>
      <c r="AN64" s="166">
        <v>0</v>
      </c>
      <c r="AO64" s="166">
        <v>0</v>
      </c>
      <c r="AP64" s="166">
        <v>0</v>
      </c>
      <c r="AQ64" s="166">
        <v>0</v>
      </c>
      <c r="AR64" s="166">
        <v>0</v>
      </c>
      <c r="AS64" s="166">
        <v>0</v>
      </c>
      <c r="AT64" s="166">
        <v>0</v>
      </c>
      <c r="AU64" s="166">
        <v>0</v>
      </c>
      <c r="AV64" s="166">
        <v>0</v>
      </c>
      <c r="AW64" s="166">
        <v>0</v>
      </c>
      <c r="AX64" s="166">
        <v>0</v>
      </c>
      <c r="AY64" s="166">
        <v>0</v>
      </c>
      <c r="AZ64" s="166">
        <v>0</v>
      </c>
      <c r="BA64" s="166">
        <v>0</v>
      </c>
      <c r="BB64" s="166">
        <v>0</v>
      </c>
      <c r="BC64" s="166">
        <v>0</v>
      </c>
      <c r="BD64" s="166">
        <v>0</v>
      </c>
      <c r="BE64" s="166">
        <v>0</v>
      </c>
      <c r="BF64" s="166">
        <v>0</v>
      </c>
      <c r="BG64" s="166">
        <v>0</v>
      </c>
    </row>
    <row r="65" spans="1:59" ht="15" x14ac:dyDescent="0.25">
      <c r="A65" s="244">
        <f>PowellInflow.Unregulated!A65</f>
        <v>0</v>
      </c>
      <c r="B65" s="117">
        <v>1</v>
      </c>
      <c r="C65" s="117">
        <v>1</v>
      </c>
      <c r="D65" s="117">
        <v>1</v>
      </c>
      <c r="E65" s="124">
        <v>0</v>
      </c>
      <c r="F65" s="124">
        <v>0</v>
      </c>
      <c r="G65" s="124">
        <v>0</v>
      </c>
      <c r="H65" s="124">
        <v>0</v>
      </c>
      <c r="I65" s="124">
        <v>0</v>
      </c>
      <c r="J65" s="124">
        <v>0</v>
      </c>
      <c r="K65" s="124">
        <v>0</v>
      </c>
      <c r="L65" s="124">
        <v>0</v>
      </c>
      <c r="M65" s="124">
        <v>0</v>
      </c>
      <c r="N65" s="124">
        <v>0</v>
      </c>
      <c r="O65" s="124">
        <v>0</v>
      </c>
      <c r="P65" s="124">
        <v>0</v>
      </c>
      <c r="Q65" s="124">
        <v>0</v>
      </c>
      <c r="R65" s="124">
        <v>0</v>
      </c>
      <c r="S65" s="124">
        <v>0</v>
      </c>
      <c r="T65" s="124">
        <v>0</v>
      </c>
      <c r="U65" s="124">
        <v>0</v>
      </c>
      <c r="V65" s="124">
        <v>0</v>
      </c>
      <c r="W65" s="124">
        <v>0</v>
      </c>
      <c r="X65" s="124">
        <v>0</v>
      </c>
      <c r="Y65" s="124">
        <v>0</v>
      </c>
      <c r="Z65" s="124">
        <v>0</v>
      </c>
      <c r="AA65" s="124">
        <v>0</v>
      </c>
      <c r="AB65" s="124">
        <v>0</v>
      </c>
      <c r="AC65" s="124">
        <v>0</v>
      </c>
      <c r="AD65" s="124">
        <v>0</v>
      </c>
      <c r="AE65" s="124">
        <v>0</v>
      </c>
      <c r="AF65" s="124">
        <v>0</v>
      </c>
      <c r="AG65" s="124">
        <v>0</v>
      </c>
      <c r="AH65" s="166">
        <v>0</v>
      </c>
      <c r="AI65" s="166">
        <v>0</v>
      </c>
      <c r="AJ65" s="166">
        <v>0</v>
      </c>
      <c r="AK65" s="166">
        <v>0</v>
      </c>
      <c r="AL65" s="166">
        <v>0</v>
      </c>
      <c r="AM65" s="166">
        <v>0</v>
      </c>
      <c r="AN65" s="166">
        <v>0</v>
      </c>
      <c r="AO65" s="166">
        <v>0</v>
      </c>
      <c r="AP65" s="166">
        <v>0</v>
      </c>
      <c r="AQ65" s="166">
        <v>0</v>
      </c>
      <c r="AR65" s="166">
        <v>0</v>
      </c>
      <c r="AS65" s="166">
        <v>0</v>
      </c>
      <c r="AT65" s="166">
        <v>0</v>
      </c>
      <c r="AU65" s="166">
        <v>0</v>
      </c>
      <c r="AV65" s="166">
        <v>0</v>
      </c>
      <c r="AW65" s="166">
        <v>0</v>
      </c>
      <c r="AX65" s="166">
        <v>0</v>
      </c>
      <c r="AY65" s="166">
        <v>0</v>
      </c>
      <c r="AZ65" s="166">
        <v>0</v>
      </c>
      <c r="BA65" s="166">
        <v>0</v>
      </c>
      <c r="BB65" s="166">
        <v>0</v>
      </c>
      <c r="BC65" s="166">
        <v>0</v>
      </c>
      <c r="BD65" s="166">
        <v>0</v>
      </c>
      <c r="BE65" s="166">
        <v>0</v>
      </c>
      <c r="BF65" s="166">
        <v>0</v>
      </c>
      <c r="BG65" s="166">
        <v>0</v>
      </c>
    </row>
    <row r="66" spans="1:59" ht="15" x14ac:dyDescent="0.25">
      <c r="A66" s="244">
        <f>PowellInflow.Unregulated!A66</f>
        <v>0</v>
      </c>
      <c r="B66" s="117">
        <v>1</v>
      </c>
      <c r="C66" s="117">
        <v>1</v>
      </c>
      <c r="D66" s="117">
        <v>1</v>
      </c>
      <c r="E66" s="124">
        <v>0</v>
      </c>
      <c r="F66" s="124">
        <v>0</v>
      </c>
      <c r="G66" s="124">
        <v>0</v>
      </c>
      <c r="H66" s="124">
        <v>0</v>
      </c>
      <c r="I66" s="124">
        <v>0</v>
      </c>
      <c r="J66" s="124">
        <v>0</v>
      </c>
      <c r="K66" s="124">
        <v>0</v>
      </c>
      <c r="L66" s="124">
        <v>0</v>
      </c>
      <c r="M66" s="124">
        <v>0</v>
      </c>
      <c r="N66" s="124">
        <v>0</v>
      </c>
      <c r="O66" s="124">
        <v>0</v>
      </c>
      <c r="P66" s="124">
        <v>0</v>
      </c>
      <c r="Q66" s="124">
        <v>0</v>
      </c>
      <c r="R66" s="124">
        <v>0</v>
      </c>
      <c r="S66" s="124">
        <v>0</v>
      </c>
      <c r="T66" s="124">
        <v>0</v>
      </c>
      <c r="U66" s="124">
        <v>0</v>
      </c>
      <c r="V66" s="124">
        <v>0</v>
      </c>
      <c r="W66" s="124">
        <v>0</v>
      </c>
      <c r="X66" s="124">
        <v>0</v>
      </c>
      <c r="Y66" s="124">
        <v>0</v>
      </c>
      <c r="Z66" s="124">
        <v>0</v>
      </c>
      <c r="AA66" s="124">
        <v>0</v>
      </c>
      <c r="AB66" s="124">
        <v>0</v>
      </c>
      <c r="AC66" s="124">
        <v>0</v>
      </c>
      <c r="AD66" s="124">
        <v>0</v>
      </c>
      <c r="AE66" s="124">
        <v>0</v>
      </c>
      <c r="AF66" s="124">
        <v>0</v>
      </c>
      <c r="AG66" s="124">
        <v>0</v>
      </c>
      <c r="AH66" s="166">
        <v>0</v>
      </c>
      <c r="AI66" s="166">
        <v>0</v>
      </c>
      <c r="AJ66" s="166">
        <v>0</v>
      </c>
      <c r="AK66" s="166">
        <v>0</v>
      </c>
      <c r="AL66" s="166">
        <v>0</v>
      </c>
      <c r="AM66" s="166">
        <v>0</v>
      </c>
      <c r="AN66" s="166">
        <v>0</v>
      </c>
      <c r="AO66" s="166">
        <v>0</v>
      </c>
      <c r="AP66" s="166">
        <v>0</v>
      </c>
      <c r="AQ66" s="166">
        <v>0</v>
      </c>
      <c r="AR66" s="166">
        <v>0</v>
      </c>
      <c r="AS66" s="166">
        <v>0</v>
      </c>
      <c r="AT66" s="166">
        <v>0</v>
      </c>
      <c r="AU66" s="166">
        <v>0</v>
      </c>
      <c r="AV66" s="166">
        <v>0</v>
      </c>
      <c r="AW66" s="166">
        <v>0</v>
      </c>
      <c r="AX66" s="166">
        <v>0</v>
      </c>
      <c r="AY66" s="166">
        <v>0</v>
      </c>
      <c r="AZ66" s="166">
        <v>0</v>
      </c>
      <c r="BA66" s="166">
        <v>0</v>
      </c>
      <c r="BB66" s="166">
        <v>0</v>
      </c>
      <c r="BC66" s="166">
        <v>0</v>
      </c>
      <c r="BD66" s="166">
        <v>0</v>
      </c>
      <c r="BE66" s="166">
        <v>0</v>
      </c>
      <c r="BF66" s="166">
        <v>0</v>
      </c>
      <c r="BG66" s="166">
        <v>0</v>
      </c>
    </row>
    <row r="67" spans="1:59" ht="15" x14ac:dyDescent="0.25">
      <c r="A67" s="244">
        <f>PowellInflow.Unregulated!A67</f>
        <v>0</v>
      </c>
      <c r="B67" s="117">
        <v>1</v>
      </c>
      <c r="C67" s="117">
        <v>1</v>
      </c>
      <c r="D67" s="117">
        <v>1</v>
      </c>
      <c r="E67" s="124">
        <v>0</v>
      </c>
      <c r="F67" s="124">
        <v>0</v>
      </c>
      <c r="G67" s="124">
        <v>0</v>
      </c>
      <c r="H67" s="124">
        <v>0</v>
      </c>
      <c r="I67" s="124">
        <v>0</v>
      </c>
      <c r="J67" s="124">
        <v>0</v>
      </c>
      <c r="K67" s="124">
        <v>0</v>
      </c>
      <c r="L67" s="124">
        <v>0</v>
      </c>
      <c r="M67" s="124">
        <v>0</v>
      </c>
      <c r="N67" s="124">
        <v>0</v>
      </c>
      <c r="O67" s="124">
        <v>0</v>
      </c>
      <c r="P67" s="124">
        <v>0</v>
      </c>
      <c r="Q67" s="124">
        <v>0</v>
      </c>
      <c r="R67" s="124">
        <v>0</v>
      </c>
      <c r="S67" s="124">
        <v>0</v>
      </c>
      <c r="T67" s="124">
        <v>0</v>
      </c>
      <c r="U67" s="124">
        <v>0</v>
      </c>
      <c r="V67" s="124">
        <v>0</v>
      </c>
      <c r="W67" s="124">
        <v>0</v>
      </c>
      <c r="X67" s="124">
        <v>0</v>
      </c>
      <c r="Y67" s="124">
        <v>0</v>
      </c>
      <c r="Z67" s="124">
        <v>0</v>
      </c>
      <c r="AA67" s="124">
        <v>0</v>
      </c>
      <c r="AB67" s="124">
        <v>0</v>
      </c>
      <c r="AC67" s="124">
        <v>0</v>
      </c>
      <c r="AD67" s="124">
        <v>0</v>
      </c>
      <c r="AE67" s="124">
        <v>0</v>
      </c>
      <c r="AF67" s="124">
        <v>0</v>
      </c>
      <c r="AG67" s="124">
        <v>0</v>
      </c>
      <c r="AH67" s="166">
        <v>0</v>
      </c>
      <c r="AI67" s="166">
        <v>0</v>
      </c>
      <c r="AJ67" s="166">
        <v>0</v>
      </c>
      <c r="AK67" s="166">
        <v>0</v>
      </c>
      <c r="AL67" s="166">
        <v>0</v>
      </c>
      <c r="AM67" s="166">
        <v>0</v>
      </c>
      <c r="AN67" s="166">
        <v>0</v>
      </c>
      <c r="AO67" s="166">
        <v>0</v>
      </c>
      <c r="AP67" s="166">
        <v>0</v>
      </c>
      <c r="AQ67" s="166">
        <v>0</v>
      </c>
      <c r="AR67" s="166">
        <v>0</v>
      </c>
      <c r="AS67" s="166">
        <v>0</v>
      </c>
      <c r="AT67" s="166">
        <v>0</v>
      </c>
      <c r="AU67" s="166">
        <v>0</v>
      </c>
      <c r="AV67" s="166">
        <v>0</v>
      </c>
      <c r="AW67" s="166">
        <v>0</v>
      </c>
      <c r="AX67" s="166">
        <v>0</v>
      </c>
      <c r="AY67" s="166">
        <v>0</v>
      </c>
      <c r="AZ67" s="166">
        <v>0</v>
      </c>
      <c r="BA67" s="166">
        <v>0</v>
      </c>
      <c r="BB67" s="166">
        <v>0</v>
      </c>
      <c r="BC67" s="166">
        <v>0</v>
      </c>
      <c r="BD67" s="166">
        <v>0</v>
      </c>
      <c r="BE67" s="166">
        <v>0</v>
      </c>
      <c r="BF67" s="166">
        <v>0</v>
      </c>
      <c r="BG67" s="166">
        <v>0</v>
      </c>
    </row>
    <row r="68" spans="1:59" ht="15" x14ac:dyDescent="0.25">
      <c r="A68" s="244">
        <f>PowellInflow.Unregulated!A68</f>
        <v>0</v>
      </c>
      <c r="B68" s="117">
        <v>1</v>
      </c>
      <c r="C68" s="117">
        <v>1</v>
      </c>
      <c r="D68" s="117">
        <v>1</v>
      </c>
      <c r="E68" s="124">
        <v>0</v>
      </c>
      <c r="F68" s="124">
        <v>0</v>
      </c>
      <c r="G68" s="124">
        <v>0</v>
      </c>
      <c r="H68" s="124">
        <v>0</v>
      </c>
      <c r="I68" s="124">
        <v>0</v>
      </c>
      <c r="J68" s="124">
        <v>0</v>
      </c>
      <c r="K68" s="124">
        <v>0</v>
      </c>
      <c r="L68" s="124">
        <v>0</v>
      </c>
      <c r="M68" s="124">
        <v>0</v>
      </c>
      <c r="N68" s="124">
        <v>0</v>
      </c>
      <c r="O68" s="124">
        <v>0</v>
      </c>
      <c r="P68" s="124">
        <v>0</v>
      </c>
      <c r="Q68" s="124">
        <v>0</v>
      </c>
      <c r="R68" s="124">
        <v>0</v>
      </c>
      <c r="S68" s="124">
        <v>0</v>
      </c>
      <c r="T68" s="124">
        <v>0</v>
      </c>
      <c r="U68" s="124">
        <v>0</v>
      </c>
      <c r="V68" s="124">
        <v>0</v>
      </c>
      <c r="W68" s="124">
        <v>0</v>
      </c>
      <c r="X68" s="124">
        <v>0</v>
      </c>
      <c r="Y68" s="124">
        <v>0</v>
      </c>
      <c r="Z68" s="124">
        <v>0</v>
      </c>
      <c r="AA68" s="124">
        <v>0</v>
      </c>
      <c r="AB68" s="124">
        <v>0</v>
      </c>
      <c r="AC68" s="124">
        <v>0</v>
      </c>
      <c r="AD68" s="124">
        <v>0</v>
      </c>
      <c r="AE68" s="124">
        <v>0</v>
      </c>
      <c r="AF68" s="124">
        <v>0</v>
      </c>
      <c r="AG68" s="124">
        <v>0</v>
      </c>
      <c r="AH68" s="166">
        <v>0</v>
      </c>
      <c r="AI68" s="166">
        <v>0</v>
      </c>
      <c r="AJ68" s="166">
        <v>0</v>
      </c>
      <c r="AK68" s="166">
        <v>0</v>
      </c>
      <c r="AL68" s="166">
        <v>0</v>
      </c>
      <c r="AM68" s="166">
        <v>0</v>
      </c>
      <c r="AN68" s="166">
        <v>0</v>
      </c>
      <c r="AO68" s="166">
        <v>0</v>
      </c>
      <c r="AP68" s="166">
        <v>0</v>
      </c>
      <c r="AQ68" s="166">
        <v>0</v>
      </c>
      <c r="AR68" s="166">
        <v>0</v>
      </c>
      <c r="AS68" s="166">
        <v>0</v>
      </c>
      <c r="AT68" s="166">
        <v>0</v>
      </c>
      <c r="AU68" s="166">
        <v>0</v>
      </c>
      <c r="AV68" s="166">
        <v>0</v>
      </c>
      <c r="AW68" s="166">
        <v>0</v>
      </c>
      <c r="AX68" s="166">
        <v>0</v>
      </c>
      <c r="AY68" s="166">
        <v>0</v>
      </c>
      <c r="AZ68" s="166">
        <v>0</v>
      </c>
      <c r="BA68" s="166">
        <v>0</v>
      </c>
      <c r="BB68" s="166">
        <v>0</v>
      </c>
      <c r="BC68" s="166">
        <v>0</v>
      </c>
      <c r="BD68" s="166">
        <v>0</v>
      </c>
      <c r="BE68" s="166">
        <v>0</v>
      </c>
      <c r="BF68" s="166">
        <v>0</v>
      </c>
      <c r="BG68" s="166">
        <v>0</v>
      </c>
    </row>
    <row r="69" spans="1:59" ht="15" x14ac:dyDescent="0.25">
      <c r="A69" s="244">
        <f>PowellInflow.Unregulated!A69</f>
        <v>0</v>
      </c>
      <c r="B69" s="117">
        <v>1</v>
      </c>
      <c r="C69" s="117">
        <v>1</v>
      </c>
      <c r="D69" s="117">
        <v>1</v>
      </c>
      <c r="E69" s="124">
        <v>0</v>
      </c>
      <c r="F69" s="124">
        <v>0</v>
      </c>
      <c r="G69" s="124">
        <v>0</v>
      </c>
      <c r="H69" s="124">
        <v>0</v>
      </c>
      <c r="I69" s="124">
        <v>0</v>
      </c>
      <c r="J69" s="124">
        <v>0</v>
      </c>
      <c r="K69" s="124">
        <v>0</v>
      </c>
      <c r="L69" s="124">
        <v>0</v>
      </c>
      <c r="M69" s="124">
        <v>0</v>
      </c>
      <c r="N69" s="124">
        <v>0</v>
      </c>
      <c r="O69" s="124">
        <v>0</v>
      </c>
      <c r="P69" s="124">
        <v>0</v>
      </c>
      <c r="Q69" s="124">
        <v>0</v>
      </c>
      <c r="R69" s="124">
        <v>0</v>
      </c>
      <c r="S69" s="124">
        <v>0</v>
      </c>
      <c r="T69" s="124">
        <v>0</v>
      </c>
      <c r="U69" s="124">
        <v>0</v>
      </c>
      <c r="V69" s="124">
        <v>0</v>
      </c>
      <c r="W69" s="124">
        <v>0</v>
      </c>
      <c r="X69" s="124">
        <v>0</v>
      </c>
      <c r="Y69" s="124">
        <v>0</v>
      </c>
      <c r="Z69" s="124">
        <v>0</v>
      </c>
      <c r="AA69" s="124">
        <v>0</v>
      </c>
      <c r="AB69" s="124">
        <v>0</v>
      </c>
      <c r="AC69" s="124">
        <v>0</v>
      </c>
      <c r="AD69" s="124">
        <v>0</v>
      </c>
      <c r="AE69" s="124">
        <v>0</v>
      </c>
      <c r="AF69" s="124">
        <v>0</v>
      </c>
      <c r="AG69" s="124">
        <v>0</v>
      </c>
      <c r="AH69" s="166">
        <v>0</v>
      </c>
      <c r="AI69" s="166">
        <v>0</v>
      </c>
      <c r="AJ69" s="166">
        <v>0</v>
      </c>
      <c r="AK69" s="166">
        <v>0</v>
      </c>
      <c r="AL69" s="166">
        <v>0</v>
      </c>
      <c r="AM69" s="166">
        <v>0</v>
      </c>
      <c r="AN69" s="166">
        <v>0</v>
      </c>
      <c r="AO69" s="166">
        <v>0</v>
      </c>
      <c r="AP69" s="166">
        <v>0</v>
      </c>
      <c r="AQ69" s="166">
        <v>0</v>
      </c>
      <c r="AR69" s="166">
        <v>0</v>
      </c>
      <c r="AS69" s="166">
        <v>0</v>
      </c>
      <c r="AT69" s="166">
        <v>0</v>
      </c>
      <c r="AU69" s="166">
        <v>0</v>
      </c>
      <c r="AV69" s="166">
        <v>0</v>
      </c>
      <c r="AW69" s="166">
        <v>0</v>
      </c>
      <c r="AX69" s="166">
        <v>0</v>
      </c>
      <c r="AY69" s="166">
        <v>0</v>
      </c>
      <c r="AZ69" s="166">
        <v>0</v>
      </c>
      <c r="BA69" s="166">
        <v>0</v>
      </c>
      <c r="BB69" s="166">
        <v>0</v>
      </c>
      <c r="BC69" s="166">
        <v>0</v>
      </c>
      <c r="BD69" s="166">
        <v>0</v>
      </c>
      <c r="BE69" s="166">
        <v>0</v>
      </c>
      <c r="BF69" s="166">
        <v>0</v>
      </c>
      <c r="BG69" s="166">
        <v>0</v>
      </c>
    </row>
    <row r="70" spans="1:59" ht="15" x14ac:dyDescent="0.25">
      <c r="A70" s="244">
        <f>PowellInflow.Unregulated!A70</f>
        <v>0</v>
      </c>
      <c r="B70" s="117">
        <v>1</v>
      </c>
      <c r="C70" s="117">
        <v>1</v>
      </c>
      <c r="D70" s="117">
        <v>1</v>
      </c>
      <c r="E70" s="124">
        <v>0</v>
      </c>
      <c r="F70" s="124">
        <v>0</v>
      </c>
      <c r="G70" s="124">
        <v>0</v>
      </c>
      <c r="H70" s="124">
        <v>0</v>
      </c>
      <c r="I70" s="124">
        <v>0</v>
      </c>
      <c r="J70" s="124">
        <v>0</v>
      </c>
      <c r="K70" s="124">
        <v>0</v>
      </c>
      <c r="L70" s="124">
        <v>0</v>
      </c>
      <c r="M70" s="124">
        <v>0</v>
      </c>
      <c r="N70" s="124">
        <v>0</v>
      </c>
      <c r="O70" s="124">
        <v>0</v>
      </c>
      <c r="P70" s="124">
        <v>0</v>
      </c>
      <c r="Q70" s="124">
        <v>0</v>
      </c>
      <c r="R70" s="124">
        <v>0</v>
      </c>
      <c r="S70" s="124">
        <v>0</v>
      </c>
      <c r="T70" s="124">
        <v>0</v>
      </c>
      <c r="U70" s="124">
        <v>0</v>
      </c>
      <c r="V70" s="124">
        <v>0</v>
      </c>
      <c r="W70" s="124">
        <v>0</v>
      </c>
      <c r="X70" s="124">
        <v>0</v>
      </c>
      <c r="Y70" s="124">
        <v>0</v>
      </c>
      <c r="Z70" s="124">
        <v>0</v>
      </c>
      <c r="AA70" s="124">
        <v>0</v>
      </c>
      <c r="AB70" s="124">
        <v>0</v>
      </c>
      <c r="AC70" s="124">
        <v>0</v>
      </c>
      <c r="AD70" s="124">
        <v>0</v>
      </c>
      <c r="AE70" s="124">
        <v>0</v>
      </c>
      <c r="AF70" s="124">
        <v>0</v>
      </c>
      <c r="AG70" s="124">
        <v>0</v>
      </c>
      <c r="AH70" s="166">
        <v>0</v>
      </c>
      <c r="AI70" s="166">
        <v>0</v>
      </c>
      <c r="AJ70" s="166">
        <v>0</v>
      </c>
      <c r="AK70" s="166">
        <v>0</v>
      </c>
      <c r="AL70" s="166">
        <v>0</v>
      </c>
      <c r="AM70" s="166">
        <v>0</v>
      </c>
      <c r="AN70" s="166">
        <v>0</v>
      </c>
      <c r="AO70" s="166">
        <v>0</v>
      </c>
      <c r="AP70" s="166">
        <v>0</v>
      </c>
      <c r="AQ70" s="166">
        <v>0</v>
      </c>
      <c r="AR70" s="166">
        <v>0</v>
      </c>
      <c r="AS70" s="166">
        <v>0</v>
      </c>
      <c r="AT70" s="166">
        <v>0</v>
      </c>
      <c r="AU70" s="166">
        <v>0</v>
      </c>
      <c r="AV70" s="166">
        <v>0</v>
      </c>
      <c r="AW70" s="166">
        <v>0</v>
      </c>
      <c r="AX70" s="166">
        <v>0</v>
      </c>
      <c r="AY70" s="166">
        <v>0</v>
      </c>
      <c r="AZ70" s="166">
        <v>0</v>
      </c>
      <c r="BA70" s="166">
        <v>0</v>
      </c>
      <c r="BB70" s="166">
        <v>0</v>
      </c>
      <c r="BC70" s="166">
        <v>0</v>
      </c>
      <c r="BD70" s="166">
        <v>0</v>
      </c>
      <c r="BE70" s="166">
        <v>0</v>
      </c>
      <c r="BF70" s="166">
        <v>0</v>
      </c>
      <c r="BG70" s="166">
        <v>0</v>
      </c>
    </row>
    <row r="71" spans="1:59" ht="15" x14ac:dyDescent="0.25">
      <c r="A71" s="244">
        <f>PowellInflow.Unregulated!A71</f>
        <v>0</v>
      </c>
      <c r="B71" s="117">
        <v>1</v>
      </c>
      <c r="C71" s="117">
        <v>1</v>
      </c>
      <c r="D71" s="117">
        <v>1</v>
      </c>
      <c r="E71" s="124">
        <v>0</v>
      </c>
      <c r="F71" s="124">
        <v>0</v>
      </c>
      <c r="G71" s="124">
        <v>0</v>
      </c>
      <c r="H71" s="124">
        <v>0</v>
      </c>
      <c r="I71" s="124">
        <v>0</v>
      </c>
      <c r="J71" s="124">
        <v>0</v>
      </c>
      <c r="K71" s="124">
        <v>0</v>
      </c>
      <c r="L71" s="124">
        <v>0</v>
      </c>
      <c r="M71" s="124">
        <v>0</v>
      </c>
      <c r="N71" s="124">
        <v>0</v>
      </c>
      <c r="O71" s="124">
        <v>0</v>
      </c>
      <c r="P71" s="124">
        <v>0</v>
      </c>
      <c r="Q71" s="124">
        <v>0</v>
      </c>
      <c r="R71" s="124">
        <v>0</v>
      </c>
      <c r="S71" s="124">
        <v>0</v>
      </c>
      <c r="T71" s="124">
        <v>0</v>
      </c>
      <c r="U71" s="124">
        <v>0</v>
      </c>
      <c r="V71" s="124">
        <v>0</v>
      </c>
      <c r="W71" s="124">
        <v>0</v>
      </c>
      <c r="X71" s="124">
        <v>0</v>
      </c>
      <c r="Y71" s="124">
        <v>0</v>
      </c>
      <c r="Z71" s="124">
        <v>0</v>
      </c>
      <c r="AA71" s="124">
        <v>0</v>
      </c>
      <c r="AB71" s="124">
        <v>0</v>
      </c>
      <c r="AC71" s="124">
        <v>0</v>
      </c>
      <c r="AD71" s="124">
        <v>0</v>
      </c>
      <c r="AE71" s="124">
        <v>0</v>
      </c>
      <c r="AF71" s="124">
        <v>0</v>
      </c>
      <c r="AG71" s="124">
        <v>0</v>
      </c>
      <c r="AH71" s="166">
        <v>0</v>
      </c>
      <c r="AI71" s="166">
        <v>0</v>
      </c>
      <c r="AJ71" s="166">
        <v>0</v>
      </c>
      <c r="AK71" s="166">
        <v>0</v>
      </c>
      <c r="AL71" s="166">
        <v>0</v>
      </c>
      <c r="AM71" s="166">
        <v>0</v>
      </c>
      <c r="AN71" s="166">
        <v>0</v>
      </c>
      <c r="AO71" s="166">
        <v>0</v>
      </c>
      <c r="AP71" s="166">
        <v>0</v>
      </c>
      <c r="AQ71" s="166">
        <v>0</v>
      </c>
      <c r="AR71" s="166">
        <v>0</v>
      </c>
      <c r="AS71" s="166">
        <v>0</v>
      </c>
      <c r="AT71" s="166">
        <v>0</v>
      </c>
      <c r="AU71" s="166">
        <v>0</v>
      </c>
      <c r="AV71" s="166">
        <v>0</v>
      </c>
      <c r="AW71" s="166">
        <v>0</v>
      </c>
      <c r="AX71" s="166">
        <v>0</v>
      </c>
      <c r="AY71" s="166">
        <v>0</v>
      </c>
      <c r="AZ71" s="166">
        <v>0</v>
      </c>
      <c r="BA71" s="166">
        <v>0</v>
      </c>
      <c r="BB71" s="166">
        <v>0</v>
      </c>
      <c r="BC71" s="166">
        <v>0</v>
      </c>
      <c r="BD71" s="166">
        <v>0</v>
      </c>
      <c r="BE71" s="166">
        <v>0</v>
      </c>
      <c r="BF71" s="166">
        <v>0</v>
      </c>
      <c r="BG71" s="166">
        <v>0</v>
      </c>
    </row>
    <row r="72" spans="1:59" ht="15" x14ac:dyDescent="0.25">
      <c r="A72" s="244">
        <f>PowellInflow.Unregulated!A72</f>
        <v>0</v>
      </c>
      <c r="B72" s="163">
        <v>1</v>
      </c>
      <c r="C72" s="163">
        <v>1</v>
      </c>
      <c r="D72" s="163">
        <v>1</v>
      </c>
      <c r="E72" s="166">
        <v>0</v>
      </c>
      <c r="F72" s="166">
        <v>0</v>
      </c>
      <c r="G72" s="166">
        <v>0</v>
      </c>
      <c r="H72" s="166">
        <v>0</v>
      </c>
      <c r="I72" s="166">
        <v>0</v>
      </c>
      <c r="J72" s="166">
        <v>0</v>
      </c>
      <c r="K72" s="166">
        <v>0</v>
      </c>
      <c r="L72" s="166">
        <v>0</v>
      </c>
      <c r="M72" s="166">
        <v>0</v>
      </c>
      <c r="N72" s="166">
        <v>0</v>
      </c>
      <c r="O72" s="166">
        <v>0</v>
      </c>
      <c r="P72" s="166">
        <v>0</v>
      </c>
      <c r="Q72" s="166">
        <v>0</v>
      </c>
      <c r="R72" s="166">
        <v>0</v>
      </c>
      <c r="S72" s="166">
        <v>0</v>
      </c>
      <c r="T72" s="166">
        <v>0</v>
      </c>
      <c r="U72" s="166">
        <v>0</v>
      </c>
      <c r="V72" s="166">
        <v>0</v>
      </c>
      <c r="W72" s="166">
        <v>0</v>
      </c>
      <c r="X72" s="166">
        <v>0</v>
      </c>
      <c r="Y72" s="166">
        <v>0</v>
      </c>
      <c r="Z72" s="166">
        <v>0</v>
      </c>
      <c r="AA72" s="166">
        <v>0</v>
      </c>
      <c r="AB72" s="166">
        <v>0</v>
      </c>
      <c r="AC72" s="166">
        <v>0</v>
      </c>
      <c r="AD72" s="166">
        <v>0</v>
      </c>
      <c r="AE72" s="166">
        <v>0</v>
      </c>
      <c r="AF72" s="166">
        <v>0</v>
      </c>
      <c r="AG72" s="166">
        <v>0</v>
      </c>
      <c r="AH72" s="166">
        <v>0</v>
      </c>
      <c r="AI72" s="166">
        <v>0</v>
      </c>
      <c r="AJ72" s="166">
        <v>0</v>
      </c>
      <c r="AK72" s="166">
        <v>0</v>
      </c>
      <c r="AL72" s="166">
        <v>0</v>
      </c>
      <c r="AM72" s="166">
        <v>0</v>
      </c>
      <c r="AN72" s="166">
        <v>0</v>
      </c>
      <c r="AO72" s="166">
        <v>0</v>
      </c>
      <c r="AP72" s="166">
        <v>0</v>
      </c>
      <c r="AQ72" s="166">
        <v>0</v>
      </c>
      <c r="AR72" s="166">
        <v>0</v>
      </c>
      <c r="AS72" s="166">
        <v>0</v>
      </c>
      <c r="AT72" s="166">
        <v>0</v>
      </c>
      <c r="AU72" s="166">
        <v>0</v>
      </c>
      <c r="AV72" s="166">
        <v>0</v>
      </c>
      <c r="AW72" s="166">
        <v>0</v>
      </c>
      <c r="AX72" s="166">
        <v>0</v>
      </c>
      <c r="AY72" s="166">
        <v>0</v>
      </c>
      <c r="AZ72" s="166">
        <v>0</v>
      </c>
      <c r="BA72" s="166">
        <v>0</v>
      </c>
      <c r="BB72" s="166">
        <v>0</v>
      </c>
      <c r="BC72" s="166">
        <v>0</v>
      </c>
      <c r="BD72" s="166">
        <v>0</v>
      </c>
      <c r="BE72" s="166">
        <v>0</v>
      </c>
      <c r="BF72" s="166">
        <v>0</v>
      </c>
      <c r="BG72" s="166">
        <v>0</v>
      </c>
    </row>
    <row r="73" spans="1:59" ht="15" x14ac:dyDescent="0.25">
      <c r="A73" s="244">
        <f>PowellInflow.Unregulated!A73</f>
        <v>0</v>
      </c>
      <c r="B73" s="163">
        <v>1</v>
      </c>
      <c r="C73" s="163">
        <v>1</v>
      </c>
      <c r="D73" s="163">
        <v>1</v>
      </c>
      <c r="E73" s="166">
        <v>0</v>
      </c>
      <c r="F73" s="166">
        <v>0</v>
      </c>
      <c r="G73" s="166">
        <v>0</v>
      </c>
      <c r="H73" s="166">
        <v>0</v>
      </c>
      <c r="I73" s="166">
        <v>0</v>
      </c>
      <c r="J73" s="166">
        <v>0</v>
      </c>
      <c r="K73" s="166">
        <v>0</v>
      </c>
      <c r="L73" s="166">
        <v>0</v>
      </c>
      <c r="M73" s="166">
        <v>0</v>
      </c>
      <c r="N73" s="166">
        <v>0</v>
      </c>
      <c r="O73" s="166">
        <v>0</v>
      </c>
      <c r="P73" s="166">
        <v>0</v>
      </c>
      <c r="Q73" s="166">
        <v>0</v>
      </c>
      <c r="R73" s="166">
        <v>0</v>
      </c>
      <c r="S73" s="166">
        <v>0</v>
      </c>
      <c r="T73" s="166">
        <v>0</v>
      </c>
      <c r="U73" s="166">
        <v>0</v>
      </c>
      <c r="V73" s="166">
        <v>0</v>
      </c>
      <c r="W73" s="166">
        <v>0</v>
      </c>
      <c r="X73" s="166">
        <v>0</v>
      </c>
      <c r="Y73" s="166">
        <v>0</v>
      </c>
      <c r="Z73" s="166">
        <v>0</v>
      </c>
      <c r="AA73" s="166">
        <v>0</v>
      </c>
      <c r="AB73" s="166">
        <v>0</v>
      </c>
      <c r="AC73" s="166">
        <v>0</v>
      </c>
      <c r="AD73" s="166">
        <v>0</v>
      </c>
      <c r="AE73" s="166">
        <v>0</v>
      </c>
      <c r="AF73" s="166">
        <v>0</v>
      </c>
      <c r="AG73" s="166">
        <v>0</v>
      </c>
      <c r="AH73" s="166">
        <v>0</v>
      </c>
      <c r="AI73" s="166">
        <v>0</v>
      </c>
      <c r="AJ73" s="166">
        <v>0</v>
      </c>
      <c r="AK73" s="166">
        <v>0</v>
      </c>
      <c r="AL73" s="166">
        <v>0</v>
      </c>
      <c r="AM73" s="166">
        <v>0</v>
      </c>
      <c r="AN73" s="166">
        <v>0</v>
      </c>
      <c r="AO73" s="166">
        <v>0</v>
      </c>
      <c r="AP73" s="166">
        <v>0</v>
      </c>
      <c r="AQ73" s="166">
        <v>0</v>
      </c>
      <c r="AR73" s="166">
        <v>0</v>
      </c>
      <c r="AS73" s="166">
        <v>0</v>
      </c>
      <c r="AT73" s="166">
        <v>0</v>
      </c>
      <c r="AU73" s="166">
        <v>0</v>
      </c>
      <c r="AV73" s="166">
        <v>0</v>
      </c>
      <c r="AW73" s="166">
        <v>0</v>
      </c>
      <c r="AX73" s="166">
        <v>0</v>
      </c>
      <c r="AY73" s="166">
        <v>0</v>
      </c>
      <c r="AZ73" s="166">
        <v>0</v>
      </c>
      <c r="BA73" s="166">
        <v>0</v>
      </c>
      <c r="BB73" s="166">
        <v>0</v>
      </c>
      <c r="BC73" s="166">
        <v>0</v>
      </c>
      <c r="BD73" s="166">
        <v>0</v>
      </c>
      <c r="BE73" s="166">
        <v>0</v>
      </c>
      <c r="BF73" s="166">
        <v>0</v>
      </c>
      <c r="BG73" s="166">
        <v>0</v>
      </c>
    </row>
    <row r="74" spans="1:59" ht="15" x14ac:dyDescent="0.25">
      <c r="A74" s="244">
        <f>PowellInflow.Unregulated!A74</f>
        <v>0</v>
      </c>
      <c r="B74" s="163">
        <v>1</v>
      </c>
      <c r="C74" s="163">
        <v>1</v>
      </c>
      <c r="D74" s="163">
        <v>1</v>
      </c>
      <c r="E74" s="166">
        <v>0</v>
      </c>
      <c r="F74" s="166">
        <v>0</v>
      </c>
      <c r="G74" s="166">
        <v>0</v>
      </c>
      <c r="H74" s="166">
        <v>0</v>
      </c>
      <c r="I74" s="166">
        <v>0</v>
      </c>
      <c r="J74" s="166">
        <v>0</v>
      </c>
      <c r="K74" s="166">
        <v>0</v>
      </c>
      <c r="L74" s="166">
        <v>0</v>
      </c>
      <c r="M74" s="166">
        <v>0</v>
      </c>
      <c r="N74" s="166">
        <v>0</v>
      </c>
      <c r="O74" s="166">
        <v>0</v>
      </c>
      <c r="P74" s="166">
        <v>0</v>
      </c>
      <c r="Q74" s="166">
        <v>0</v>
      </c>
      <c r="R74" s="166">
        <v>0</v>
      </c>
      <c r="S74" s="166">
        <v>0</v>
      </c>
      <c r="T74" s="166">
        <v>0</v>
      </c>
      <c r="U74" s="166">
        <v>0</v>
      </c>
      <c r="V74" s="166">
        <v>0</v>
      </c>
      <c r="W74" s="166">
        <v>0</v>
      </c>
      <c r="X74" s="166">
        <v>0</v>
      </c>
      <c r="Y74" s="166">
        <v>0</v>
      </c>
      <c r="Z74" s="166">
        <v>0</v>
      </c>
      <c r="AA74" s="166">
        <v>0</v>
      </c>
      <c r="AB74" s="166">
        <v>0</v>
      </c>
      <c r="AC74" s="166">
        <v>0</v>
      </c>
      <c r="AD74" s="166">
        <v>0</v>
      </c>
      <c r="AE74" s="166">
        <v>0</v>
      </c>
      <c r="AF74" s="166">
        <v>0</v>
      </c>
      <c r="AG74" s="166">
        <v>0</v>
      </c>
      <c r="AH74" s="166">
        <v>0</v>
      </c>
      <c r="AI74" s="166">
        <v>0</v>
      </c>
      <c r="AJ74" s="166">
        <v>0</v>
      </c>
      <c r="AK74" s="166">
        <v>0</v>
      </c>
      <c r="AL74" s="166">
        <v>0</v>
      </c>
      <c r="AM74" s="166">
        <v>0</v>
      </c>
      <c r="AN74" s="166">
        <v>0</v>
      </c>
      <c r="AO74" s="166">
        <v>0</v>
      </c>
      <c r="AP74" s="166">
        <v>0</v>
      </c>
      <c r="AQ74" s="166">
        <v>0</v>
      </c>
      <c r="AR74" s="166">
        <v>0</v>
      </c>
      <c r="AS74" s="166">
        <v>0</v>
      </c>
      <c r="AT74" s="166">
        <v>0</v>
      </c>
      <c r="AU74" s="166">
        <v>0</v>
      </c>
      <c r="AV74" s="166">
        <v>0</v>
      </c>
      <c r="AW74" s="166">
        <v>0</v>
      </c>
      <c r="AX74" s="166">
        <v>0</v>
      </c>
      <c r="AY74" s="166">
        <v>0</v>
      </c>
      <c r="AZ74" s="166">
        <v>0</v>
      </c>
      <c r="BA74" s="166">
        <v>0</v>
      </c>
      <c r="BB74" s="166">
        <v>0</v>
      </c>
      <c r="BC74" s="166">
        <v>0</v>
      </c>
      <c r="BD74" s="166">
        <v>0</v>
      </c>
      <c r="BE74" s="166">
        <v>0</v>
      </c>
      <c r="BF74" s="166">
        <v>0</v>
      </c>
      <c r="BG74" s="166">
        <v>0</v>
      </c>
    </row>
    <row r="75" spans="1:59" ht="15" x14ac:dyDescent="0.25">
      <c r="A75" s="244">
        <f>PowellInflow.Unregulated!A75</f>
        <v>0</v>
      </c>
      <c r="B75" s="163">
        <v>1</v>
      </c>
      <c r="C75" s="163">
        <v>1</v>
      </c>
      <c r="D75" s="163">
        <v>1</v>
      </c>
      <c r="E75" s="166">
        <v>0</v>
      </c>
      <c r="F75" s="166">
        <v>0</v>
      </c>
      <c r="G75" s="166">
        <v>0</v>
      </c>
      <c r="H75" s="166">
        <v>0</v>
      </c>
      <c r="I75" s="166">
        <v>0</v>
      </c>
      <c r="J75" s="166">
        <v>0</v>
      </c>
      <c r="K75" s="166">
        <v>0</v>
      </c>
      <c r="L75" s="166">
        <v>0</v>
      </c>
      <c r="M75" s="166">
        <v>0</v>
      </c>
      <c r="N75" s="166">
        <v>0</v>
      </c>
      <c r="O75" s="166">
        <v>0</v>
      </c>
      <c r="P75" s="166">
        <v>0</v>
      </c>
      <c r="Q75" s="166">
        <v>0</v>
      </c>
      <c r="R75" s="166">
        <v>0</v>
      </c>
      <c r="S75" s="166">
        <v>0</v>
      </c>
      <c r="T75" s="166">
        <v>0</v>
      </c>
      <c r="U75" s="166">
        <v>0</v>
      </c>
      <c r="V75" s="166">
        <v>0</v>
      </c>
      <c r="W75" s="166">
        <v>0</v>
      </c>
      <c r="X75" s="166">
        <v>0</v>
      </c>
      <c r="Y75" s="166">
        <v>0</v>
      </c>
      <c r="Z75" s="166">
        <v>0</v>
      </c>
      <c r="AA75" s="166">
        <v>0</v>
      </c>
      <c r="AB75" s="166">
        <v>0</v>
      </c>
      <c r="AC75" s="166">
        <v>0</v>
      </c>
      <c r="AD75" s="166">
        <v>0</v>
      </c>
      <c r="AE75" s="166">
        <v>0</v>
      </c>
      <c r="AF75" s="166">
        <v>0</v>
      </c>
      <c r="AG75" s="166">
        <v>0</v>
      </c>
      <c r="AH75" s="166">
        <v>0</v>
      </c>
      <c r="AI75" s="166">
        <v>0</v>
      </c>
      <c r="AJ75" s="166">
        <v>0</v>
      </c>
      <c r="AK75" s="166">
        <v>0</v>
      </c>
      <c r="AL75" s="166">
        <v>0</v>
      </c>
      <c r="AM75" s="166">
        <v>0</v>
      </c>
      <c r="AN75" s="166">
        <v>0</v>
      </c>
      <c r="AO75" s="166">
        <v>0</v>
      </c>
      <c r="AP75" s="166">
        <v>0</v>
      </c>
      <c r="AQ75" s="166">
        <v>0</v>
      </c>
      <c r="AR75" s="166">
        <v>0</v>
      </c>
      <c r="AS75" s="166">
        <v>0</v>
      </c>
      <c r="AT75" s="166">
        <v>0</v>
      </c>
      <c r="AU75" s="166">
        <v>0</v>
      </c>
      <c r="AV75" s="166">
        <v>0</v>
      </c>
      <c r="AW75" s="166">
        <v>0</v>
      </c>
      <c r="AX75" s="166">
        <v>0</v>
      </c>
      <c r="AY75" s="166">
        <v>0</v>
      </c>
      <c r="AZ75" s="166">
        <v>0</v>
      </c>
      <c r="BA75" s="166">
        <v>0</v>
      </c>
      <c r="BB75" s="166">
        <v>0</v>
      </c>
      <c r="BC75" s="166">
        <v>0</v>
      </c>
      <c r="BD75" s="166">
        <v>0</v>
      </c>
      <c r="BE75" s="166">
        <v>0</v>
      </c>
      <c r="BF75" s="166">
        <v>0</v>
      </c>
      <c r="BG75" s="166">
        <v>0</v>
      </c>
    </row>
    <row r="76" spans="1:59" ht="15" x14ac:dyDescent="0.25">
      <c r="A76" s="244">
        <f>PowellInflow.Unregulated!A76</f>
        <v>0</v>
      </c>
      <c r="B76" s="163">
        <v>1</v>
      </c>
      <c r="C76" s="163">
        <v>1</v>
      </c>
      <c r="D76" s="163">
        <v>1</v>
      </c>
      <c r="E76" s="166">
        <v>0</v>
      </c>
      <c r="F76" s="166">
        <v>0</v>
      </c>
      <c r="G76" s="166">
        <v>0</v>
      </c>
      <c r="H76" s="166">
        <v>0</v>
      </c>
      <c r="I76" s="166">
        <v>0</v>
      </c>
      <c r="J76" s="166">
        <v>0</v>
      </c>
      <c r="K76" s="166">
        <v>0</v>
      </c>
      <c r="L76" s="166">
        <v>0</v>
      </c>
      <c r="M76" s="166">
        <v>0</v>
      </c>
      <c r="N76" s="166">
        <v>0</v>
      </c>
      <c r="O76" s="166">
        <v>0</v>
      </c>
      <c r="P76" s="166">
        <v>0</v>
      </c>
      <c r="Q76" s="166">
        <v>0</v>
      </c>
      <c r="R76" s="166">
        <v>0</v>
      </c>
      <c r="S76" s="166">
        <v>0</v>
      </c>
      <c r="T76" s="166">
        <v>0</v>
      </c>
      <c r="U76" s="166">
        <v>0</v>
      </c>
      <c r="V76" s="166">
        <v>0</v>
      </c>
      <c r="W76" s="166">
        <v>0</v>
      </c>
      <c r="X76" s="166">
        <v>0</v>
      </c>
      <c r="Y76" s="166">
        <v>0</v>
      </c>
      <c r="Z76" s="166">
        <v>0</v>
      </c>
      <c r="AA76" s="166">
        <v>0</v>
      </c>
      <c r="AB76" s="166">
        <v>0</v>
      </c>
      <c r="AC76" s="166">
        <v>0</v>
      </c>
      <c r="AD76" s="166">
        <v>0</v>
      </c>
      <c r="AE76" s="166">
        <v>0</v>
      </c>
      <c r="AF76" s="166">
        <v>0</v>
      </c>
      <c r="AG76" s="166">
        <v>0</v>
      </c>
      <c r="AH76" s="166">
        <v>0</v>
      </c>
      <c r="AI76" s="166">
        <v>0</v>
      </c>
      <c r="AJ76" s="166">
        <v>0</v>
      </c>
      <c r="AK76" s="166">
        <v>0</v>
      </c>
      <c r="AL76" s="166">
        <v>0</v>
      </c>
      <c r="AM76" s="166">
        <v>0</v>
      </c>
      <c r="AN76" s="166">
        <v>0</v>
      </c>
      <c r="AO76" s="166">
        <v>0</v>
      </c>
      <c r="AP76" s="166">
        <v>0</v>
      </c>
      <c r="AQ76" s="166">
        <v>0</v>
      </c>
      <c r="AR76" s="166">
        <v>0</v>
      </c>
      <c r="AS76" s="166">
        <v>0</v>
      </c>
      <c r="AT76" s="166">
        <v>0</v>
      </c>
      <c r="AU76" s="166">
        <v>0</v>
      </c>
      <c r="AV76" s="166">
        <v>0</v>
      </c>
      <c r="AW76" s="166">
        <v>0</v>
      </c>
      <c r="AX76" s="166">
        <v>0</v>
      </c>
      <c r="AY76" s="166">
        <v>0</v>
      </c>
      <c r="AZ76" s="166">
        <v>0</v>
      </c>
      <c r="BA76" s="166">
        <v>0</v>
      </c>
      <c r="BB76" s="166">
        <v>0</v>
      </c>
      <c r="BC76" s="166">
        <v>0</v>
      </c>
      <c r="BD76" s="166">
        <v>0</v>
      </c>
      <c r="BE76" s="166">
        <v>0</v>
      </c>
      <c r="BF76" s="166">
        <v>0</v>
      </c>
      <c r="BG76" s="166">
        <v>0</v>
      </c>
    </row>
    <row r="77" spans="1:59" ht="15" x14ac:dyDescent="0.25">
      <c r="A77" s="244">
        <f>PowellInflow.Unregulated!A77</f>
        <v>0</v>
      </c>
      <c r="B77" s="163">
        <v>1</v>
      </c>
      <c r="C77" s="163">
        <v>1</v>
      </c>
      <c r="D77" s="163">
        <v>1</v>
      </c>
      <c r="E77" s="166">
        <v>0</v>
      </c>
      <c r="F77" s="166">
        <v>0</v>
      </c>
      <c r="G77" s="166">
        <v>0</v>
      </c>
      <c r="H77" s="166">
        <v>0</v>
      </c>
      <c r="I77" s="166">
        <v>0</v>
      </c>
      <c r="J77" s="166">
        <v>0</v>
      </c>
      <c r="K77" s="166">
        <v>0</v>
      </c>
      <c r="L77" s="166">
        <v>0</v>
      </c>
      <c r="M77" s="166">
        <v>0</v>
      </c>
      <c r="N77" s="166">
        <v>0</v>
      </c>
      <c r="O77" s="166">
        <v>0</v>
      </c>
      <c r="P77" s="166">
        <v>0</v>
      </c>
      <c r="Q77" s="166">
        <v>0</v>
      </c>
      <c r="R77" s="166">
        <v>0</v>
      </c>
      <c r="S77" s="166">
        <v>0</v>
      </c>
      <c r="T77" s="166">
        <v>0</v>
      </c>
      <c r="U77" s="166">
        <v>0</v>
      </c>
      <c r="V77" s="166">
        <v>0</v>
      </c>
      <c r="W77" s="166">
        <v>0</v>
      </c>
      <c r="X77" s="166">
        <v>0</v>
      </c>
      <c r="Y77" s="166">
        <v>0</v>
      </c>
      <c r="Z77" s="166">
        <v>0</v>
      </c>
      <c r="AA77" s="166">
        <v>0</v>
      </c>
      <c r="AB77" s="166">
        <v>0</v>
      </c>
      <c r="AC77" s="166">
        <v>0</v>
      </c>
      <c r="AD77" s="166">
        <v>0</v>
      </c>
      <c r="AE77" s="166">
        <v>0</v>
      </c>
      <c r="AF77" s="166">
        <v>0</v>
      </c>
      <c r="AG77" s="166">
        <v>0</v>
      </c>
      <c r="AH77" s="166">
        <v>0</v>
      </c>
      <c r="AI77" s="166">
        <v>0</v>
      </c>
      <c r="AJ77" s="166">
        <v>0</v>
      </c>
      <c r="AK77" s="166">
        <v>0</v>
      </c>
      <c r="AL77" s="166">
        <v>0</v>
      </c>
      <c r="AM77" s="166">
        <v>0</v>
      </c>
      <c r="AN77" s="166">
        <v>0</v>
      </c>
      <c r="AO77" s="166">
        <v>0</v>
      </c>
      <c r="AP77" s="166">
        <v>0</v>
      </c>
      <c r="AQ77" s="166">
        <v>0</v>
      </c>
      <c r="AR77" s="166">
        <v>0</v>
      </c>
      <c r="AS77" s="166">
        <v>0</v>
      </c>
      <c r="AT77" s="166">
        <v>0</v>
      </c>
      <c r="AU77" s="166">
        <v>0</v>
      </c>
      <c r="AV77" s="166">
        <v>0</v>
      </c>
      <c r="AW77" s="166">
        <v>0</v>
      </c>
      <c r="AX77" s="166">
        <v>0</v>
      </c>
      <c r="AY77" s="166">
        <v>0</v>
      </c>
      <c r="AZ77" s="166">
        <v>0</v>
      </c>
      <c r="BA77" s="166">
        <v>0</v>
      </c>
      <c r="BB77" s="166">
        <v>0</v>
      </c>
      <c r="BC77" s="166">
        <v>0</v>
      </c>
      <c r="BD77" s="166">
        <v>0</v>
      </c>
      <c r="BE77" s="166">
        <v>0</v>
      </c>
      <c r="BF77" s="166">
        <v>0</v>
      </c>
      <c r="BG77" s="166">
        <v>0</v>
      </c>
    </row>
    <row r="78" spans="1:59" ht="15" x14ac:dyDescent="0.25">
      <c r="A78" s="244">
        <f>PowellInflow.Unregulated!A78</f>
        <v>0</v>
      </c>
      <c r="B78" s="163">
        <v>1</v>
      </c>
      <c r="C78" s="163">
        <v>1</v>
      </c>
      <c r="D78" s="163">
        <v>1</v>
      </c>
      <c r="E78" s="166">
        <v>0</v>
      </c>
      <c r="F78" s="166">
        <v>0</v>
      </c>
      <c r="G78" s="166">
        <v>0</v>
      </c>
      <c r="H78" s="166">
        <v>0</v>
      </c>
      <c r="I78" s="166">
        <v>0</v>
      </c>
      <c r="J78" s="166">
        <v>0</v>
      </c>
      <c r="K78" s="166">
        <v>0</v>
      </c>
      <c r="L78" s="166">
        <v>0</v>
      </c>
      <c r="M78" s="166">
        <v>0</v>
      </c>
      <c r="N78" s="166">
        <v>0</v>
      </c>
      <c r="O78" s="166">
        <v>0</v>
      </c>
      <c r="P78" s="166">
        <v>0</v>
      </c>
      <c r="Q78" s="166">
        <v>0</v>
      </c>
      <c r="R78" s="166">
        <v>0</v>
      </c>
      <c r="S78" s="166">
        <v>0</v>
      </c>
      <c r="T78" s="166">
        <v>0</v>
      </c>
      <c r="U78" s="166">
        <v>0</v>
      </c>
      <c r="V78" s="166">
        <v>0</v>
      </c>
      <c r="W78" s="166">
        <v>0</v>
      </c>
      <c r="X78" s="166">
        <v>0</v>
      </c>
      <c r="Y78" s="166">
        <v>0</v>
      </c>
      <c r="Z78" s="166">
        <v>0</v>
      </c>
      <c r="AA78" s="166">
        <v>0</v>
      </c>
      <c r="AB78" s="166">
        <v>0</v>
      </c>
      <c r="AC78" s="166">
        <v>0</v>
      </c>
      <c r="AD78" s="166">
        <v>0</v>
      </c>
      <c r="AE78" s="166">
        <v>0</v>
      </c>
      <c r="AF78" s="166">
        <v>0</v>
      </c>
      <c r="AG78" s="166">
        <v>0</v>
      </c>
      <c r="AH78" s="166">
        <v>0</v>
      </c>
      <c r="AI78" s="166">
        <v>0</v>
      </c>
      <c r="AJ78" s="166">
        <v>0</v>
      </c>
      <c r="AK78" s="166">
        <v>0</v>
      </c>
      <c r="AL78" s="166">
        <v>0</v>
      </c>
      <c r="AM78" s="166">
        <v>0</v>
      </c>
      <c r="AN78" s="166">
        <v>0</v>
      </c>
      <c r="AO78" s="166">
        <v>0</v>
      </c>
      <c r="AP78" s="166">
        <v>0</v>
      </c>
      <c r="AQ78" s="166">
        <v>0</v>
      </c>
      <c r="AR78" s="166">
        <v>0</v>
      </c>
      <c r="AS78" s="166">
        <v>0</v>
      </c>
      <c r="AT78" s="166">
        <v>0</v>
      </c>
      <c r="AU78" s="166">
        <v>0</v>
      </c>
      <c r="AV78" s="166">
        <v>0</v>
      </c>
      <c r="AW78" s="166">
        <v>0</v>
      </c>
      <c r="AX78" s="166">
        <v>0</v>
      </c>
      <c r="AY78" s="166">
        <v>0</v>
      </c>
      <c r="AZ78" s="166">
        <v>0</v>
      </c>
      <c r="BA78" s="166">
        <v>0</v>
      </c>
      <c r="BB78" s="166">
        <v>0</v>
      </c>
      <c r="BC78" s="166">
        <v>0</v>
      </c>
      <c r="BD78" s="166">
        <v>0</v>
      </c>
      <c r="BE78" s="166">
        <v>0</v>
      </c>
      <c r="BF78" s="166">
        <v>0</v>
      </c>
      <c r="BG78" s="166">
        <v>0</v>
      </c>
    </row>
    <row r="79" spans="1:59" ht="15" x14ac:dyDescent="0.25">
      <c r="A79" s="244">
        <f>PowellInflow.Unregulated!A79</f>
        <v>0</v>
      </c>
      <c r="B79" s="163">
        <v>1</v>
      </c>
      <c r="C79" s="163">
        <v>1</v>
      </c>
      <c r="D79" s="163">
        <v>1</v>
      </c>
      <c r="E79" s="166">
        <v>0</v>
      </c>
      <c r="F79" s="166">
        <v>0</v>
      </c>
      <c r="G79" s="166">
        <v>0</v>
      </c>
      <c r="H79" s="166">
        <v>0</v>
      </c>
      <c r="I79" s="166">
        <v>0</v>
      </c>
      <c r="J79" s="166">
        <v>0</v>
      </c>
      <c r="K79" s="166">
        <v>0</v>
      </c>
      <c r="L79" s="166">
        <v>0</v>
      </c>
      <c r="M79" s="166">
        <v>0</v>
      </c>
      <c r="N79" s="166">
        <v>0</v>
      </c>
      <c r="O79" s="166">
        <v>0</v>
      </c>
      <c r="P79" s="166">
        <v>0</v>
      </c>
      <c r="Q79" s="166">
        <v>0</v>
      </c>
      <c r="R79" s="166">
        <v>0</v>
      </c>
      <c r="S79" s="166">
        <v>0</v>
      </c>
      <c r="T79" s="166">
        <v>0</v>
      </c>
      <c r="U79" s="166">
        <v>0</v>
      </c>
      <c r="V79" s="166">
        <v>0</v>
      </c>
      <c r="W79" s="166">
        <v>0</v>
      </c>
      <c r="X79" s="166">
        <v>0</v>
      </c>
      <c r="Y79" s="166">
        <v>0</v>
      </c>
      <c r="Z79" s="166">
        <v>0</v>
      </c>
      <c r="AA79" s="166">
        <v>0</v>
      </c>
      <c r="AB79" s="166">
        <v>0</v>
      </c>
      <c r="AC79" s="166">
        <v>0</v>
      </c>
      <c r="AD79" s="166">
        <v>0</v>
      </c>
      <c r="AE79" s="166">
        <v>0</v>
      </c>
      <c r="AF79" s="166">
        <v>0</v>
      </c>
      <c r="AG79" s="166">
        <v>0</v>
      </c>
      <c r="AH79" s="166">
        <v>0</v>
      </c>
      <c r="AI79" s="166">
        <v>0</v>
      </c>
      <c r="AJ79" s="166">
        <v>0</v>
      </c>
      <c r="AK79" s="166">
        <v>0</v>
      </c>
      <c r="AL79" s="166">
        <v>0</v>
      </c>
      <c r="AM79" s="166">
        <v>0</v>
      </c>
      <c r="AN79" s="166">
        <v>0</v>
      </c>
      <c r="AO79" s="166">
        <v>0</v>
      </c>
      <c r="AP79" s="166">
        <v>0</v>
      </c>
      <c r="AQ79" s="166">
        <v>0</v>
      </c>
      <c r="AR79" s="166">
        <v>0</v>
      </c>
      <c r="AS79" s="166">
        <v>0</v>
      </c>
      <c r="AT79" s="166">
        <v>0</v>
      </c>
      <c r="AU79" s="166">
        <v>0</v>
      </c>
      <c r="AV79" s="166">
        <v>0</v>
      </c>
      <c r="AW79" s="166">
        <v>0</v>
      </c>
      <c r="AX79" s="166">
        <v>0</v>
      </c>
      <c r="AY79" s="166">
        <v>0</v>
      </c>
      <c r="AZ79" s="166">
        <v>0</v>
      </c>
      <c r="BA79" s="166">
        <v>0</v>
      </c>
      <c r="BB79" s="166">
        <v>0</v>
      </c>
      <c r="BC79" s="166">
        <v>0</v>
      </c>
      <c r="BD79" s="166">
        <v>0</v>
      </c>
      <c r="BE79" s="166">
        <v>0</v>
      </c>
      <c r="BF79" s="166">
        <v>0</v>
      </c>
      <c r="BG79" s="166">
        <v>0</v>
      </c>
    </row>
    <row r="80" spans="1:59" ht="15" x14ac:dyDescent="0.25">
      <c r="A80" s="244">
        <f>PowellInflow.Unregulated!A80</f>
        <v>0</v>
      </c>
      <c r="B80" s="163">
        <v>1</v>
      </c>
      <c r="C80" s="163">
        <v>1</v>
      </c>
      <c r="D80" s="163">
        <v>1</v>
      </c>
      <c r="E80" s="166">
        <v>0</v>
      </c>
      <c r="F80" s="166">
        <v>0</v>
      </c>
      <c r="G80" s="166">
        <v>0</v>
      </c>
      <c r="H80" s="166">
        <v>0</v>
      </c>
      <c r="I80" s="166">
        <v>0</v>
      </c>
      <c r="J80" s="166">
        <v>0</v>
      </c>
      <c r="K80" s="166">
        <v>0</v>
      </c>
      <c r="L80" s="166">
        <v>0</v>
      </c>
      <c r="M80" s="166">
        <v>0</v>
      </c>
      <c r="N80" s="166">
        <v>0</v>
      </c>
      <c r="O80" s="166">
        <v>0</v>
      </c>
      <c r="P80" s="166">
        <v>0</v>
      </c>
      <c r="Q80" s="166">
        <v>0</v>
      </c>
      <c r="R80" s="166">
        <v>0</v>
      </c>
      <c r="S80" s="166">
        <v>0</v>
      </c>
      <c r="T80" s="166">
        <v>0</v>
      </c>
      <c r="U80" s="166">
        <v>0</v>
      </c>
      <c r="V80" s="166">
        <v>0</v>
      </c>
      <c r="W80" s="166">
        <v>0</v>
      </c>
      <c r="X80" s="166">
        <v>0</v>
      </c>
      <c r="Y80" s="166">
        <v>0</v>
      </c>
      <c r="Z80" s="166">
        <v>0</v>
      </c>
      <c r="AA80" s="166">
        <v>0</v>
      </c>
      <c r="AB80" s="166">
        <v>0</v>
      </c>
      <c r="AC80" s="166">
        <v>0</v>
      </c>
      <c r="AD80" s="166">
        <v>0</v>
      </c>
      <c r="AE80" s="166">
        <v>0</v>
      </c>
      <c r="AF80" s="166">
        <v>0</v>
      </c>
      <c r="AG80" s="166">
        <v>0</v>
      </c>
      <c r="AH80" s="166">
        <v>0</v>
      </c>
      <c r="AI80" s="166">
        <v>0</v>
      </c>
      <c r="AJ80" s="166">
        <v>0</v>
      </c>
      <c r="AK80" s="166">
        <v>0</v>
      </c>
      <c r="AL80" s="166">
        <v>0</v>
      </c>
      <c r="AM80" s="166">
        <v>0</v>
      </c>
      <c r="AN80" s="166">
        <v>0</v>
      </c>
      <c r="AO80" s="166">
        <v>0</v>
      </c>
      <c r="AP80" s="166">
        <v>0</v>
      </c>
      <c r="AQ80" s="166">
        <v>0</v>
      </c>
      <c r="AR80" s="166">
        <v>0</v>
      </c>
      <c r="AS80" s="166">
        <v>0</v>
      </c>
      <c r="AT80" s="166">
        <v>0</v>
      </c>
      <c r="AU80" s="166">
        <v>0</v>
      </c>
      <c r="AV80" s="166">
        <v>0</v>
      </c>
      <c r="AW80" s="166">
        <v>0</v>
      </c>
      <c r="AX80" s="166">
        <v>0</v>
      </c>
      <c r="AY80" s="166">
        <v>0</v>
      </c>
      <c r="AZ80" s="166">
        <v>0</v>
      </c>
      <c r="BA80" s="166">
        <v>0</v>
      </c>
      <c r="BB80" s="166">
        <v>0</v>
      </c>
      <c r="BC80" s="166">
        <v>0</v>
      </c>
      <c r="BD80" s="166">
        <v>0</v>
      </c>
      <c r="BE80" s="166">
        <v>0</v>
      </c>
      <c r="BF80" s="166">
        <v>0</v>
      </c>
      <c r="BG80" s="166">
        <v>0</v>
      </c>
    </row>
    <row r="81" spans="1:59" ht="15" x14ac:dyDescent="0.25">
      <c r="A81" s="243"/>
      <c r="B81" s="163">
        <v>1</v>
      </c>
      <c r="C81" s="163">
        <v>1</v>
      </c>
      <c r="D81" s="163">
        <v>1</v>
      </c>
      <c r="E81" s="166">
        <v>0</v>
      </c>
      <c r="F81" s="166">
        <v>0</v>
      </c>
      <c r="G81" s="166">
        <v>0</v>
      </c>
      <c r="H81" s="166">
        <v>0</v>
      </c>
      <c r="I81" s="166">
        <v>0</v>
      </c>
      <c r="J81" s="166">
        <v>0</v>
      </c>
      <c r="K81" s="166">
        <v>0</v>
      </c>
      <c r="L81" s="166">
        <v>0</v>
      </c>
      <c r="M81" s="166">
        <v>0</v>
      </c>
      <c r="N81" s="166">
        <v>0</v>
      </c>
      <c r="O81" s="166">
        <v>0</v>
      </c>
      <c r="P81" s="166">
        <v>0</v>
      </c>
      <c r="Q81" s="166">
        <v>0</v>
      </c>
      <c r="R81" s="166">
        <v>0</v>
      </c>
      <c r="S81" s="166">
        <v>0</v>
      </c>
      <c r="T81" s="166">
        <v>0</v>
      </c>
      <c r="U81" s="166">
        <v>0</v>
      </c>
      <c r="V81" s="166">
        <v>0</v>
      </c>
      <c r="W81" s="166">
        <v>0</v>
      </c>
      <c r="X81" s="166">
        <v>0</v>
      </c>
      <c r="Y81" s="166">
        <v>0</v>
      </c>
      <c r="Z81" s="166">
        <v>0</v>
      </c>
      <c r="AA81" s="166">
        <v>0</v>
      </c>
      <c r="AB81" s="166">
        <v>0</v>
      </c>
      <c r="AC81" s="166">
        <v>0</v>
      </c>
      <c r="AD81" s="166">
        <v>0</v>
      </c>
      <c r="AE81" s="166">
        <v>0</v>
      </c>
      <c r="AF81" s="166">
        <v>0</v>
      </c>
      <c r="AG81" s="166">
        <v>0</v>
      </c>
      <c r="AH81" s="166">
        <v>0</v>
      </c>
      <c r="AI81" s="166">
        <v>0</v>
      </c>
      <c r="AJ81" s="166">
        <v>0</v>
      </c>
      <c r="AK81" s="166">
        <v>0</v>
      </c>
      <c r="AL81" s="166">
        <v>0</v>
      </c>
      <c r="AM81" s="166">
        <v>0</v>
      </c>
      <c r="AN81" s="166">
        <v>0</v>
      </c>
      <c r="AO81" s="166">
        <v>0</v>
      </c>
      <c r="AP81" s="166">
        <v>0</v>
      </c>
      <c r="AQ81" s="166">
        <v>0</v>
      </c>
      <c r="AR81" s="166">
        <v>0</v>
      </c>
      <c r="AS81" s="166">
        <v>0</v>
      </c>
      <c r="AT81" s="166">
        <v>0</v>
      </c>
      <c r="AU81" s="166">
        <v>0</v>
      </c>
      <c r="AV81" s="166">
        <v>0</v>
      </c>
      <c r="AW81" s="166">
        <v>0</v>
      </c>
      <c r="AX81" s="166">
        <v>0</v>
      </c>
      <c r="AY81" s="166">
        <v>0</v>
      </c>
      <c r="AZ81" s="166">
        <v>0</v>
      </c>
      <c r="BA81" s="166">
        <v>0</v>
      </c>
      <c r="BB81" s="166">
        <v>0</v>
      </c>
      <c r="BC81" s="166">
        <v>0</v>
      </c>
      <c r="BD81" s="166">
        <v>0</v>
      </c>
      <c r="BE81" s="166">
        <v>0</v>
      </c>
      <c r="BF81" s="166">
        <v>0</v>
      </c>
      <c r="BG81" s="166">
        <v>0</v>
      </c>
    </row>
    <row r="82" spans="1:59" ht="15" x14ac:dyDescent="0.25">
      <c r="A82" s="243"/>
      <c r="B82" s="163">
        <v>1</v>
      </c>
      <c r="C82" s="163">
        <v>1</v>
      </c>
      <c r="D82" s="163">
        <v>1</v>
      </c>
      <c r="E82" s="166">
        <v>0</v>
      </c>
      <c r="F82" s="166">
        <v>0</v>
      </c>
      <c r="G82" s="166">
        <v>0</v>
      </c>
      <c r="H82" s="166">
        <v>0</v>
      </c>
      <c r="I82" s="166">
        <v>0</v>
      </c>
      <c r="J82" s="166">
        <v>0</v>
      </c>
      <c r="K82" s="166">
        <v>0</v>
      </c>
      <c r="L82" s="166">
        <v>0</v>
      </c>
      <c r="M82" s="166">
        <v>0</v>
      </c>
      <c r="N82" s="166">
        <v>0</v>
      </c>
      <c r="O82" s="166">
        <v>0</v>
      </c>
      <c r="P82" s="166">
        <v>0</v>
      </c>
      <c r="Q82" s="166">
        <v>0</v>
      </c>
      <c r="R82" s="166">
        <v>0</v>
      </c>
      <c r="S82" s="166">
        <v>0</v>
      </c>
      <c r="T82" s="166">
        <v>0</v>
      </c>
      <c r="U82" s="166">
        <v>0</v>
      </c>
      <c r="V82" s="166">
        <v>0</v>
      </c>
      <c r="W82" s="166">
        <v>0</v>
      </c>
      <c r="X82" s="166">
        <v>0</v>
      </c>
      <c r="Y82" s="166">
        <v>0</v>
      </c>
      <c r="Z82" s="166">
        <v>0</v>
      </c>
      <c r="AA82" s="166">
        <v>0</v>
      </c>
      <c r="AB82" s="166">
        <v>0</v>
      </c>
      <c r="AC82" s="166">
        <v>0</v>
      </c>
      <c r="AD82" s="166">
        <v>0</v>
      </c>
      <c r="AE82" s="166">
        <v>0</v>
      </c>
      <c r="AF82" s="166">
        <v>0</v>
      </c>
      <c r="AG82" s="166">
        <v>0</v>
      </c>
      <c r="AH82" s="166">
        <v>0</v>
      </c>
      <c r="AI82" s="166">
        <v>0</v>
      </c>
      <c r="AJ82" s="166">
        <v>0</v>
      </c>
      <c r="AK82" s="166">
        <v>0</v>
      </c>
      <c r="AL82" s="166">
        <v>0</v>
      </c>
      <c r="AM82" s="166">
        <v>0</v>
      </c>
      <c r="AN82" s="166">
        <v>0</v>
      </c>
      <c r="AO82" s="166">
        <v>0</v>
      </c>
      <c r="AP82" s="166">
        <v>0</v>
      </c>
      <c r="AQ82" s="166">
        <v>0</v>
      </c>
      <c r="AR82" s="166">
        <v>0</v>
      </c>
      <c r="AS82" s="166">
        <v>0</v>
      </c>
      <c r="AT82" s="166">
        <v>0</v>
      </c>
      <c r="AU82" s="166">
        <v>0</v>
      </c>
      <c r="AV82" s="166">
        <v>0</v>
      </c>
      <c r="AW82" s="166">
        <v>0</v>
      </c>
      <c r="AX82" s="166">
        <v>0</v>
      </c>
      <c r="AY82" s="166">
        <v>0</v>
      </c>
      <c r="AZ82" s="166">
        <v>0</v>
      </c>
      <c r="BA82" s="166">
        <v>0</v>
      </c>
      <c r="BB82" s="166">
        <v>0</v>
      </c>
      <c r="BC82" s="166">
        <v>0</v>
      </c>
      <c r="BD82" s="166">
        <v>0</v>
      </c>
      <c r="BE82" s="166">
        <v>0</v>
      </c>
      <c r="BF82" s="166">
        <v>0</v>
      </c>
      <c r="BG82" s="166">
        <v>0</v>
      </c>
    </row>
    <row r="83" spans="1:59" ht="15" x14ac:dyDescent="0.25">
      <c r="A83" s="243"/>
      <c r="B83" s="163">
        <v>1</v>
      </c>
      <c r="C83" s="163">
        <v>1</v>
      </c>
      <c r="D83" s="163">
        <v>1</v>
      </c>
      <c r="E83" s="166">
        <v>0</v>
      </c>
      <c r="F83" s="166">
        <v>0</v>
      </c>
      <c r="G83" s="166">
        <v>0</v>
      </c>
      <c r="H83" s="166">
        <v>0</v>
      </c>
      <c r="I83" s="166">
        <v>0</v>
      </c>
      <c r="J83" s="166">
        <v>0</v>
      </c>
      <c r="K83" s="166">
        <v>0</v>
      </c>
      <c r="L83" s="166">
        <v>0</v>
      </c>
      <c r="M83" s="166">
        <v>0</v>
      </c>
      <c r="N83" s="166">
        <v>0</v>
      </c>
      <c r="O83" s="166">
        <v>0</v>
      </c>
      <c r="P83" s="166">
        <v>0</v>
      </c>
      <c r="Q83" s="166">
        <v>0</v>
      </c>
      <c r="R83" s="166">
        <v>0</v>
      </c>
      <c r="S83" s="166">
        <v>0</v>
      </c>
      <c r="T83" s="166">
        <v>0</v>
      </c>
      <c r="U83" s="166">
        <v>0</v>
      </c>
      <c r="V83" s="166">
        <v>0</v>
      </c>
      <c r="W83" s="166">
        <v>0</v>
      </c>
      <c r="X83" s="166">
        <v>0</v>
      </c>
      <c r="Y83" s="166">
        <v>0</v>
      </c>
      <c r="Z83" s="166">
        <v>0</v>
      </c>
      <c r="AA83" s="166">
        <v>0</v>
      </c>
      <c r="AB83" s="166">
        <v>0</v>
      </c>
      <c r="AC83" s="166">
        <v>0</v>
      </c>
      <c r="AD83" s="166">
        <v>0</v>
      </c>
      <c r="AE83" s="166">
        <v>0</v>
      </c>
      <c r="AF83" s="166">
        <v>0</v>
      </c>
      <c r="AG83" s="166">
        <v>0</v>
      </c>
      <c r="AH83" s="166">
        <v>0</v>
      </c>
      <c r="AI83" s="166">
        <v>0</v>
      </c>
      <c r="AJ83" s="166">
        <v>0</v>
      </c>
      <c r="AK83" s="166">
        <v>0</v>
      </c>
      <c r="AL83" s="166">
        <v>0</v>
      </c>
      <c r="AM83" s="166">
        <v>0</v>
      </c>
      <c r="AN83" s="166">
        <v>0</v>
      </c>
      <c r="AO83" s="166">
        <v>0</v>
      </c>
      <c r="AP83" s="166">
        <v>0</v>
      </c>
      <c r="AQ83" s="166">
        <v>0</v>
      </c>
      <c r="AR83" s="166">
        <v>0</v>
      </c>
      <c r="AS83" s="166">
        <v>0</v>
      </c>
      <c r="AT83" s="166">
        <v>0</v>
      </c>
      <c r="AU83" s="166">
        <v>0</v>
      </c>
      <c r="AV83" s="166">
        <v>0</v>
      </c>
      <c r="AW83" s="166">
        <v>0</v>
      </c>
      <c r="AX83" s="166">
        <v>0</v>
      </c>
      <c r="AY83" s="166">
        <v>0</v>
      </c>
      <c r="AZ83" s="166">
        <v>0</v>
      </c>
      <c r="BA83" s="166">
        <v>0</v>
      </c>
      <c r="BB83" s="166">
        <v>0</v>
      </c>
      <c r="BC83" s="166">
        <v>0</v>
      </c>
      <c r="BD83" s="166">
        <v>0</v>
      </c>
      <c r="BE83" s="166">
        <v>0</v>
      </c>
      <c r="BF83" s="166">
        <v>0</v>
      </c>
      <c r="BG83" s="166">
        <v>0</v>
      </c>
    </row>
    <row r="84" spans="1:59" ht="15" x14ac:dyDescent="0.25">
      <c r="A84" s="243"/>
      <c r="B84" s="163">
        <v>1</v>
      </c>
      <c r="C84" s="163">
        <v>1</v>
      </c>
      <c r="D84" s="163">
        <v>1</v>
      </c>
      <c r="E84" s="166">
        <v>0</v>
      </c>
      <c r="F84" s="166">
        <v>0</v>
      </c>
      <c r="G84" s="166">
        <v>0</v>
      </c>
      <c r="H84" s="166">
        <v>0</v>
      </c>
      <c r="I84" s="166">
        <v>0</v>
      </c>
      <c r="J84" s="166">
        <v>0</v>
      </c>
      <c r="K84" s="166">
        <v>0</v>
      </c>
      <c r="L84" s="166">
        <v>0</v>
      </c>
      <c r="M84" s="166">
        <v>0</v>
      </c>
      <c r="N84" s="166">
        <v>0</v>
      </c>
      <c r="O84" s="166">
        <v>0</v>
      </c>
      <c r="P84" s="166">
        <v>0</v>
      </c>
      <c r="Q84" s="166">
        <v>0</v>
      </c>
      <c r="R84" s="166">
        <v>0</v>
      </c>
      <c r="S84" s="166">
        <v>0</v>
      </c>
      <c r="T84" s="166">
        <v>0</v>
      </c>
      <c r="U84" s="166">
        <v>0</v>
      </c>
      <c r="V84" s="166">
        <v>0</v>
      </c>
      <c r="W84" s="166">
        <v>0</v>
      </c>
      <c r="X84" s="166">
        <v>0</v>
      </c>
      <c r="Y84" s="166">
        <v>0</v>
      </c>
      <c r="Z84" s="166">
        <v>0</v>
      </c>
      <c r="AA84" s="166">
        <v>0</v>
      </c>
      <c r="AB84" s="166">
        <v>0</v>
      </c>
      <c r="AC84" s="166">
        <v>0</v>
      </c>
      <c r="AD84" s="166">
        <v>0</v>
      </c>
      <c r="AE84" s="166">
        <v>0</v>
      </c>
      <c r="AF84" s="166">
        <v>0</v>
      </c>
      <c r="AG84" s="166">
        <v>0</v>
      </c>
      <c r="AH84" s="166">
        <v>0</v>
      </c>
      <c r="AI84" s="166">
        <v>0</v>
      </c>
      <c r="AJ84" s="166">
        <v>0</v>
      </c>
      <c r="AK84" s="166">
        <v>0</v>
      </c>
      <c r="AL84" s="166">
        <v>0</v>
      </c>
      <c r="AM84" s="166">
        <v>0</v>
      </c>
      <c r="AN84" s="166">
        <v>0</v>
      </c>
      <c r="AO84" s="166">
        <v>0</v>
      </c>
      <c r="AP84" s="166">
        <v>0</v>
      </c>
      <c r="AQ84" s="166">
        <v>0</v>
      </c>
      <c r="AR84" s="166">
        <v>0</v>
      </c>
      <c r="AS84" s="166">
        <v>0</v>
      </c>
      <c r="AT84" s="166">
        <v>0</v>
      </c>
      <c r="AU84" s="166">
        <v>0</v>
      </c>
      <c r="AV84" s="166">
        <v>0</v>
      </c>
      <c r="AW84" s="166">
        <v>0</v>
      </c>
      <c r="AX84" s="166">
        <v>0</v>
      </c>
      <c r="AY84" s="166">
        <v>0</v>
      </c>
      <c r="AZ84" s="166">
        <v>0</v>
      </c>
      <c r="BA84" s="166">
        <v>0</v>
      </c>
      <c r="BB84" s="166">
        <v>0</v>
      </c>
      <c r="BC84" s="166">
        <v>0</v>
      </c>
      <c r="BD84" s="166">
        <v>0</v>
      </c>
      <c r="BE84" s="166">
        <v>0</v>
      </c>
      <c r="BF84" s="166">
        <v>0</v>
      </c>
      <c r="BG84" s="166">
        <v>0</v>
      </c>
    </row>
    <row r="85" spans="1:59" ht="15" x14ac:dyDescent="0.25">
      <c r="A85" s="243"/>
      <c r="B85" s="163">
        <v>1</v>
      </c>
      <c r="C85" s="163">
        <v>1</v>
      </c>
      <c r="D85" s="163">
        <v>1</v>
      </c>
      <c r="E85" s="166">
        <v>0</v>
      </c>
      <c r="F85" s="166">
        <v>0</v>
      </c>
      <c r="G85" s="166">
        <v>0</v>
      </c>
      <c r="H85" s="166">
        <v>0</v>
      </c>
      <c r="I85" s="166">
        <v>0</v>
      </c>
      <c r="J85" s="166">
        <v>0</v>
      </c>
      <c r="K85" s="166">
        <v>0</v>
      </c>
      <c r="L85" s="166">
        <v>0</v>
      </c>
      <c r="M85" s="166">
        <v>0</v>
      </c>
      <c r="N85" s="166">
        <v>0</v>
      </c>
      <c r="O85" s="166">
        <v>0</v>
      </c>
      <c r="P85" s="166">
        <v>0</v>
      </c>
      <c r="Q85" s="166">
        <v>0</v>
      </c>
      <c r="R85" s="166">
        <v>0</v>
      </c>
      <c r="S85" s="166">
        <v>0</v>
      </c>
      <c r="T85" s="166">
        <v>0</v>
      </c>
      <c r="U85" s="166">
        <v>0</v>
      </c>
      <c r="V85" s="166">
        <v>0</v>
      </c>
      <c r="W85" s="166">
        <v>0</v>
      </c>
      <c r="X85" s="166">
        <v>0</v>
      </c>
      <c r="Y85" s="166">
        <v>0</v>
      </c>
      <c r="Z85" s="166">
        <v>0</v>
      </c>
      <c r="AA85" s="166">
        <v>0</v>
      </c>
      <c r="AB85" s="166">
        <v>0</v>
      </c>
      <c r="AC85" s="166">
        <v>0</v>
      </c>
      <c r="AD85" s="166">
        <v>0</v>
      </c>
      <c r="AE85" s="166">
        <v>0</v>
      </c>
      <c r="AF85" s="166">
        <v>0</v>
      </c>
      <c r="AG85" s="166">
        <v>0</v>
      </c>
      <c r="AH85" s="166">
        <v>0</v>
      </c>
      <c r="AI85" s="166">
        <v>0</v>
      </c>
      <c r="AJ85" s="166">
        <v>0</v>
      </c>
      <c r="AK85" s="166">
        <v>0</v>
      </c>
      <c r="AL85" s="166">
        <v>0</v>
      </c>
      <c r="AM85" s="166">
        <v>0</v>
      </c>
      <c r="AN85" s="166">
        <v>0</v>
      </c>
      <c r="AO85" s="166">
        <v>0</v>
      </c>
      <c r="AP85" s="166">
        <v>0</v>
      </c>
      <c r="AQ85" s="166">
        <v>0</v>
      </c>
      <c r="AR85" s="166">
        <v>0</v>
      </c>
      <c r="AS85" s="166">
        <v>0</v>
      </c>
      <c r="AT85" s="166">
        <v>0</v>
      </c>
      <c r="AU85" s="166">
        <v>0</v>
      </c>
      <c r="AV85" s="166">
        <v>0</v>
      </c>
      <c r="AW85" s="166">
        <v>0</v>
      </c>
      <c r="AX85" s="166">
        <v>0</v>
      </c>
      <c r="AY85" s="166">
        <v>0</v>
      </c>
      <c r="AZ85" s="166">
        <v>0</v>
      </c>
      <c r="BA85" s="166">
        <v>0</v>
      </c>
      <c r="BB85" s="166">
        <v>0</v>
      </c>
      <c r="BC85" s="166">
        <v>0</v>
      </c>
      <c r="BD85" s="166">
        <v>0</v>
      </c>
      <c r="BE85" s="166">
        <v>0</v>
      </c>
      <c r="BF85" s="166">
        <v>0</v>
      </c>
      <c r="BG85" s="166">
        <v>0</v>
      </c>
    </row>
    <row r="86" spans="1:59" ht="15" x14ac:dyDescent="0.25">
      <c r="A86" s="243"/>
      <c r="B86" s="163">
        <v>1</v>
      </c>
      <c r="C86" s="163">
        <v>1</v>
      </c>
      <c r="D86" s="163">
        <v>1</v>
      </c>
      <c r="E86" s="166">
        <v>0</v>
      </c>
      <c r="F86" s="166">
        <v>0</v>
      </c>
      <c r="G86" s="166">
        <v>0</v>
      </c>
      <c r="H86" s="166">
        <v>0</v>
      </c>
      <c r="I86" s="166">
        <v>0</v>
      </c>
      <c r="J86" s="166">
        <v>0</v>
      </c>
      <c r="K86" s="166">
        <v>0</v>
      </c>
      <c r="L86" s="166">
        <v>0</v>
      </c>
      <c r="M86" s="166">
        <v>0</v>
      </c>
      <c r="N86" s="166">
        <v>0</v>
      </c>
      <c r="O86" s="166">
        <v>0</v>
      </c>
      <c r="P86" s="166">
        <v>0</v>
      </c>
      <c r="Q86" s="166">
        <v>0</v>
      </c>
      <c r="R86" s="166">
        <v>0</v>
      </c>
      <c r="S86" s="166">
        <v>0</v>
      </c>
      <c r="T86" s="166">
        <v>0</v>
      </c>
      <c r="U86" s="166">
        <v>0</v>
      </c>
      <c r="V86" s="166">
        <v>0</v>
      </c>
      <c r="W86" s="166">
        <v>0</v>
      </c>
      <c r="X86" s="166">
        <v>0</v>
      </c>
      <c r="Y86" s="166">
        <v>0</v>
      </c>
      <c r="Z86" s="166">
        <v>0</v>
      </c>
      <c r="AA86" s="166">
        <v>0</v>
      </c>
      <c r="AB86" s="166">
        <v>0</v>
      </c>
      <c r="AC86" s="166">
        <v>0</v>
      </c>
      <c r="AD86" s="166">
        <v>0</v>
      </c>
      <c r="AE86" s="166">
        <v>0</v>
      </c>
      <c r="AF86" s="166">
        <v>0</v>
      </c>
      <c r="AG86" s="166">
        <v>0</v>
      </c>
      <c r="AH86" s="166">
        <v>0</v>
      </c>
      <c r="AI86" s="166">
        <v>0</v>
      </c>
      <c r="AJ86" s="166">
        <v>0</v>
      </c>
      <c r="AK86" s="166">
        <v>0</v>
      </c>
      <c r="AL86" s="166">
        <v>0</v>
      </c>
      <c r="AM86" s="166">
        <v>0</v>
      </c>
      <c r="AN86" s="166">
        <v>0</v>
      </c>
      <c r="AO86" s="166">
        <v>0</v>
      </c>
      <c r="AP86" s="166">
        <v>0</v>
      </c>
      <c r="AQ86" s="166">
        <v>0</v>
      </c>
      <c r="AR86" s="166">
        <v>0</v>
      </c>
      <c r="AS86" s="166">
        <v>0</v>
      </c>
      <c r="AT86" s="166">
        <v>0</v>
      </c>
      <c r="AU86" s="166">
        <v>0</v>
      </c>
      <c r="AV86" s="166">
        <v>0</v>
      </c>
      <c r="AW86" s="166">
        <v>0</v>
      </c>
      <c r="AX86" s="166">
        <v>0</v>
      </c>
      <c r="AY86" s="166">
        <v>0</v>
      </c>
      <c r="AZ86" s="166">
        <v>0</v>
      </c>
      <c r="BA86" s="166">
        <v>0</v>
      </c>
      <c r="BB86" s="166">
        <v>0</v>
      </c>
      <c r="BC86" s="166">
        <v>0</v>
      </c>
      <c r="BD86" s="166">
        <v>0</v>
      </c>
      <c r="BE86" s="166">
        <v>0</v>
      </c>
      <c r="BF86" s="166">
        <v>0</v>
      </c>
      <c r="BG86" s="166">
        <v>0</v>
      </c>
    </row>
    <row r="87" spans="1:59" ht="15" x14ac:dyDescent="0.25">
      <c r="A87" s="243"/>
      <c r="B87" s="163">
        <v>1</v>
      </c>
      <c r="C87" s="163">
        <v>1</v>
      </c>
      <c r="D87" s="163">
        <v>1</v>
      </c>
      <c r="E87" s="166">
        <v>0</v>
      </c>
      <c r="F87" s="166">
        <v>0</v>
      </c>
      <c r="G87" s="166">
        <v>0</v>
      </c>
      <c r="H87" s="166">
        <v>0</v>
      </c>
      <c r="I87" s="166">
        <v>0</v>
      </c>
      <c r="J87" s="166">
        <v>0</v>
      </c>
      <c r="K87" s="166">
        <v>0</v>
      </c>
      <c r="L87" s="166">
        <v>0</v>
      </c>
      <c r="M87" s="166">
        <v>0</v>
      </c>
      <c r="N87" s="166">
        <v>0</v>
      </c>
      <c r="O87" s="166">
        <v>0</v>
      </c>
      <c r="P87" s="166">
        <v>0</v>
      </c>
      <c r="Q87" s="166">
        <v>0</v>
      </c>
      <c r="R87" s="166">
        <v>0</v>
      </c>
      <c r="S87" s="166">
        <v>0</v>
      </c>
      <c r="T87" s="166">
        <v>0</v>
      </c>
      <c r="U87" s="166">
        <v>0</v>
      </c>
      <c r="V87" s="166">
        <v>0</v>
      </c>
      <c r="W87" s="166">
        <v>0</v>
      </c>
      <c r="X87" s="166">
        <v>0</v>
      </c>
      <c r="Y87" s="166">
        <v>0</v>
      </c>
      <c r="Z87" s="166">
        <v>0</v>
      </c>
      <c r="AA87" s="166">
        <v>0</v>
      </c>
      <c r="AB87" s="166">
        <v>0</v>
      </c>
      <c r="AC87" s="166">
        <v>0</v>
      </c>
      <c r="AD87" s="166">
        <v>0</v>
      </c>
      <c r="AE87" s="166">
        <v>0</v>
      </c>
      <c r="AF87" s="166">
        <v>0</v>
      </c>
      <c r="AG87" s="166">
        <v>0</v>
      </c>
      <c r="AH87" s="166">
        <v>0</v>
      </c>
      <c r="AI87" s="166">
        <v>0</v>
      </c>
      <c r="AJ87" s="166">
        <v>0</v>
      </c>
      <c r="AK87" s="166">
        <v>0</v>
      </c>
      <c r="AL87" s="166">
        <v>0</v>
      </c>
      <c r="AM87" s="166">
        <v>0</v>
      </c>
      <c r="AN87" s="166">
        <v>0</v>
      </c>
      <c r="AO87" s="166">
        <v>0</v>
      </c>
      <c r="AP87" s="166">
        <v>0</v>
      </c>
      <c r="AQ87" s="166">
        <v>0</v>
      </c>
      <c r="AR87" s="166">
        <v>0</v>
      </c>
      <c r="AS87" s="166">
        <v>0</v>
      </c>
      <c r="AT87" s="166">
        <v>0</v>
      </c>
      <c r="AU87" s="166">
        <v>0</v>
      </c>
      <c r="AV87" s="166">
        <v>0</v>
      </c>
      <c r="AW87" s="166">
        <v>0</v>
      </c>
      <c r="AX87" s="166">
        <v>0</v>
      </c>
      <c r="AY87" s="166">
        <v>0</v>
      </c>
      <c r="AZ87" s="166">
        <v>0</v>
      </c>
      <c r="BA87" s="166">
        <v>0</v>
      </c>
      <c r="BB87" s="166">
        <v>0</v>
      </c>
      <c r="BC87" s="166">
        <v>0</v>
      </c>
      <c r="BD87" s="166">
        <v>0</v>
      </c>
      <c r="BE87" s="166">
        <v>0</v>
      </c>
      <c r="BF87" s="166">
        <v>0</v>
      </c>
      <c r="BG87" s="166">
        <v>0</v>
      </c>
    </row>
    <row r="88" spans="1:59" ht="15" x14ac:dyDescent="0.25">
      <c r="A88" s="243"/>
      <c r="B88" s="163">
        <v>1</v>
      </c>
      <c r="C88" s="163">
        <v>1</v>
      </c>
      <c r="D88" s="163">
        <v>1</v>
      </c>
      <c r="E88" s="166">
        <v>0</v>
      </c>
      <c r="F88" s="166">
        <v>0</v>
      </c>
      <c r="G88" s="166">
        <v>0</v>
      </c>
      <c r="H88" s="166">
        <v>0</v>
      </c>
      <c r="I88" s="166">
        <v>0</v>
      </c>
      <c r="J88" s="166">
        <v>0</v>
      </c>
      <c r="K88" s="166">
        <v>0</v>
      </c>
      <c r="L88" s="166">
        <v>0</v>
      </c>
      <c r="M88" s="166">
        <v>0</v>
      </c>
      <c r="N88" s="166">
        <v>0</v>
      </c>
      <c r="O88" s="166">
        <v>0</v>
      </c>
      <c r="P88" s="166">
        <v>0</v>
      </c>
      <c r="Q88" s="166">
        <v>0</v>
      </c>
      <c r="R88" s="166">
        <v>0</v>
      </c>
      <c r="S88" s="166">
        <v>0</v>
      </c>
      <c r="T88" s="166">
        <v>0</v>
      </c>
      <c r="U88" s="166">
        <v>0</v>
      </c>
      <c r="V88" s="166">
        <v>0</v>
      </c>
      <c r="W88" s="166">
        <v>0</v>
      </c>
      <c r="X88" s="166">
        <v>0</v>
      </c>
      <c r="Y88" s="166">
        <v>0</v>
      </c>
      <c r="Z88" s="166">
        <v>0</v>
      </c>
      <c r="AA88" s="166">
        <v>0</v>
      </c>
      <c r="AB88" s="166">
        <v>0</v>
      </c>
      <c r="AC88" s="166">
        <v>0</v>
      </c>
      <c r="AD88" s="166">
        <v>0</v>
      </c>
      <c r="AE88" s="166">
        <v>0</v>
      </c>
      <c r="AF88" s="166">
        <v>0</v>
      </c>
      <c r="AG88" s="166">
        <v>0</v>
      </c>
      <c r="AH88" s="166">
        <v>0</v>
      </c>
      <c r="AI88" s="166">
        <v>0</v>
      </c>
      <c r="AJ88" s="166">
        <v>0</v>
      </c>
      <c r="AK88" s="166">
        <v>0</v>
      </c>
      <c r="AL88" s="166">
        <v>0</v>
      </c>
      <c r="AM88" s="166">
        <v>0</v>
      </c>
      <c r="AN88" s="166">
        <v>0</v>
      </c>
      <c r="AO88" s="166">
        <v>0</v>
      </c>
      <c r="AP88" s="166">
        <v>0</v>
      </c>
      <c r="AQ88" s="166">
        <v>0</v>
      </c>
      <c r="AR88" s="166">
        <v>0</v>
      </c>
      <c r="AS88" s="166">
        <v>0</v>
      </c>
      <c r="AT88" s="166">
        <v>0</v>
      </c>
      <c r="AU88" s="166">
        <v>0</v>
      </c>
      <c r="AV88" s="166">
        <v>0</v>
      </c>
      <c r="AW88" s="166">
        <v>0</v>
      </c>
      <c r="AX88" s="166">
        <v>0</v>
      </c>
      <c r="AY88" s="166">
        <v>0</v>
      </c>
      <c r="AZ88" s="166">
        <v>0</v>
      </c>
      <c r="BA88" s="166">
        <v>0</v>
      </c>
      <c r="BB88" s="166">
        <v>0</v>
      </c>
      <c r="BC88" s="166">
        <v>0</v>
      </c>
      <c r="BD88" s="166">
        <v>0</v>
      </c>
      <c r="BE88" s="166">
        <v>0</v>
      </c>
      <c r="BF88" s="166">
        <v>0</v>
      </c>
      <c r="BG88" s="166">
        <v>0</v>
      </c>
    </row>
    <row r="89" spans="1:59" ht="15" x14ac:dyDescent="0.25">
      <c r="A89" s="243"/>
      <c r="B89" s="163">
        <v>1</v>
      </c>
      <c r="C89" s="163">
        <v>1</v>
      </c>
      <c r="D89" s="163">
        <v>1</v>
      </c>
      <c r="E89" s="166">
        <v>0</v>
      </c>
      <c r="F89" s="166">
        <v>0</v>
      </c>
      <c r="G89" s="166">
        <v>0</v>
      </c>
      <c r="H89" s="166">
        <v>0</v>
      </c>
      <c r="I89" s="166">
        <v>0</v>
      </c>
      <c r="J89" s="166">
        <v>0</v>
      </c>
      <c r="K89" s="166">
        <v>0</v>
      </c>
      <c r="L89" s="166">
        <v>0</v>
      </c>
      <c r="M89" s="166">
        <v>0</v>
      </c>
      <c r="N89" s="166">
        <v>0</v>
      </c>
      <c r="O89" s="166">
        <v>0</v>
      </c>
      <c r="P89" s="166">
        <v>0</v>
      </c>
      <c r="Q89" s="166">
        <v>0</v>
      </c>
      <c r="R89" s="166">
        <v>0</v>
      </c>
      <c r="S89" s="166">
        <v>0</v>
      </c>
      <c r="T89" s="166">
        <v>0</v>
      </c>
      <c r="U89" s="166">
        <v>0</v>
      </c>
      <c r="V89" s="166">
        <v>0</v>
      </c>
      <c r="W89" s="166">
        <v>0</v>
      </c>
      <c r="X89" s="166">
        <v>0</v>
      </c>
      <c r="Y89" s="166">
        <v>0</v>
      </c>
      <c r="Z89" s="166">
        <v>0</v>
      </c>
      <c r="AA89" s="166">
        <v>0</v>
      </c>
      <c r="AB89" s="166">
        <v>0</v>
      </c>
      <c r="AC89" s="166">
        <v>0</v>
      </c>
      <c r="AD89" s="166">
        <v>0</v>
      </c>
      <c r="AE89" s="166">
        <v>0</v>
      </c>
      <c r="AF89" s="166">
        <v>0</v>
      </c>
      <c r="AG89" s="166">
        <v>0</v>
      </c>
      <c r="AH89" s="166">
        <v>0</v>
      </c>
      <c r="AI89" s="166">
        <v>0</v>
      </c>
      <c r="AJ89" s="166">
        <v>0</v>
      </c>
      <c r="AK89" s="166">
        <v>0</v>
      </c>
      <c r="AL89" s="166">
        <v>0</v>
      </c>
      <c r="AM89" s="166">
        <v>0</v>
      </c>
      <c r="AN89" s="166">
        <v>0</v>
      </c>
      <c r="AO89" s="166">
        <v>0</v>
      </c>
      <c r="AP89" s="166">
        <v>0</v>
      </c>
      <c r="AQ89" s="166">
        <v>0</v>
      </c>
      <c r="AR89" s="166">
        <v>0</v>
      </c>
      <c r="AS89" s="166">
        <v>0</v>
      </c>
      <c r="AT89" s="166">
        <v>0</v>
      </c>
      <c r="AU89" s="166">
        <v>0</v>
      </c>
      <c r="AV89" s="166">
        <v>0</v>
      </c>
      <c r="AW89" s="166">
        <v>0</v>
      </c>
      <c r="AX89" s="166">
        <v>0</v>
      </c>
      <c r="AY89" s="166">
        <v>0</v>
      </c>
      <c r="AZ89" s="166">
        <v>0</v>
      </c>
      <c r="BA89" s="166">
        <v>0</v>
      </c>
      <c r="BB89" s="166">
        <v>0</v>
      </c>
      <c r="BC89" s="166">
        <v>0</v>
      </c>
      <c r="BD89" s="166">
        <v>0</v>
      </c>
      <c r="BE89" s="166">
        <v>0</v>
      </c>
      <c r="BF89" s="166">
        <v>0</v>
      </c>
      <c r="BG89" s="166">
        <v>0</v>
      </c>
    </row>
    <row r="90" spans="1:59" ht="15" x14ac:dyDescent="0.25">
      <c r="A90" s="243"/>
      <c r="B90" s="163">
        <v>1</v>
      </c>
      <c r="C90" s="163">
        <v>1</v>
      </c>
      <c r="D90" s="163">
        <v>1</v>
      </c>
      <c r="E90" s="166">
        <v>0</v>
      </c>
      <c r="F90" s="166">
        <v>0</v>
      </c>
      <c r="G90" s="166">
        <v>0</v>
      </c>
      <c r="H90" s="166">
        <v>0</v>
      </c>
      <c r="I90" s="166">
        <v>0</v>
      </c>
      <c r="J90" s="166">
        <v>0</v>
      </c>
      <c r="K90" s="166">
        <v>0</v>
      </c>
      <c r="L90" s="166">
        <v>0</v>
      </c>
      <c r="M90" s="166">
        <v>0</v>
      </c>
      <c r="N90" s="166">
        <v>0</v>
      </c>
      <c r="O90" s="166">
        <v>0</v>
      </c>
      <c r="P90" s="166">
        <v>0</v>
      </c>
      <c r="Q90" s="166">
        <v>0</v>
      </c>
      <c r="R90" s="166">
        <v>0</v>
      </c>
      <c r="S90" s="166">
        <v>0</v>
      </c>
      <c r="T90" s="166">
        <v>0</v>
      </c>
      <c r="U90" s="166">
        <v>0</v>
      </c>
      <c r="V90" s="166">
        <v>0</v>
      </c>
      <c r="W90" s="166">
        <v>0</v>
      </c>
      <c r="X90" s="166">
        <v>0</v>
      </c>
      <c r="Y90" s="166">
        <v>0</v>
      </c>
      <c r="Z90" s="166">
        <v>0</v>
      </c>
      <c r="AA90" s="166">
        <v>0</v>
      </c>
      <c r="AB90" s="166">
        <v>0</v>
      </c>
      <c r="AC90" s="166">
        <v>0</v>
      </c>
      <c r="AD90" s="166">
        <v>0</v>
      </c>
      <c r="AE90" s="166">
        <v>0</v>
      </c>
      <c r="AF90" s="166">
        <v>0</v>
      </c>
      <c r="AG90" s="166">
        <v>0</v>
      </c>
      <c r="AH90" s="166">
        <v>0</v>
      </c>
      <c r="AI90" s="166">
        <v>0</v>
      </c>
      <c r="AJ90" s="166">
        <v>0</v>
      </c>
      <c r="AK90" s="166">
        <v>0</v>
      </c>
      <c r="AL90" s="166">
        <v>0</v>
      </c>
      <c r="AM90" s="166">
        <v>0</v>
      </c>
      <c r="AN90" s="166">
        <v>0</v>
      </c>
      <c r="AO90" s="166">
        <v>0</v>
      </c>
      <c r="AP90" s="166">
        <v>0</v>
      </c>
      <c r="AQ90" s="166">
        <v>0</v>
      </c>
      <c r="AR90" s="166">
        <v>0</v>
      </c>
      <c r="AS90" s="166">
        <v>0</v>
      </c>
      <c r="AT90" s="166">
        <v>0</v>
      </c>
      <c r="AU90" s="166">
        <v>0</v>
      </c>
      <c r="AV90" s="166">
        <v>0</v>
      </c>
      <c r="AW90" s="166">
        <v>0</v>
      </c>
      <c r="AX90" s="166">
        <v>0</v>
      </c>
      <c r="AY90" s="166">
        <v>0</v>
      </c>
      <c r="AZ90" s="166">
        <v>0</v>
      </c>
      <c r="BA90" s="166">
        <v>0</v>
      </c>
      <c r="BB90" s="166">
        <v>0</v>
      </c>
      <c r="BC90" s="166">
        <v>0</v>
      </c>
      <c r="BD90" s="166">
        <v>0</v>
      </c>
      <c r="BE90" s="166">
        <v>0</v>
      </c>
      <c r="BF90" s="166">
        <v>0</v>
      </c>
      <c r="BG90" s="166">
        <v>0</v>
      </c>
    </row>
    <row r="91" spans="1:59" ht="15" x14ac:dyDescent="0.25">
      <c r="A91" s="243"/>
      <c r="B91" s="163">
        <v>1</v>
      </c>
      <c r="C91" s="163">
        <v>1</v>
      </c>
      <c r="D91" s="163">
        <v>1</v>
      </c>
      <c r="E91" s="166">
        <v>0</v>
      </c>
      <c r="F91" s="166">
        <v>0</v>
      </c>
      <c r="G91" s="166">
        <v>0</v>
      </c>
      <c r="H91" s="166">
        <v>0</v>
      </c>
      <c r="I91" s="166">
        <v>0</v>
      </c>
      <c r="J91" s="166">
        <v>0</v>
      </c>
      <c r="K91" s="166">
        <v>0</v>
      </c>
      <c r="L91" s="166">
        <v>0</v>
      </c>
      <c r="M91" s="166">
        <v>0</v>
      </c>
      <c r="N91" s="166">
        <v>0</v>
      </c>
      <c r="O91" s="166">
        <v>0</v>
      </c>
      <c r="P91" s="166">
        <v>0</v>
      </c>
      <c r="Q91" s="166">
        <v>0</v>
      </c>
      <c r="R91" s="166">
        <v>0</v>
      </c>
      <c r="S91" s="166">
        <v>0</v>
      </c>
      <c r="T91" s="166">
        <v>0</v>
      </c>
      <c r="U91" s="166">
        <v>0</v>
      </c>
      <c r="V91" s="166">
        <v>0</v>
      </c>
      <c r="W91" s="166">
        <v>0</v>
      </c>
      <c r="X91" s="166">
        <v>0</v>
      </c>
      <c r="Y91" s="166">
        <v>0</v>
      </c>
      <c r="Z91" s="166">
        <v>0</v>
      </c>
      <c r="AA91" s="166">
        <v>0</v>
      </c>
      <c r="AB91" s="166">
        <v>0</v>
      </c>
      <c r="AC91" s="166">
        <v>0</v>
      </c>
      <c r="AD91" s="166">
        <v>0</v>
      </c>
      <c r="AE91" s="166">
        <v>0</v>
      </c>
      <c r="AF91" s="166">
        <v>0</v>
      </c>
      <c r="AG91" s="166">
        <v>0</v>
      </c>
      <c r="AH91" s="166">
        <v>0</v>
      </c>
      <c r="AI91" s="166">
        <v>0</v>
      </c>
      <c r="AJ91" s="166">
        <v>0</v>
      </c>
      <c r="AK91" s="166">
        <v>0</v>
      </c>
      <c r="AL91" s="166">
        <v>0</v>
      </c>
      <c r="AM91" s="166">
        <v>0</v>
      </c>
      <c r="AN91" s="166">
        <v>0</v>
      </c>
      <c r="AO91" s="166">
        <v>0</v>
      </c>
      <c r="AP91" s="166">
        <v>0</v>
      </c>
      <c r="AQ91" s="166">
        <v>0</v>
      </c>
      <c r="AR91" s="166">
        <v>0</v>
      </c>
      <c r="AS91" s="166">
        <v>0</v>
      </c>
      <c r="AT91" s="166">
        <v>0</v>
      </c>
      <c r="AU91" s="166">
        <v>0</v>
      </c>
      <c r="AV91" s="166">
        <v>0</v>
      </c>
      <c r="AW91" s="166">
        <v>0</v>
      </c>
      <c r="AX91" s="166">
        <v>0</v>
      </c>
      <c r="AY91" s="166">
        <v>0</v>
      </c>
      <c r="AZ91" s="166">
        <v>0</v>
      </c>
      <c r="BA91" s="166">
        <v>0</v>
      </c>
      <c r="BB91" s="166">
        <v>0</v>
      </c>
      <c r="BC91" s="166">
        <v>0</v>
      </c>
      <c r="BD91" s="166">
        <v>0</v>
      </c>
      <c r="BE91" s="166">
        <v>0</v>
      </c>
      <c r="BF91" s="166">
        <v>0</v>
      </c>
      <c r="BG91" s="166">
        <v>0</v>
      </c>
    </row>
    <row r="92" spans="1:59" ht="15" x14ac:dyDescent="0.25">
      <c r="A92" s="243"/>
      <c r="B92" s="163">
        <v>1</v>
      </c>
      <c r="C92" s="163">
        <v>1</v>
      </c>
      <c r="D92" s="163">
        <v>1</v>
      </c>
      <c r="E92" s="166">
        <v>0</v>
      </c>
      <c r="F92" s="166">
        <v>0</v>
      </c>
      <c r="G92" s="166">
        <v>0</v>
      </c>
      <c r="H92" s="166">
        <v>0</v>
      </c>
      <c r="I92" s="166">
        <v>0</v>
      </c>
      <c r="J92" s="166">
        <v>0</v>
      </c>
      <c r="K92" s="166">
        <v>0</v>
      </c>
      <c r="L92" s="166">
        <v>0</v>
      </c>
      <c r="M92" s="166">
        <v>0</v>
      </c>
      <c r="N92" s="166">
        <v>0</v>
      </c>
      <c r="O92" s="166">
        <v>0</v>
      </c>
      <c r="P92" s="166">
        <v>0</v>
      </c>
      <c r="Q92" s="166">
        <v>0</v>
      </c>
      <c r="R92" s="166">
        <v>0</v>
      </c>
      <c r="S92" s="166">
        <v>0</v>
      </c>
      <c r="T92" s="166">
        <v>0</v>
      </c>
      <c r="U92" s="166">
        <v>0</v>
      </c>
      <c r="V92" s="166">
        <v>0</v>
      </c>
      <c r="W92" s="166">
        <v>0</v>
      </c>
      <c r="X92" s="166">
        <v>0</v>
      </c>
      <c r="Y92" s="166">
        <v>0</v>
      </c>
      <c r="Z92" s="166">
        <v>0</v>
      </c>
      <c r="AA92" s="166">
        <v>0</v>
      </c>
      <c r="AB92" s="166">
        <v>0</v>
      </c>
      <c r="AC92" s="166">
        <v>0</v>
      </c>
      <c r="AD92" s="166">
        <v>0</v>
      </c>
      <c r="AE92" s="166">
        <v>0</v>
      </c>
      <c r="AF92" s="166">
        <v>0</v>
      </c>
      <c r="AG92" s="166">
        <v>0</v>
      </c>
      <c r="AH92" s="166">
        <v>0</v>
      </c>
      <c r="AI92" s="166">
        <v>0</v>
      </c>
      <c r="AJ92" s="166">
        <v>0</v>
      </c>
      <c r="AK92" s="166">
        <v>0</v>
      </c>
      <c r="AL92" s="166">
        <v>0</v>
      </c>
      <c r="AM92" s="166">
        <v>0</v>
      </c>
      <c r="AN92" s="166">
        <v>0</v>
      </c>
      <c r="AO92" s="166">
        <v>0</v>
      </c>
      <c r="AP92" s="166">
        <v>0</v>
      </c>
      <c r="AQ92" s="166">
        <v>0</v>
      </c>
      <c r="AR92" s="166">
        <v>0</v>
      </c>
      <c r="AS92" s="166">
        <v>0</v>
      </c>
      <c r="AT92" s="166">
        <v>0</v>
      </c>
      <c r="AU92" s="166">
        <v>0</v>
      </c>
      <c r="AV92" s="166">
        <v>0</v>
      </c>
      <c r="AW92" s="166">
        <v>0</v>
      </c>
      <c r="AX92" s="166">
        <v>0</v>
      </c>
      <c r="AY92" s="166">
        <v>0</v>
      </c>
      <c r="AZ92" s="166">
        <v>0</v>
      </c>
      <c r="BA92" s="166">
        <v>0</v>
      </c>
      <c r="BB92" s="166">
        <v>0</v>
      </c>
      <c r="BC92" s="166">
        <v>0</v>
      </c>
      <c r="BD92" s="166">
        <v>0</v>
      </c>
      <c r="BE92" s="166">
        <v>0</v>
      </c>
      <c r="BF92" s="166">
        <v>0</v>
      </c>
      <c r="BG92" s="166">
        <v>0</v>
      </c>
    </row>
    <row r="93" spans="1:59" ht="15" x14ac:dyDescent="0.25">
      <c r="A93" s="243"/>
      <c r="B93" s="163">
        <v>1</v>
      </c>
      <c r="C93" s="163">
        <v>1</v>
      </c>
      <c r="D93" s="163">
        <v>1</v>
      </c>
      <c r="E93" s="166">
        <v>0</v>
      </c>
      <c r="F93" s="166">
        <v>0</v>
      </c>
      <c r="G93" s="166">
        <v>0</v>
      </c>
      <c r="H93" s="166">
        <v>0</v>
      </c>
      <c r="I93" s="166">
        <v>0</v>
      </c>
      <c r="J93" s="166">
        <v>0</v>
      </c>
      <c r="K93" s="166">
        <v>0</v>
      </c>
      <c r="L93" s="166">
        <v>0</v>
      </c>
      <c r="M93" s="166">
        <v>0</v>
      </c>
      <c r="N93" s="166">
        <v>0</v>
      </c>
      <c r="O93" s="166">
        <v>0</v>
      </c>
      <c r="P93" s="166">
        <v>0</v>
      </c>
      <c r="Q93" s="166">
        <v>0</v>
      </c>
      <c r="R93" s="166">
        <v>0</v>
      </c>
      <c r="S93" s="166">
        <v>0</v>
      </c>
      <c r="T93" s="166">
        <v>0</v>
      </c>
      <c r="U93" s="166">
        <v>0</v>
      </c>
      <c r="V93" s="166">
        <v>0</v>
      </c>
      <c r="W93" s="166">
        <v>0</v>
      </c>
      <c r="X93" s="166">
        <v>0</v>
      </c>
      <c r="Y93" s="166">
        <v>0</v>
      </c>
      <c r="Z93" s="166">
        <v>0</v>
      </c>
      <c r="AA93" s="166">
        <v>0</v>
      </c>
      <c r="AB93" s="166">
        <v>0</v>
      </c>
      <c r="AC93" s="166">
        <v>0</v>
      </c>
      <c r="AD93" s="166">
        <v>0</v>
      </c>
      <c r="AE93" s="166">
        <v>0</v>
      </c>
      <c r="AF93" s="166">
        <v>0</v>
      </c>
      <c r="AG93" s="166">
        <v>0</v>
      </c>
      <c r="AH93" s="166">
        <v>0</v>
      </c>
      <c r="AI93" s="166">
        <v>0</v>
      </c>
      <c r="AJ93" s="166">
        <v>0</v>
      </c>
      <c r="AK93" s="166">
        <v>0</v>
      </c>
      <c r="AL93" s="166">
        <v>0</v>
      </c>
      <c r="AM93" s="166">
        <v>0</v>
      </c>
      <c r="AN93" s="166">
        <v>0</v>
      </c>
      <c r="AO93" s="166">
        <v>0</v>
      </c>
      <c r="AP93" s="166">
        <v>0</v>
      </c>
      <c r="AQ93" s="166">
        <v>0</v>
      </c>
      <c r="AR93" s="166">
        <v>0</v>
      </c>
      <c r="AS93" s="166">
        <v>0</v>
      </c>
      <c r="AT93" s="166">
        <v>0</v>
      </c>
      <c r="AU93" s="166">
        <v>0</v>
      </c>
      <c r="AV93" s="166">
        <v>0</v>
      </c>
      <c r="AW93" s="166">
        <v>0</v>
      </c>
      <c r="AX93" s="166">
        <v>0</v>
      </c>
      <c r="AY93" s="166">
        <v>0</v>
      </c>
      <c r="AZ93" s="166">
        <v>0</v>
      </c>
      <c r="BA93" s="166">
        <v>0</v>
      </c>
      <c r="BB93" s="166">
        <v>0</v>
      </c>
      <c r="BC93" s="166">
        <v>0</v>
      </c>
      <c r="BD93" s="166">
        <v>0</v>
      </c>
      <c r="BE93" s="166">
        <v>0</v>
      </c>
      <c r="BF93" s="166">
        <v>0</v>
      </c>
      <c r="BG93" s="166">
        <v>0</v>
      </c>
    </row>
    <row r="94" spans="1:59" ht="15" x14ac:dyDescent="0.25">
      <c r="A94" s="243"/>
      <c r="B94" s="163">
        <v>1</v>
      </c>
      <c r="C94" s="163">
        <v>1</v>
      </c>
      <c r="D94" s="163">
        <v>1</v>
      </c>
      <c r="E94" s="166">
        <v>0</v>
      </c>
      <c r="F94" s="166">
        <v>0</v>
      </c>
      <c r="G94" s="166">
        <v>0</v>
      </c>
      <c r="H94" s="166">
        <v>0</v>
      </c>
      <c r="I94" s="166">
        <v>0</v>
      </c>
      <c r="J94" s="166">
        <v>0</v>
      </c>
      <c r="K94" s="166">
        <v>0</v>
      </c>
      <c r="L94" s="166">
        <v>0</v>
      </c>
      <c r="M94" s="166">
        <v>0</v>
      </c>
      <c r="N94" s="166">
        <v>0</v>
      </c>
      <c r="O94" s="166">
        <v>0</v>
      </c>
      <c r="P94" s="166">
        <v>0</v>
      </c>
      <c r="Q94" s="166">
        <v>0</v>
      </c>
      <c r="R94" s="166">
        <v>0</v>
      </c>
      <c r="S94" s="166">
        <v>0</v>
      </c>
      <c r="T94" s="166">
        <v>0</v>
      </c>
      <c r="U94" s="166">
        <v>0</v>
      </c>
      <c r="V94" s="166">
        <v>0</v>
      </c>
      <c r="W94" s="166">
        <v>0</v>
      </c>
      <c r="X94" s="166">
        <v>0</v>
      </c>
      <c r="Y94" s="166">
        <v>0</v>
      </c>
      <c r="Z94" s="166">
        <v>0</v>
      </c>
      <c r="AA94" s="166">
        <v>0</v>
      </c>
      <c r="AB94" s="166">
        <v>0</v>
      </c>
      <c r="AC94" s="166">
        <v>0</v>
      </c>
      <c r="AD94" s="166">
        <v>0</v>
      </c>
      <c r="AE94" s="166">
        <v>0</v>
      </c>
      <c r="AF94" s="166">
        <v>0</v>
      </c>
      <c r="AG94" s="166">
        <v>0</v>
      </c>
      <c r="AH94" s="166">
        <v>0</v>
      </c>
      <c r="AI94" s="166">
        <v>0</v>
      </c>
      <c r="AJ94" s="166">
        <v>0</v>
      </c>
      <c r="AK94" s="166">
        <v>0</v>
      </c>
      <c r="AL94" s="166">
        <v>0</v>
      </c>
      <c r="AM94" s="166">
        <v>0</v>
      </c>
      <c r="AN94" s="166">
        <v>0</v>
      </c>
      <c r="AO94" s="166">
        <v>0</v>
      </c>
      <c r="AP94" s="166">
        <v>0</v>
      </c>
      <c r="AQ94" s="166">
        <v>0</v>
      </c>
      <c r="AR94" s="166">
        <v>0</v>
      </c>
      <c r="AS94" s="166">
        <v>0</v>
      </c>
      <c r="AT94" s="166">
        <v>0</v>
      </c>
      <c r="AU94" s="166">
        <v>0</v>
      </c>
      <c r="AV94" s="166">
        <v>0</v>
      </c>
      <c r="AW94" s="166">
        <v>0</v>
      </c>
      <c r="AX94" s="166">
        <v>0</v>
      </c>
      <c r="AY94" s="166">
        <v>0</v>
      </c>
      <c r="AZ94" s="166">
        <v>0</v>
      </c>
      <c r="BA94" s="166">
        <v>0</v>
      </c>
      <c r="BB94" s="166">
        <v>0</v>
      </c>
      <c r="BC94" s="166">
        <v>0</v>
      </c>
      <c r="BD94" s="166">
        <v>0</v>
      </c>
      <c r="BE94" s="166">
        <v>0</v>
      </c>
      <c r="BF94" s="166">
        <v>0</v>
      </c>
      <c r="BG94" s="166">
        <v>0</v>
      </c>
    </row>
    <row r="95" spans="1:59" ht="15" x14ac:dyDescent="0.25">
      <c r="A95" s="243"/>
      <c r="B95" s="163">
        <v>1</v>
      </c>
      <c r="C95" s="163">
        <v>1</v>
      </c>
      <c r="D95" s="163">
        <v>1</v>
      </c>
      <c r="E95" s="166">
        <v>0</v>
      </c>
      <c r="F95" s="166">
        <v>0</v>
      </c>
      <c r="G95" s="166">
        <v>0</v>
      </c>
      <c r="H95" s="166">
        <v>0</v>
      </c>
      <c r="I95" s="166">
        <v>0</v>
      </c>
      <c r="J95" s="166">
        <v>0</v>
      </c>
      <c r="K95" s="166">
        <v>0</v>
      </c>
      <c r="L95" s="166">
        <v>0</v>
      </c>
      <c r="M95" s="166">
        <v>0</v>
      </c>
      <c r="N95" s="166">
        <v>0</v>
      </c>
      <c r="O95" s="166">
        <v>0</v>
      </c>
      <c r="P95" s="166">
        <v>0</v>
      </c>
      <c r="Q95" s="166">
        <v>0</v>
      </c>
      <c r="R95" s="166">
        <v>0</v>
      </c>
      <c r="S95" s="166">
        <v>0</v>
      </c>
      <c r="T95" s="166">
        <v>0</v>
      </c>
      <c r="U95" s="166">
        <v>0</v>
      </c>
      <c r="V95" s="166">
        <v>0</v>
      </c>
      <c r="W95" s="166">
        <v>0</v>
      </c>
      <c r="X95" s="166">
        <v>0</v>
      </c>
      <c r="Y95" s="166">
        <v>0</v>
      </c>
      <c r="Z95" s="166">
        <v>0</v>
      </c>
      <c r="AA95" s="166">
        <v>0</v>
      </c>
      <c r="AB95" s="166">
        <v>0</v>
      </c>
      <c r="AC95" s="166">
        <v>0</v>
      </c>
      <c r="AD95" s="166">
        <v>0</v>
      </c>
      <c r="AE95" s="166">
        <v>0</v>
      </c>
      <c r="AF95" s="166">
        <v>0</v>
      </c>
      <c r="AG95" s="166">
        <v>0</v>
      </c>
      <c r="AH95" s="166">
        <v>0</v>
      </c>
      <c r="AI95" s="166">
        <v>0</v>
      </c>
      <c r="AJ95" s="166">
        <v>0</v>
      </c>
      <c r="AK95" s="166">
        <v>0</v>
      </c>
      <c r="AL95" s="166">
        <v>0</v>
      </c>
      <c r="AM95" s="166">
        <v>0</v>
      </c>
      <c r="AN95" s="166">
        <v>0</v>
      </c>
      <c r="AO95" s="166">
        <v>0</v>
      </c>
      <c r="AP95" s="166">
        <v>0</v>
      </c>
      <c r="AQ95" s="166">
        <v>0</v>
      </c>
      <c r="AR95" s="166">
        <v>0</v>
      </c>
      <c r="AS95" s="166">
        <v>0</v>
      </c>
      <c r="AT95" s="166">
        <v>0</v>
      </c>
      <c r="AU95" s="166">
        <v>0</v>
      </c>
      <c r="AV95" s="166">
        <v>0</v>
      </c>
      <c r="AW95" s="166">
        <v>0</v>
      </c>
      <c r="AX95" s="166">
        <v>0</v>
      </c>
      <c r="AY95" s="166">
        <v>0</v>
      </c>
      <c r="AZ95" s="166">
        <v>0</v>
      </c>
      <c r="BA95" s="166">
        <v>0</v>
      </c>
      <c r="BB95" s="166">
        <v>0</v>
      </c>
      <c r="BC95" s="166">
        <v>0</v>
      </c>
      <c r="BD95" s="166">
        <v>0</v>
      </c>
      <c r="BE95" s="166">
        <v>0</v>
      </c>
      <c r="BF95" s="166">
        <v>0</v>
      </c>
      <c r="BG95" s="166">
        <v>0</v>
      </c>
    </row>
    <row r="96" spans="1:59" ht="15" x14ac:dyDescent="0.25">
      <c r="A96" s="243"/>
      <c r="B96" s="163">
        <v>1</v>
      </c>
      <c r="C96" s="163">
        <v>1</v>
      </c>
      <c r="D96" s="163">
        <v>1</v>
      </c>
      <c r="E96" s="166">
        <v>0</v>
      </c>
      <c r="F96" s="166">
        <v>0</v>
      </c>
      <c r="G96" s="166">
        <v>0</v>
      </c>
      <c r="H96" s="166">
        <v>0</v>
      </c>
      <c r="I96" s="166">
        <v>0</v>
      </c>
      <c r="J96" s="166">
        <v>0</v>
      </c>
      <c r="K96" s="166">
        <v>0</v>
      </c>
      <c r="L96" s="166">
        <v>0</v>
      </c>
      <c r="M96" s="166">
        <v>0</v>
      </c>
      <c r="N96" s="166">
        <v>0</v>
      </c>
      <c r="O96" s="166">
        <v>0</v>
      </c>
      <c r="P96" s="166">
        <v>0</v>
      </c>
      <c r="Q96" s="166">
        <v>0</v>
      </c>
      <c r="R96" s="166">
        <v>0</v>
      </c>
      <c r="S96" s="166">
        <v>0</v>
      </c>
      <c r="T96" s="166">
        <v>0</v>
      </c>
      <c r="U96" s="166">
        <v>0</v>
      </c>
      <c r="V96" s="166">
        <v>0</v>
      </c>
      <c r="W96" s="166">
        <v>0</v>
      </c>
      <c r="X96" s="166">
        <v>0</v>
      </c>
      <c r="Y96" s="166">
        <v>0</v>
      </c>
      <c r="Z96" s="166">
        <v>0</v>
      </c>
      <c r="AA96" s="166">
        <v>0</v>
      </c>
      <c r="AB96" s="166">
        <v>0</v>
      </c>
      <c r="AC96" s="166">
        <v>0</v>
      </c>
      <c r="AD96" s="166">
        <v>0</v>
      </c>
      <c r="AE96" s="166">
        <v>0</v>
      </c>
      <c r="AF96" s="166">
        <v>0</v>
      </c>
      <c r="AG96" s="166">
        <v>0</v>
      </c>
      <c r="AH96" s="166">
        <v>0</v>
      </c>
      <c r="AI96" s="166">
        <v>0</v>
      </c>
      <c r="AJ96" s="166">
        <v>0</v>
      </c>
      <c r="AK96" s="166">
        <v>0</v>
      </c>
      <c r="AL96" s="166">
        <v>0</v>
      </c>
      <c r="AM96" s="166">
        <v>0</v>
      </c>
      <c r="AN96" s="166">
        <v>0</v>
      </c>
      <c r="AO96" s="166">
        <v>0</v>
      </c>
      <c r="AP96" s="166">
        <v>0</v>
      </c>
      <c r="AQ96" s="166">
        <v>0</v>
      </c>
      <c r="AR96" s="166">
        <v>0</v>
      </c>
      <c r="AS96" s="166">
        <v>0</v>
      </c>
      <c r="AT96" s="166">
        <v>0</v>
      </c>
      <c r="AU96" s="166">
        <v>0</v>
      </c>
      <c r="AV96" s="166">
        <v>0</v>
      </c>
      <c r="AW96" s="166">
        <v>0</v>
      </c>
      <c r="AX96" s="166">
        <v>0</v>
      </c>
      <c r="AY96" s="166">
        <v>0</v>
      </c>
      <c r="AZ96" s="166">
        <v>0</v>
      </c>
      <c r="BA96" s="166">
        <v>0</v>
      </c>
      <c r="BB96" s="166">
        <v>0</v>
      </c>
      <c r="BC96" s="166">
        <v>0</v>
      </c>
      <c r="BD96" s="166">
        <v>0</v>
      </c>
      <c r="BE96" s="166">
        <v>0</v>
      </c>
      <c r="BF96" s="166">
        <v>0</v>
      </c>
      <c r="BG96" s="166">
        <v>0</v>
      </c>
    </row>
    <row r="97" spans="1:59" ht="15" x14ac:dyDescent="0.25">
      <c r="A97" s="243"/>
      <c r="B97" s="163">
        <v>1</v>
      </c>
      <c r="C97" s="163">
        <v>1</v>
      </c>
      <c r="D97" s="163">
        <v>1</v>
      </c>
      <c r="E97" s="166">
        <v>0</v>
      </c>
      <c r="F97" s="166">
        <v>0</v>
      </c>
      <c r="G97" s="166">
        <v>0</v>
      </c>
      <c r="H97" s="166">
        <v>0</v>
      </c>
      <c r="I97" s="166">
        <v>0</v>
      </c>
      <c r="J97" s="166">
        <v>0</v>
      </c>
      <c r="K97" s="166">
        <v>0</v>
      </c>
      <c r="L97" s="166">
        <v>0</v>
      </c>
      <c r="M97" s="166">
        <v>0</v>
      </c>
      <c r="N97" s="166">
        <v>0</v>
      </c>
      <c r="O97" s="166">
        <v>0</v>
      </c>
      <c r="P97" s="166">
        <v>0</v>
      </c>
      <c r="Q97" s="166">
        <v>0</v>
      </c>
      <c r="R97" s="166">
        <v>0</v>
      </c>
      <c r="S97" s="166">
        <v>0</v>
      </c>
      <c r="T97" s="166">
        <v>0</v>
      </c>
      <c r="U97" s="166">
        <v>0</v>
      </c>
      <c r="V97" s="166">
        <v>0</v>
      </c>
      <c r="W97" s="166">
        <v>0</v>
      </c>
      <c r="X97" s="166">
        <v>0</v>
      </c>
      <c r="Y97" s="166">
        <v>0</v>
      </c>
      <c r="Z97" s="166">
        <v>0</v>
      </c>
      <c r="AA97" s="166">
        <v>0</v>
      </c>
      <c r="AB97" s="166">
        <v>0</v>
      </c>
      <c r="AC97" s="166">
        <v>0</v>
      </c>
      <c r="AD97" s="166">
        <v>0</v>
      </c>
      <c r="AE97" s="166">
        <v>0</v>
      </c>
      <c r="AF97" s="166">
        <v>0</v>
      </c>
      <c r="AG97" s="166">
        <v>0</v>
      </c>
      <c r="AH97" s="166">
        <v>0</v>
      </c>
      <c r="AI97" s="166">
        <v>0</v>
      </c>
      <c r="AJ97" s="166">
        <v>0</v>
      </c>
      <c r="AK97" s="166">
        <v>0</v>
      </c>
      <c r="AL97" s="166">
        <v>0</v>
      </c>
      <c r="AM97" s="166">
        <v>0</v>
      </c>
      <c r="AN97" s="166">
        <v>0</v>
      </c>
      <c r="AO97" s="166">
        <v>0</v>
      </c>
      <c r="AP97" s="166">
        <v>0</v>
      </c>
      <c r="AQ97" s="166">
        <v>0</v>
      </c>
      <c r="AR97" s="166">
        <v>0</v>
      </c>
      <c r="AS97" s="166">
        <v>0</v>
      </c>
      <c r="AT97" s="166">
        <v>0</v>
      </c>
      <c r="AU97" s="166">
        <v>0</v>
      </c>
      <c r="AV97" s="166">
        <v>0</v>
      </c>
      <c r="AW97" s="166">
        <v>0</v>
      </c>
      <c r="AX97" s="166">
        <v>0</v>
      </c>
      <c r="AY97" s="166">
        <v>0</v>
      </c>
      <c r="AZ97" s="166">
        <v>0</v>
      </c>
      <c r="BA97" s="166">
        <v>0</v>
      </c>
      <c r="BB97" s="166">
        <v>0</v>
      </c>
      <c r="BC97" s="166">
        <v>0</v>
      </c>
      <c r="BD97" s="166">
        <v>0</v>
      </c>
      <c r="BE97" s="166">
        <v>0</v>
      </c>
      <c r="BF97" s="166">
        <v>0</v>
      </c>
      <c r="BG97" s="166">
        <v>0</v>
      </c>
    </row>
    <row r="98" spans="1:59" ht="15" x14ac:dyDescent="0.25">
      <c r="A98" s="243"/>
      <c r="B98" s="163">
        <v>1</v>
      </c>
      <c r="C98" s="163">
        <v>1</v>
      </c>
      <c r="D98" s="163">
        <v>1</v>
      </c>
      <c r="E98" s="166">
        <v>0</v>
      </c>
      <c r="F98" s="166">
        <v>0</v>
      </c>
      <c r="G98" s="166">
        <v>0</v>
      </c>
      <c r="H98" s="166">
        <v>0</v>
      </c>
      <c r="I98" s="166">
        <v>0</v>
      </c>
      <c r="J98" s="166">
        <v>0</v>
      </c>
      <c r="K98" s="166">
        <v>0</v>
      </c>
      <c r="L98" s="166">
        <v>0</v>
      </c>
      <c r="M98" s="166">
        <v>0</v>
      </c>
      <c r="N98" s="166">
        <v>0</v>
      </c>
      <c r="O98" s="166">
        <v>0</v>
      </c>
      <c r="P98" s="166">
        <v>0</v>
      </c>
      <c r="Q98" s="166">
        <v>0</v>
      </c>
      <c r="R98" s="166">
        <v>0</v>
      </c>
      <c r="S98" s="166">
        <v>0</v>
      </c>
      <c r="T98" s="166">
        <v>0</v>
      </c>
      <c r="U98" s="166">
        <v>0</v>
      </c>
      <c r="V98" s="166">
        <v>0</v>
      </c>
      <c r="W98" s="166">
        <v>0</v>
      </c>
      <c r="X98" s="166">
        <v>0</v>
      </c>
      <c r="Y98" s="166">
        <v>0</v>
      </c>
      <c r="Z98" s="166">
        <v>0</v>
      </c>
      <c r="AA98" s="166">
        <v>0</v>
      </c>
      <c r="AB98" s="166">
        <v>0</v>
      </c>
      <c r="AC98" s="166">
        <v>0</v>
      </c>
      <c r="AD98" s="166">
        <v>0</v>
      </c>
      <c r="AE98" s="166">
        <v>0</v>
      </c>
      <c r="AF98" s="166">
        <v>0</v>
      </c>
      <c r="AG98" s="166">
        <v>0</v>
      </c>
      <c r="AH98" s="166">
        <v>0</v>
      </c>
      <c r="AI98" s="166">
        <v>0</v>
      </c>
      <c r="AJ98" s="166">
        <v>0</v>
      </c>
      <c r="AK98" s="166">
        <v>0</v>
      </c>
      <c r="AL98" s="166">
        <v>0</v>
      </c>
      <c r="AM98" s="166">
        <v>0</v>
      </c>
      <c r="AN98" s="166">
        <v>0</v>
      </c>
      <c r="AO98" s="166">
        <v>0</v>
      </c>
      <c r="AP98" s="166">
        <v>0</v>
      </c>
      <c r="AQ98" s="166">
        <v>0</v>
      </c>
      <c r="AR98" s="166">
        <v>0</v>
      </c>
      <c r="AS98" s="166">
        <v>0</v>
      </c>
      <c r="AT98" s="166">
        <v>0</v>
      </c>
      <c r="AU98" s="166">
        <v>0</v>
      </c>
      <c r="AV98" s="166">
        <v>0</v>
      </c>
      <c r="AW98" s="166">
        <v>0</v>
      </c>
      <c r="AX98" s="166">
        <v>0</v>
      </c>
      <c r="AY98" s="166">
        <v>0</v>
      </c>
      <c r="AZ98" s="166">
        <v>0</v>
      </c>
      <c r="BA98" s="166">
        <v>0</v>
      </c>
      <c r="BB98" s="166">
        <v>0</v>
      </c>
      <c r="BC98" s="166">
        <v>0</v>
      </c>
      <c r="BD98" s="166">
        <v>0</v>
      </c>
      <c r="BE98" s="166">
        <v>0</v>
      </c>
      <c r="BF98" s="166">
        <v>0</v>
      </c>
      <c r="BG98" s="166">
        <v>0</v>
      </c>
    </row>
    <row r="99" spans="1:59" ht="15" x14ac:dyDescent="0.25">
      <c r="A99" s="243"/>
      <c r="B99" s="163">
        <v>1</v>
      </c>
      <c r="C99" s="163">
        <v>1</v>
      </c>
      <c r="D99" s="163">
        <v>1</v>
      </c>
      <c r="E99" s="166">
        <v>0</v>
      </c>
      <c r="F99" s="166">
        <v>0</v>
      </c>
      <c r="G99" s="166">
        <v>0</v>
      </c>
      <c r="H99" s="166">
        <v>0</v>
      </c>
      <c r="I99" s="166">
        <v>0</v>
      </c>
      <c r="J99" s="166">
        <v>0</v>
      </c>
      <c r="K99" s="166">
        <v>0</v>
      </c>
      <c r="L99" s="166">
        <v>0</v>
      </c>
      <c r="M99" s="166">
        <v>0</v>
      </c>
      <c r="N99" s="166">
        <v>0</v>
      </c>
      <c r="O99" s="166">
        <v>0</v>
      </c>
      <c r="P99" s="166">
        <v>0</v>
      </c>
      <c r="Q99" s="166">
        <v>0</v>
      </c>
      <c r="R99" s="166">
        <v>0</v>
      </c>
      <c r="S99" s="166">
        <v>0</v>
      </c>
      <c r="T99" s="166">
        <v>0</v>
      </c>
      <c r="U99" s="166">
        <v>0</v>
      </c>
      <c r="V99" s="166">
        <v>0</v>
      </c>
      <c r="W99" s="166">
        <v>0</v>
      </c>
      <c r="X99" s="166">
        <v>0</v>
      </c>
      <c r="Y99" s="166">
        <v>0</v>
      </c>
      <c r="Z99" s="166">
        <v>0</v>
      </c>
      <c r="AA99" s="166">
        <v>0</v>
      </c>
      <c r="AB99" s="166">
        <v>0</v>
      </c>
      <c r="AC99" s="166">
        <v>0</v>
      </c>
      <c r="AD99" s="166">
        <v>0</v>
      </c>
      <c r="AE99" s="166">
        <v>0</v>
      </c>
      <c r="AF99" s="166">
        <v>0</v>
      </c>
      <c r="AG99" s="166">
        <v>0</v>
      </c>
      <c r="AH99" s="166">
        <v>0</v>
      </c>
      <c r="AI99" s="166">
        <v>0</v>
      </c>
      <c r="AJ99" s="166">
        <v>0</v>
      </c>
      <c r="AK99" s="166">
        <v>0</v>
      </c>
      <c r="AL99" s="166">
        <v>0</v>
      </c>
      <c r="AM99" s="166">
        <v>0</v>
      </c>
      <c r="AN99" s="166">
        <v>0</v>
      </c>
      <c r="AO99" s="166">
        <v>0</v>
      </c>
      <c r="AP99" s="166">
        <v>0</v>
      </c>
      <c r="AQ99" s="166">
        <v>0</v>
      </c>
      <c r="AR99" s="166">
        <v>0</v>
      </c>
      <c r="AS99" s="166">
        <v>0</v>
      </c>
      <c r="AT99" s="166">
        <v>0</v>
      </c>
      <c r="AU99" s="166">
        <v>0</v>
      </c>
      <c r="AV99" s="166">
        <v>0</v>
      </c>
      <c r="AW99" s="166">
        <v>0</v>
      </c>
      <c r="AX99" s="166">
        <v>0</v>
      </c>
      <c r="AY99" s="166">
        <v>0</v>
      </c>
      <c r="AZ99" s="166">
        <v>0</v>
      </c>
      <c r="BA99" s="166">
        <v>0</v>
      </c>
      <c r="BB99" s="166">
        <v>0</v>
      </c>
      <c r="BC99" s="166">
        <v>0</v>
      </c>
      <c r="BD99" s="166">
        <v>0</v>
      </c>
      <c r="BE99" s="166">
        <v>0</v>
      </c>
      <c r="BF99" s="166">
        <v>0</v>
      </c>
      <c r="BG99" s="166">
        <v>0</v>
      </c>
    </row>
    <row r="100" spans="1:59" ht="15" x14ac:dyDescent="0.25">
      <c r="A100" s="243"/>
      <c r="B100" s="163">
        <v>1</v>
      </c>
      <c r="C100" s="163">
        <v>1</v>
      </c>
      <c r="D100" s="163">
        <v>1</v>
      </c>
      <c r="E100" s="166">
        <v>0</v>
      </c>
      <c r="F100" s="166">
        <v>0</v>
      </c>
      <c r="G100" s="166">
        <v>0</v>
      </c>
      <c r="H100" s="166">
        <v>0</v>
      </c>
      <c r="I100" s="166">
        <v>0</v>
      </c>
      <c r="J100" s="166">
        <v>0</v>
      </c>
      <c r="K100" s="166">
        <v>0</v>
      </c>
      <c r="L100" s="166">
        <v>0</v>
      </c>
      <c r="M100" s="166">
        <v>0</v>
      </c>
      <c r="N100" s="166">
        <v>0</v>
      </c>
      <c r="O100" s="166">
        <v>0</v>
      </c>
      <c r="P100" s="166">
        <v>0</v>
      </c>
      <c r="Q100" s="166">
        <v>0</v>
      </c>
      <c r="R100" s="166">
        <v>0</v>
      </c>
      <c r="S100" s="166">
        <v>0</v>
      </c>
      <c r="T100" s="166">
        <v>0</v>
      </c>
      <c r="U100" s="166">
        <v>0</v>
      </c>
      <c r="V100" s="166">
        <v>0</v>
      </c>
      <c r="W100" s="166">
        <v>0</v>
      </c>
      <c r="X100" s="166">
        <v>0</v>
      </c>
      <c r="Y100" s="166">
        <v>0</v>
      </c>
      <c r="Z100" s="166">
        <v>0</v>
      </c>
      <c r="AA100" s="166">
        <v>0</v>
      </c>
      <c r="AB100" s="166">
        <v>0</v>
      </c>
      <c r="AC100" s="166">
        <v>0</v>
      </c>
      <c r="AD100" s="166">
        <v>0</v>
      </c>
      <c r="AE100" s="166">
        <v>0</v>
      </c>
      <c r="AF100" s="166">
        <v>0</v>
      </c>
      <c r="AG100" s="166">
        <v>0</v>
      </c>
      <c r="AH100" s="166">
        <v>0</v>
      </c>
      <c r="AI100" s="166">
        <v>0</v>
      </c>
      <c r="AJ100" s="166">
        <v>0</v>
      </c>
      <c r="AK100" s="166">
        <v>0</v>
      </c>
      <c r="AL100" s="166">
        <v>0</v>
      </c>
      <c r="AM100" s="166">
        <v>0</v>
      </c>
      <c r="AN100" s="166">
        <v>0</v>
      </c>
      <c r="AO100" s="166">
        <v>0</v>
      </c>
      <c r="AP100" s="166">
        <v>0</v>
      </c>
      <c r="AQ100" s="166">
        <v>0</v>
      </c>
      <c r="AR100" s="166">
        <v>0</v>
      </c>
      <c r="AS100" s="166">
        <v>0</v>
      </c>
      <c r="AT100" s="166">
        <v>0</v>
      </c>
      <c r="AU100" s="166">
        <v>0</v>
      </c>
      <c r="AV100" s="166">
        <v>0</v>
      </c>
      <c r="AW100" s="166">
        <v>0</v>
      </c>
      <c r="AX100" s="166">
        <v>0</v>
      </c>
      <c r="AY100" s="166">
        <v>0</v>
      </c>
      <c r="AZ100" s="166">
        <v>0</v>
      </c>
      <c r="BA100" s="166">
        <v>0</v>
      </c>
      <c r="BB100" s="166">
        <v>0</v>
      </c>
      <c r="BC100" s="166">
        <v>0</v>
      </c>
      <c r="BD100" s="166">
        <v>0</v>
      </c>
      <c r="BE100" s="166">
        <v>0</v>
      </c>
      <c r="BF100" s="166">
        <v>0</v>
      </c>
      <c r="BG100" s="166">
        <v>0</v>
      </c>
    </row>
    <row r="101" spans="1:59" ht="15" x14ac:dyDescent="0.25">
      <c r="A101" s="243"/>
      <c r="B101" s="163">
        <v>1</v>
      </c>
      <c r="C101" s="163">
        <v>1</v>
      </c>
      <c r="D101" s="163">
        <v>1</v>
      </c>
      <c r="E101" s="166">
        <v>0</v>
      </c>
      <c r="F101" s="166">
        <v>0</v>
      </c>
      <c r="G101" s="166">
        <v>0</v>
      </c>
      <c r="H101" s="166">
        <v>0</v>
      </c>
      <c r="I101" s="166">
        <v>0</v>
      </c>
      <c r="J101" s="166">
        <v>0</v>
      </c>
      <c r="K101" s="166">
        <v>0</v>
      </c>
      <c r="L101" s="166">
        <v>0</v>
      </c>
      <c r="M101" s="166">
        <v>0</v>
      </c>
      <c r="N101" s="166">
        <v>0</v>
      </c>
      <c r="O101" s="166">
        <v>0</v>
      </c>
      <c r="P101" s="166">
        <v>0</v>
      </c>
      <c r="Q101" s="166">
        <v>0</v>
      </c>
      <c r="R101" s="166">
        <v>0</v>
      </c>
      <c r="S101" s="166">
        <v>0</v>
      </c>
      <c r="T101" s="166">
        <v>0</v>
      </c>
      <c r="U101" s="166">
        <v>0</v>
      </c>
      <c r="V101" s="166">
        <v>0</v>
      </c>
      <c r="W101" s="166">
        <v>0</v>
      </c>
      <c r="X101" s="166">
        <v>0</v>
      </c>
      <c r="Y101" s="166">
        <v>0</v>
      </c>
      <c r="Z101" s="166">
        <v>0</v>
      </c>
      <c r="AA101" s="166">
        <v>0</v>
      </c>
      <c r="AB101" s="166">
        <v>0</v>
      </c>
      <c r="AC101" s="166">
        <v>0</v>
      </c>
      <c r="AD101" s="166">
        <v>0</v>
      </c>
      <c r="AE101" s="166">
        <v>0</v>
      </c>
      <c r="AF101" s="166">
        <v>0</v>
      </c>
      <c r="AG101" s="166">
        <v>0</v>
      </c>
      <c r="AH101" s="166">
        <v>0</v>
      </c>
      <c r="AI101" s="166">
        <v>0</v>
      </c>
      <c r="AJ101" s="166">
        <v>0</v>
      </c>
      <c r="AK101" s="166">
        <v>0</v>
      </c>
      <c r="AL101" s="166">
        <v>0</v>
      </c>
      <c r="AM101" s="166">
        <v>0</v>
      </c>
      <c r="AN101" s="166">
        <v>0</v>
      </c>
      <c r="AO101" s="166">
        <v>0</v>
      </c>
      <c r="AP101" s="166">
        <v>0</v>
      </c>
      <c r="AQ101" s="166">
        <v>0</v>
      </c>
      <c r="AR101" s="166">
        <v>0</v>
      </c>
      <c r="AS101" s="166">
        <v>0</v>
      </c>
      <c r="AT101" s="166">
        <v>0</v>
      </c>
      <c r="AU101" s="166">
        <v>0</v>
      </c>
      <c r="AV101" s="166">
        <v>0</v>
      </c>
      <c r="AW101" s="166">
        <v>0</v>
      </c>
      <c r="AX101" s="166">
        <v>0</v>
      </c>
      <c r="AY101" s="166">
        <v>0</v>
      </c>
      <c r="AZ101" s="166">
        <v>0</v>
      </c>
      <c r="BA101" s="166">
        <v>0</v>
      </c>
      <c r="BB101" s="166">
        <v>0</v>
      </c>
      <c r="BC101" s="166">
        <v>0</v>
      </c>
      <c r="BD101" s="166">
        <v>0</v>
      </c>
      <c r="BE101" s="166">
        <v>0</v>
      </c>
      <c r="BF101" s="166">
        <v>0</v>
      </c>
      <c r="BG101" s="166">
        <v>0</v>
      </c>
    </row>
    <row r="102" spans="1:59" ht="15" x14ac:dyDescent="0.25">
      <c r="A102" s="243"/>
      <c r="B102" s="163">
        <v>1</v>
      </c>
      <c r="C102" s="163">
        <v>1</v>
      </c>
      <c r="D102" s="163">
        <v>1</v>
      </c>
      <c r="E102" s="166">
        <v>0</v>
      </c>
      <c r="F102" s="166">
        <v>0</v>
      </c>
      <c r="G102" s="166">
        <v>0</v>
      </c>
      <c r="H102" s="166">
        <v>0</v>
      </c>
      <c r="I102" s="166">
        <v>0</v>
      </c>
      <c r="J102" s="166">
        <v>0</v>
      </c>
      <c r="K102" s="166">
        <v>0</v>
      </c>
      <c r="L102" s="166">
        <v>0</v>
      </c>
      <c r="M102" s="166">
        <v>0</v>
      </c>
      <c r="N102" s="166">
        <v>0</v>
      </c>
      <c r="O102" s="166">
        <v>0</v>
      </c>
      <c r="P102" s="166">
        <v>0</v>
      </c>
      <c r="Q102" s="166">
        <v>0</v>
      </c>
      <c r="R102" s="166">
        <v>0</v>
      </c>
      <c r="S102" s="166">
        <v>0</v>
      </c>
      <c r="T102" s="166">
        <v>0</v>
      </c>
      <c r="U102" s="166">
        <v>0</v>
      </c>
      <c r="V102" s="166">
        <v>0</v>
      </c>
      <c r="W102" s="166">
        <v>0</v>
      </c>
      <c r="X102" s="166">
        <v>0</v>
      </c>
      <c r="Y102" s="166">
        <v>0</v>
      </c>
      <c r="Z102" s="166">
        <v>0</v>
      </c>
      <c r="AA102" s="166">
        <v>0</v>
      </c>
      <c r="AB102" s="166">
        <v>0</v>
      </c>
      <c r="AC102" s="166">
        <v>0</v>
      </c>
      <c r="AD102" s="166">
        <v>0</v>
      </c>
      <c r="AE102" s="166">
        <v>0</v>
      </c>
      <c r="AF102" s="166">
        <v>0</v>
      </c>
      <c r="AG102" s="166">
        <v>0</v>
      </c>
      <c r="AH102" s="166">
        <v>0</v>
      </c>
      <c r="AI102" s="166">
        <v>0</v>
      </c>
      <c r="AJ102" s="166">
        <v>0</v>
      </c>
      <c r="AK102" s="166">
        <v>0</v>
      </c>
      <c r="AL102" s="166">
        <v>0</v>
      </c>
      <c r="AM102" s="166">
        <v>0</v>
      </c>
      <c r="AN102" s="166">
        <v>0</v>
      </c>
      <c r="AO102" s="166">
        <v>0</v>
      </c>
      <c r="AP102" s="166">
        <v>0</v>
      </c>
      <c r="AQ102" s="166">
        <v>0</v>
      </c>
      <c r="AR102" s="166">
        <v>0</v>
      </c>
      <c r="AS102" s="166">
        <v>0</v>
      </c>
      <c r="AT102" s="166">
        <v>0</v>
      </c>
      <c r="AU102" s="166">
        <v>0</v>
      </c>
      <c r="AV102" s="166">
        <v>0</v>
      </c>
      <c r="AW102" s="166">
        <v>0</v>
      </c>
      <c r="AX102" s="166">
        <v>0</v>
      </c>
      <c r="AY102" s="166">
        <v>0</v>
      </c>
      <c r="AZ102" s="166">
        <v>0</v>
      </c>
      <c r="BA102" s="166">
        <v>0</v>
      </c>
      <c r="BB102" s="166">
        <v>0</v>
      </c>
      <c r="BC102" s="166">
        <v>0</v>
      </c>
      <c r="BD102" s="166">
        <v>0</v>
      </c>
      <c r="BE102" s="166">
        <v>0</v>
      </c>
      <c r="BF102" s="166">
        <v>0</v>
      </c>
      <c r="BG102" s="166">
        <v>0</v>
      </c>
    </row>
    <row r="103" spans="1:59" ht="15" x14ac:dyDescent="0.25">
      <c r="A103" s="243"/>
      <c r="B103" s="163">
        <v>1</v>
      </c>
      <c r="C103" s="163">
        <v>1</v>
      </c>
      <c r="D103" s="163">
        <v>1</v>
      </c>
      <c r="E103" s="166">
        <v>0</v>
      </c>
      <c r="F103" s="166">
        <v>0</v>
      </c>
      <c r="G103" s="166">
        <v>0</v>
      </c>
      <c r="H103" s="166">
        <v>0</v>
      </c>
      <c r="I103" s="166">
        <v>0</v>
      </c>
      <c r="J103" s="166">
        <v>0</v>
      </c>
      <c r="K103" s="166">
        <v>0</v>
      </c>
      <c r="L103" s="166">
        <v>0</v>
      </c>
      <c r="M103" s="166">
        <v>0</v>
      </c>
      <c r="N103" s="166">
        <v>0</v>
      </c>
      <c r="O103" s="166">
        <v>0</v>
      </c>
      <c r="P103" s="166">
        <v>0</v>
      </c>
      <c r="Q103" s="166">
        <v>0</v>
      </c>
      <c r="R103" s="166">
        <v>0</v>
      </c>
      <c r="S103" s="166">
        <v>0</v>
      </c>
      <c r="T103" s="166">
        <v>0</v>
      </c>
      <c r="U103" s="166">
        <v>0</v>
      </c>
      <c r="V103" s="166">
        <v>0</v>
      </c>
      <c r="W103" s="166">
        <v>0</v>
      </c>
      <c r="X103" s="166">
        <v>0</v>
      </c>
      <c r="Y103" s="166">
        <v>0</v>
      </c>
      <c r="Z103" s="166">
        <v>0</v>
      </c>
      <c r="AA103" s="166">
        <v>0</v>
      </c>
      <c r="AB103" s="166">
        <v>0</v>
      </c>
      <c r="AC103" s="166">
        <v>0</v>
      </c>
      <c r="AD103" s="166">
        <v>0</v>
      </c>
      <c r="AE103" s="166">
        <v>0</v>
      </c>
      <c r="AF103" s="166">
        <v>0</v>
      </c>
      <c r="AG103" s="166">
        <v>0</v>
      </c>
      <c r="AH103" s="166">
        <v>0</v>
      </c>
      <c r="AI103" s="166">
        <v>0</v>
      </c>
      <c r="AJ103" s="166">
        <v>0</v>
      </c>
      <c r="AK103" s="166">
        <v>0</v>
      </c>
      <c r="AL103" s="166">
        <v>0</v>
      </c>
      <c r="AM103" s="166">
        <v>0</v>
      </c>
      <c r="AN103" s="166">
        <v>0</v>
      </c>
      <c r="AO103" s="166">
        <v>0</v>
      </c>
      <c r="AP103" s="166">
        <v>0</v>
      </c>
      <c r="AQ103" s="166">
        <v>0</v>
      </c>
      <c r="AR103" s="166">
        <v>0</v>
      </c>
      <c r="AS103" s="166">
        <v>0</v>
      </c>
      <c r="AT103" s="166">
        <v>0</v>
      </c>
      <c r="AU103" s="166">
        <v>0</v>
      </c>
      <c r="AV103" s="166">
        <v>0</v>
      </c>
      <c r="AW103" s="166">
        <v>0</v>
      </c>
      <c r="AX103" s="166">
        <v>0</v>
      </c>
      <c r="AY103" s="166">
        <v>0</v>
      </c>
      <c r="AZ103" s="166">
        <v>0</v>
      </c>
      <c r="BA103" s="166">
        <v>0</v>
      </c>
      <c r="BB103" s="166">
        <v>0</v>
      </c>
      <c r="BC103" s="166">
        <v>0</v>
      </c>
      <c r="BD103" s="166">
        <v>0</v>
      </c>
      <c r="BE103" s="166">
        <v>0</v>
      </c>
      <c r="BF103" s="166">
        <v>0</v>
      </c>
      <c r="BG103" s="166">
        <v>0</v>
      </c>
    </row>
    <row r="104" spans="1:59" ht="15" x14ac:dyDescent="0.25">
      <c r="A104" s="243"/>
      <c r="B104" s="163">
        <v>1</v>
      </c>
      <c r="C104" s="163">
        <v>1</v>
      </c>
      <c r="D104" s="163">
        <v>1</v>
      </c>
      <c r="E104" s="166">
        <v>0</v>
      </c>
      <c r="F104" s="166">
        <v>0</v>
      </c>
      <c r="G104" s="166">
        <v>0</v>
      </c>
      <c r="H104" s="166">
        <v>0</v>
      </c>
      <c r="I104" s="166">
        <v>0</v>
      </c>
      <c r="J104" s="166">
        <v>0</v>
      </c>
      <c r="K104" s="166">
        <v>0</v>
      </c>
      <c r="L104" s="166">
        <v>0</v>
      </c>
      <c r="M104" s="166">
        <v>0</v>
      </c>
      <c r="N104" s="166">
        <v>0</v>
      </c>
      <c r="O104" s="166">
        <v>0</v>
      </c>
      <c r="P104" s="166">
        <v>0</v>
      </c>
      <c r="Q104" s="166">
        <v>0</v>
      </c>
      <c r="R104" s="166">
        <v>0</v>
      </c>
      <c r="S104" s="166">
        <v>0</v>
      </c>
      <c r="T104" s="166">
        <v>0</v>
      </c>
      <c r="U104" s="166">
        <v>0</v>
      </c>
      <c r="V104" s="166">
        <v>0</v>
      </c>
      <c r="W104" s="166">
        <v>0</v>
      </c>
      <c r="X104" s="166">
        <v>0</v>
      </c>
      <c r="Y104" s="166">
        <v>0</v>
      </c>
      <c r="Z104" s="166">
        <v>0</v>
      </c>
      <c r="AA104" s="166">
        <v>0</v>
      </c>
      <c r="AB104" s="166">
        <v>0</v>
      </c>
      <c r="AC104" s="166">
        <v>0</v>
      </c>
      <c r="AD104" s="166">
        <v>0</v>
      </c>
      <c r="AE104" s="166">
        <v>0</v>
      </c>
      <c r="AF104" s="166">
        <v>0</v>
      </c>
      <c r="AG104" s="166">
        <v>0</v>
      </c>
      <c r="AH104" s="166">
        <v>0</v>
      </c>
      <c r="AI104" s="166">
        <v>0</v>
      </c>
      <c r="AJ104" s="166">
        <v>0</v>
      </c>
      <c r="AK104" s="166">
        <v>0</v>
      </c>
      <c r="AL104" s="166">
        <v>0</v>
      </c>
      <c r="AM104" s="166">
        <v>0</v>
      </c>
      <c r="AN104" s="166">
        <v>0</v>
      </c>
      <c r="AO104" s="166">
        <v>0</v>
      </c>
      <c r="AP104" s="166">
        <v>0</v>
      </c>
      <c r="AQ104" s="166">
        <v>0</v>
      </c>
      <c r="AR104" s="166">
        <v>0</v>
      </c>
      <c r="AS104" s="166">
        <v>0</v>
      </c>
      <c r="AT104" s="166">
        <v>0</v>
      </c>
      <c r="AU104" s="166">
        <v>0</v>
      </c>
      <c r="AV104" s="166">
        <v>0</v>
      </c>
      <c r="AW104" s="166">
        <v>0</v>
      </c>
      <c r="AX104" s="166">
        <v>0</v>
      </c>
      <c r="AY104" s="166">
        <v>0</v>
      </c>
      <c r="AZ104" s="166">
        <v>0</v>
      </c>
      <c r="BA104" s="166">
        <v>0</v>
      </c>
      <c r="BB104" s="166">
        <v>0</v>
      </c>
      <c r="BC104" s="166">
        <v>0</v>
      </c>
      <c r="BD104" s="166">
        <v>0</v>
      </c>
      <c r="BE104" s="166">
        <v>0</v>
      </c>
      <c r="BF104" s="166">
        <v>0</v>
      </c>
      <c r="BG104" s="166">
        <v>0</v>
      </c>
    </row>
    <row r="105" spans="1:59" ht="15" x14ac:dyDescent="0.25">
      <c r="A105" s="243"/>
      <c r="B105" s="163">
        <v>1</v>
      </c>
      <c r="C105" s="163">
        <v>1</v>
      </c>
      <c r="D105" s="163">
        <v>1</v>
      </c>
      <c r="E105" s="166">
        <v>0</v>
      </c>
      <c r="F105" s="166">
        <v>0</v>
      </c>
      <c r="G105" s="166">
        <v>0</v>
      </c>
      <c r="H105" s="166">
        <v>0</v>
      </c>
      <c r="I105" s="166">
        <v>0</v>
      </c>
      <c r="J105" s="166">
        <v>0</v>
      </c>
      <c r="K105" s="166">
        <v>0</v>
      </c>
      <c r="L105" s="166">
        <v>0</v>
      </c>
      <c r="M105" s="166">
        <v>0</v>
      </c>
      <c r="N105" s="166">
        <v>0</v>
      </c>
      <c r="O105" s="166">
        <v>0</v>
      </c>
      <c r="P105" s="166">
        <v>0</v>
      </c>
      <c r="Q105" s="166">
        <v>0</v>
      </c>
      <c r="R105" s="166">
        <v>0</v>
      </c>
      <c r="S105" s="166">
        <v>0</v>
      </c>
      <c r="T105" s="166">
        <v>0</v>
      </c>
      <c r="U105" s="166">
        <v>0</v>
      </c>
      <c r="V105" s="166">
        <v>0</v>
      </c>
      <c r="W105" s="166">
        <v>0</v>
      </c>
      <c r="X105" s="166">
        <v>0</v>
      </c>
      <c r="Y105" s="166">
        <v>0</v>
      </c>
      <c r="Z105" s="166">
        <v>0</v>
      </c>
      <c r="AA105" s="166">
        <v>0</v>
      </c>
      <c r="AB105" s="166">
        <v>0</v>
      </c>
      <c r="AC105" s="166">
        <v>0</v>
      </c>
      <c r="AD105" s="166">
        <v>0</v>
      </c>
      <c r="AE105" s="166">
        <v>0</v>
      </c>
      <c r="AF105" s="166">
        <v>0</v>
      </c>
      <c r="AG105" s="166">
        <v>0</v>
      </c>
      <c r="AH105" s="166">
        <v>0</v>
      </c>
      <c r="AI105" s="166">
        <v>0</v>
      </c>
      <c r="AJ105" s="166">
        <v>0</v>
      </c>
      <c r="AK105" s="166">
        <v>0</v>
      </c>
      <c r="AL105" s="166">
        <v>0</v>
      </c>
      <c r="AM105" s="166">
        <v>0</v>
      </c>
      <c r="AN105" s="166">
        <v>0</v>
      </c>
      <c r="AO105" s="166">
        <v>0</v>
      </c>
      <c r="AP105" s="166">
        <v>0</v>
      </c>
      <c r="AQ105" s="166">
        <v>0</v>
      </c>
      <c r="AR105" s="166">
        <v>0</v>
      </c>
      <c r="AS105" s="166">
        <v>0</v>
      </c>
      <c r="AT105" s="166">
        <v>0</v>
      </c>
      <c r="AU105" s="166">
        <v>0</v>
      </c>
      <c r="AV105" s="166">
        <v>0</v>
      </c>
      <c r="AW105" s="166">
        <v>0</v>
      </c>
      <c r="AX105" s="166">
        <v>0</v>
      </c>
      <c r="AY105" s="166">
        <v>0</v>
      </c>
      <c r="AZ105" s="166">
        <v>0</v>
      </c>
      <c r="BA105" s="166">
        <v>0</v>
      </c>
      <c r="BB105" s="166">
        <v>0</v>
      </c>
      <c r="BC105" s="166">
        <v>0</v>
      </c>
      <c r="BD105" s="166">
        <v>0</v>
      </c>
      <c r="BE105" s="166">
        <v>0</v>
      </c>
      <c r="BF105" s="166">
        <v>0</v>
      </c>
      <c r="BG105" s="166">
        <v>0</v>
      </c>
    </row>
    <row r="106" spans="1:59" ht="15" x14ac:dyDescent="0.25">
      <c r="A106" s="243"/>
      <c r="B106" s="163">
        <v>1</v>
      </c>
      <c r="C106" s="163">
        <v>1</v>
      </c>
      <c r="D106" s="163">
        <v>1</v>
      </c>
      <c r="E106" s="166">
        <v>0</v>
      </c>
      <c r="F106" s="166">
        <v>0</v>
      </c>
      <c r="G106" s="166">
        <v>0</v>
      </c>
      <c r="H106" s="166">
        <v>0</v>
      </c>
      <c r="I106" s="166">
        <v>0</v>
      </c>
      <c r="J106" s="166">
        <v>0</v>
      </c>
      <c r="K106" s="166">
        <v>0</v>
      </c>
      <c r="L106" s="166">
        <v>0</v>
      </c>
      <c r="M106" s="166">
        <v>0</v>
      </c>
      <c r="N106" s="166">
        <v>0</v>
      </c>
      <c r="O106" s="166">
        <v>0</v>
      </c>
      <c r="P106" s="166">
        <v>0</v>
      </c>
      <c r="Q106" s="166">
        <v>0</v>
      </c>
      <c r="R106" s="166">
        <v>0</v>
      </c>
      <c r="S106" s="166">
        <v>0</v>
      </c>
      <c r="T106" s="166">
        <v>0</v>
      </c>
      <c r="U106" s="166">
        <v>0</v>
      </c>
      <c r="V106" s="166">
        <v>0</v>
      </c>
      <c r="W106" s="166">
        <v>0</v>
      </c>
      <c r="X106" s="166">
        <v>0</v>
      </c>
      <c r="Y106" s="166">
        <v>0</v>
      </c>
      <c r="Z106" s="166">
        <v>0</v>
      </c>
      <c r="AA106" s="166">
        <v>0</v>
      </c>
      <c r="AB106" s="166">
        <v>0</v>
      </c>
      <c r="AC106" s="166">
        <v>0</v>
      </c>
      <c r="AD106" s="166">
        <v>0</v>
      </c>
      <c r="AE106" s="166">
        <v>0</v>
      </c>
      <c r="AF106" s="166">
        <v>0</v>
      </c>
      <c r="AG106" s="166">
        <v>0</v>
      </c>
      <c r="AH106" s="166">
        <v>0</v>
      </c>
      <c r="AI106" s="166">
        <v>0</v>
      </c>
      <c r="AJ106" s="166">
        <v>0</v>
      </c>
      <c r="AK106" s="166">
        <v>0</v>
      </c>
      <c r="AL106" s="166">
        <v>0</v>
      </c>
      <c r="AM106" s="166">
        <v>0</v>
      </c>
      <c r="AN106" s="166">
        <v>0</v>
      </c>
      <c r="AO106" s="166">
        <v>0</v>
      </c>
      <c r="AP106" s="166">
        <v>0</v>
      </c>
      <c r="AQ106" s="166">
        <v>0</v>
      </c>
      <c r="AR106" s="166">
        <v>0</v>
      </c>
      <c r="AS106" s="166">
        <v>0</v>
      </c>
      <c r="AT106" s="166">
        <v>0</v>
      </c>
      <c r="AU106" s="166">
        <v>0</v>
      </c>
      <c r="AV106" s="166">
        <v>0</v>
      </c>
      <c r="AW106" s="166">
        <v>0</v>
      </c>
      <c r="AX106" s="166">
        <v>0</v>
      </c>
      <c r="AY106" s="166">
        <v>0</v>
      </c>
      <c r="AZ106" s="166">
        <v>0</v>
      </c>
      <c r="BA106" s="166">
        <v>0</v>
      </c>
      <c r="BB106" s="166">
        <v>0</v>
      </c>
      <c r="BC106" s="166">
        <v>0</v>
      </c>
      <c r="BD106" s="166">
        <v>0</v>
      </c>
      <c r="BE106" s="166">
        <v>0</v>
      </c>
      <c r="BF106" s="166">
        <v>0</v>
      </c>
      <c r="BG106" s="166">
        <v>0</v>
      </c>
    </row>
    <row r="107" spans="1:59" ht="15" x14ac:dyDescent="0.25">
      <c r="A107" s="243"/>
      <c r="B107" s="163">
        <v>1</v>
      </c>
      <c r="C107" s="163">
        <v>1</v>
      </c>
      <c r="D107" s="163">
        <v>1</v>
      </c>
      <c r="E107" s="166">
        <v>0</v>
      </c>
      <c r="F107" s="166">
        <v>0</v>
      </c>
      <c r="G107" s="166">
        <v>0</v>
      </c>
      <c r="H107" s="166">
        <v>0</v>
      </c>
      <c r="I107" s="166">
        <v>0</v>
      </c>
      <c r="J107" s="166">
        <v>0</v>
      </c>
      <c r="K107" s="166">
        <v>0</v>
      </c>
      <c r="L107" s="166">
        <v>0</v>
      </c>
      <c r="M107" s="166">
        <v>0</v>
      </c>
      <c r="N107" s="166">
        <v>0</v>
      </c>
      <c r="O107" s="166">
        <v>0</v>
      </c>
      <c r="P107" s="166">
        <v>0</v>
      </c>
      <c r="Q107" s="166">
        <v>0</v>
      </c>
      <c r="R107" s="166">
        <v>0</v>
      </c>
      <c r="S107" s="166">
        <v>0</v>
      </c>
      <c r="T107" s="166">
        <v>0</v>
      </c>
      <c r="U107" s="166">
        <v>0</v>
      </c>
      <c r="V107" s="166">
        <v>0</v>
      </c>
      <c r="W107" s="166">
        <v>0</v>
      </c>
      <c r="X107" s="166">
        <v>0</v>
      </c>
      <c r="Y107" s="166">
        <v>0</v>
      </c>
      <c r="Z107" s="166">
        <v>0</v>
      </c>
      <c r="AA107" s="166">
        <v>0</v>
      </c>
      <c r="AB107" s="166">
        <v>0</v>
      </c>
      <c r="AC107" s="166">
        <v>0</v>
      </c>
      <c r="AD107" s="166">
        <v>0</v>
      </c>
      <c r="AE107" s="166">
        <v>0</v>
      </c>
      <c r="AF107" s="166">
        <v>0</v>
      </c>
      <c r="AG107" s="166">
        <v>0</v>
      </c>
      <c r="AH107" s="166">
        <v>0</v>
      </c>
      <c r="AI107" s="166">
        <v>0</v>
      </c>
      <c r="AJ107" s="166">
        <v>0</v>
      </c>
      <c r="AK107" s="166">
        <v>0</v>
      </c>
      <c r="AL107" s="166">
        <v>0</v>
      </c>
      <c r="AM107" s="166">
        <v>0</v>
      </c>
      <c r="AN107" s="166">
        <v>0</v>
      </c>
      <c r="AO107" s="166">
        <v>0</v>
      </c>
      <c r="AP107" s="166">
        <v>0</v>
      </c>
      <c r="AQ107" s="166">
        <v>0</v>
      </c>
      <c r="AR107" s="166">
        <v>0</v>
      </c>
      <c r="AS107" s="166">
        <v>0</v>
      </c>
      <c r="AT107" s="166">
        <v>0</v>
      </c>
      <c r="AU107" s="166">
        <v>0</v>
      </c>
      <c r="AV107" s="166">
        <v>0</v>
      </c>
      <c r="AW107" s="166">
        <v>0</v>
      </c>
      <c r="AX107" s="166">
        <v>0</v>
      </c>
      <c r="AY107" s="166">
        <v>0</v>
      </c>
      <c r="AZ107" s="166">
        <v>0</v>
      </c>
      <c r="BA107" s="166">
        <v>0</v>
      </c>
      <c r="BB107" s="166">
        <v>0</v>
      </c>
      <c r="BC107" s="166">
        <v>0</v>
      </c>
      <c r="BD107" s="166">
        <v>0</v>
      </c>
      <c r="BE107" s="166">
        <v>0</v>
      </c>
      <c r="BF107" s="166">
        <v>0</v>
      </c>
      <c r="BG107" s="166">
        <v>0</v>
      </c>
    </row>
    <row r="108" spans="1:59" ht="15" x14ac:dyDescent="0.25">
      <c r="A108" s="243"/>
      <c r="B108" s="163">
        <v>1</v>
      </c>
      <c r="C108" s="163">
        <v>1</v>
      </c>
      <c r="D108" s="163">
        <v>1</v>
      </c>
      <c r="E108" s="166">
        <v>0</v>
      </c>
      <c r="F108" s="166">
        <v>0</v>
      </c>
      <c r="G108" s="166">
        <v>0</v>
      </c>
      <c r="H108" s="166">
        <v>0</v>
      </c>
      <c r="I108" s="166">
        <v>0</v>
      </c>
      <c r="J108" s="166">
        <v>0</v>
      </c>
      <c r="K108" s="166">
        <v>0</v>
      </c>
      <c r="L108" s="166">
        <v>0</v>
      </c>
      <c r="M108" s="166">
        <v>0</v>
      </c>
      <c r="N108" s="166">
        <v>0</v>
      </c>
      <c r="O108" s="166">
        <v>0</v>
      </c>
      <c r="P108" s="166">
        <v>0</v>
      </c>
      <c r="Q108" s="166">
        <v>0</v>
      </c>
      <c r="R108" s="166">
        <v>0</v>
      </c>
      <c r="S108" s="166">
        <v>0</v>
      </c>
      <c r="T108" s="166">
        <v>0</v>
      </c>
      <c r="U108" s="166">
        <v>0</v>
      </c>
      <c r="V108" s="166">
        <v>0</v>
      </c>
      <c r="W108" s="166">
        <v>0</v>
      </c>
      <c r="X108" s="166">
        <v>0</v>
      </c>
      <c r="Y108" s="166">
        <v>0</v>
      </c>
      <c r="Z108" s="166">
        <v>0</v>
      </c>
      <c r="AA108" s="166">
        <v>0</v>
      </c>
      <c r="AB108" s="166">
        <v>0</v>
      </c>
      <c r="AC108" s="166">
        <v>0</v>
      </c>
      <c r="AD108" s="166">
        <v>0</v>
      </c>
      <c r="AE108" s="166">
        <v>0</v>
      </c>
      <c r="AF108" s="166">
        <v>0</v>
      </c>
      <c r="AG108" s="166">
        <v>0</v>
      </c>
      <c r="AH108" s="166">
        <v>0</v>
      </c>
      <c r="AI108" s="166">
        <v>0</v>
      </c>
      <c r="AJ108" s="166">
        <v>0</v>
      </c>
      <c r="AK108" s="166">
        <v>0</v>
      </c>
      <c r="AL108" s="166">
        <v>0</v>
      </c>
      <c r="AM108" s="166">
        <v>0</v>
      </c>
      <c r="AN108" s="166">
        <v>0</v>
      </c>
      <c r="AO108" s="166">
        <v>0</v>
      </c>
      <c r="AP108" s="166">
        <v>0</v>
      </c>
      <c r="AQ108" s="166">
        <v>0</v>
      </c>
      <c r="AR108" s="166">
        <v>0</v>
      </c>
      <c r="AS108" s="166">
        <v>0</v>
      </c>
      <c r="AT108" s="166">
        <v>0</v>
      </c>
      <c r="AU108" s="166">
        <v>0</v>
      </c>
      <c r="AV108" s="166">
        <v>0</v>
      </c>
      <c r="AW108" s="166">
        <v>0</v>
      </c>
      <c r="AX108" s="166">
        <v>0</v>
      </c>
      <c r="AY108" s="166">
        <v>0</v>
      </c>
      <c r="AZ108" s="166">
        <v>0</v>
      </c>
      <c r="BA108" s="166">
        <v>0</v>
      </c>
      <c r="BB108" s="166">
        <v>0</v>
      </c>
      <c r="BC108" s="166">
        <v>0</v>
      </c>
      <c r="BD108" s="166">
        <v>0</v>
      </c>
      <c r="BE108" s="166">
        <v>0</v>
      </c>
      <c r="BF108" s="166">
        <v>0</v>
      </c>
      <c r="BG108" s="166">
        <v>0</v>
      </c>
    </row>
    <row r="109" spans="1:59" ht="15" x14ac:dyDescent="0.25">
      <c r="A109" s="243"/>
      <c r="B109" s="163">
        <v>1</v>
      </c>
      <c r="C109" s="163">
        <v>1</v>
      </c>
      <c r="D109" s="163">
        <v>1</v>
      </c>
      <c r="E109" s="166">
        <v>0</v>
      </c>
      <c r="F109" s="166">
        <v>0</v>
      </c>
      <c r="G109" s="166">
        <v>0</v>
      </c>
      <c r="H109" s="166">
        <v>0</v>
      </c>
      <c r="I109" s="166">
        <v>0</v>
      </c>
      <c r="J109" s="166">
        <v>0</v>
      </c>
      <c r="K109" s="166">
        <v>0</v>
      </c>
      <c r="L109" s="166">
        <v>0</v>
      </c>
      <c r="M109" s="166">
        <v>0</v>
      </c>
      <c r="N109" s="166">
        <v>0</v>
      </c>
      <c r="O109" s="166">
        <v>0</v>
      </c>
      <c r="P109" s="166">
        <v>0</v>
      </c>
      <c r="Q109" s="166">
        <v>0</v>
      </c>
      <c r="R109" s="166">
        <v>0</v>
      </c>
      <c r="S109" s="166">
        <v>0</v>
      </c>
      <c r="T109" s="166">
        <v>0</v>
      </c>
      <c r="U109" s="166">
        <v>0</v>
      </c>
      <c r="V109" s="166">
        <v>0</v>
      </c>
      <c r="W109" s="166">
        <v>0</v>
      </c>
      <c r="X109" s="166">
        <v>0</v>
      </c>
      <c r="Y109" s="166">
        <v>0</v>
      </c>
      <c r="Z109" s="166">
        <v>0</v>
      </c>
      <c r="AA109" s="166">
        <v>0</v>
      </c>
      <c r="AB109" s="166">
        <v>0</v>
      </c>
      <c r="AC109" s="166">
        <v>0</v>
      </c>
      <c r="AD109" s="166">
        <v>0</v>
      </c>
      <c r="AE109" s="166">
        <v>0</v>
      </c>
      <c r="AF109" s="166">
        <v>0</v>
      </c>
      <c r="AG109" s="166">
        <v>0</v>
      </c>
      <c r="AH109" s="166">
        <v>0</v>
      </c>
      <c r="AI109" s="166">
        <v>0</v>
      </c>
      <c r="AJ109" s="166">
        <v>0</v>
      </c>
      <c r="AK109" s="166">
        <v>0</v>
      </c>
      <c r="AL109" s="166">
        <v>0</v>
      </c>
      <c r="AM109" s="166">
        <v>0</v>
      </c>
      <c r="AN109" s="166">
        <v>0</v>
      </c>
      <c r="AO109" s="166">
        <v>0</v>
      </c>
      <c r="AP109" s="166">
        <v>0</v>
      </c>
      <c r="AQ109" s="166">
        <v>0</v>
      </c>
      <c r="AR109" s="166">
        <v>0</v>
      </c>
      <c r="AS109" s="166">
        <v>0</v>
      </c>
      <c r="AT109" s="166">
        <v>0</v>
      </c>
      <c r="AU109" s="166">
        <v>0</v>
      </c>
      <c r="AV109" s="166">
        <v>0</v>
      </c>
      <c r="AW109" s="166">
        <v>0</v>
      </c>
      <c r="AX109" s="166">
        <v>0</v>
      </c>
      <c r="AY109" s="166">
        <v>0</v>
      </c>
      <c r="AZ109" s="166">
        <v>0</v>
      </c>
      <c r="BA109" s="166">
        <v>0</v>
      </c>
      <c r="BB109" s="166">
        <v>0</v>
      </c>
      <c r="BC109" s="166">
        <v>0</v>
      </c>
      <c r="BD109" s="166">
        <v>0</v>
      </c>
      <c r="BE109" s="166">
        <v>0</v>
      </c>
      <c r="BF109" s="166">
        <v>0</v>
      </c>
      <c r="BG109" s="166">
        <v>0</v>
      </c>
    </row>
    <row r="110" spans="1:59" ht="15" x14ac:dyDescent="0.25">
      <c r="A110" s="243"/>
      <c r="B110" s="163">
        <v>1</v>
      </c>
      <c r="C110" s="163">
        <v>1</v>
      </c>
      <c r="D110" s="163">
        <v>1</v>
      </c>
      <c r="E110" s="166">
        <v>0</v>
      </c>
      <c r="F110" s="166">
        <v>0</v>
      </c>
      <c r="G110" s="166">
        <v>0</v>
      </c>
      <c r="H110" s="166">
        <v>0</v>
      </c>
      <c r="I110" s="166">
        <v>0</v>
      </c>
      <c r="J110" s="166">
        <v>0</v>
      </c>
      <c r="K110" s="166">
        <v>0</v>
      </c>
      <c r="L110" s="166">
        <v>0</v>
      </c>
      <c r="M110" s="166">
        <v>0</v>
      </c>
      <c r="N110" s="166">
        <v>0</v>
      </c>
      <c r="O110" s="166">
        <v>0</v>
      </c>
      <c r="P110" s="166">
        <v>0</v>
      </c>
      <c r="Q110" s="166">
        <v>0</v>
      </c>
      <c r="R110" s="166">
        <v>0</v>
      </c>
      <c r="S110" s="166">
        <v>0</v>
      </c>
      <c r="T110" s="166">
        <v>0</v>
      </c>
      <c r="U110" s="166">
        <v>0</v>
      </c>
      <c r="V110" s="166">
        <v>0</v>
      </c>
      <c r="W110" s="166">
        <v>0</v>
      </c>
      <c r="X110" s="166">
        <v>0</v>
      </c>
      <c r="Y110" s="166">
        <v>0</v>
      </c>
      <c r="Z110" s="166">
        <v>0</v>
      </c>
      <c r="AA110" s="166">
        <v>0</v>
      </c>
      <c r="AB110" s="166">
        <v>0</v>
      </c>
      <c r="AC110" s="166">
        <v>0</v>
      </c>
      <c r="AD110" s="166">
        <v>0</v>
      </c>
      <c r="AE110" s="166">
        <v>0</v>
      </c>
      <c r="AF110" s="166">
        <v>0</v>
      </c>
      <c r="AG110" s="166">
        <v>0</v>
      </c>
      <c r="AH110" s="166">
        <v>0</v>
      </c>
      <c r="AI110" s="166">
        <v>0</v>
      </c>
      <c r="AJ110" s="166">
        <v>0</v>
      </c>
      <c r="AK110" s="166">
        <v>0</v>
      </c>
      <c r="AL110" s="166">
        <v>0</v>
      </c>
      <c r="AM110" s="166">
        <v>0</v>
      </c>
      <c r="AN110" s="166">
        <v>0</v>
      </c>
      <c r="AO110" s="166">
        <v>0</v>
      </c>
      <c r="AP110" s="166">
        <v>0</v>
      </c>
      <c r="AQ110" s="166">
        <v>0</v>
      </c>
      <c r="AR110" s="166">
        <v>0</v>
      </c>
      <c r="AS110" s="166">
        <v>0</v>
      </c>
      <c r="AT110" s="166">
        <v>0</v>
      </c>
      <c r="AU110" s="166">
        <v>0</v>
      </c>
      <c r="AV110" s="166">
        <v>0</v>
      </c>
      <c r="AW110" s="166">
        <v>0</v>
      </c>
      <c r="AX110" s="166">
        <v>0</v>
      </c>
      <c r="AY110" s="166">
        <v>0</v>
      </c>
      <c r="AZ110" s="166">
        <v>0</v>
      </c>
      <c r="BA110" s="166">
        <v>0</v>
      </c>
      <c r="BB110" s="166">
        <v>0</v>
      </c>
      <c r="BC110" s="166">
        <v>0</v>
      </c>
      <c r="BD110" s="166">
        <v>0</v>
      </c>
      <c r="BE110" s="166">
        <v>0</v>
      </c>
      <c r="BF110" s="166">
        <v>0</v>
      </c>
      <c r="BG110" s="166">
        <v>0</v>
      </c>
    </row>
    <row r="111" spans="1:59" ht="15" x14ac:dyDescent="0.25">
      <c r="A111" s="243"/>
      <c r="B111" s="163">
        <v>1</v>
      </c>
      <c r="C111" s="163">
        <v>1</v>
      </c>
      <c r="D111" s="163">
        <v>1</v>
      </c>
      <c r="E111" s="166">
        <v>0</v>
      </c>
      <c r="F111" s="166">
        <v>0</v>
      </c>
      <c r="G111" s="166">
        <v>0</v>
      </c>
      <c r="H111" s="166">
        <v>0</v>
      </c>
      <c r="I111" s="166">
        <v>0</v>
      </c>
      <c r="J111" s="166">
        <v>0</v>
      </c>
      <c r="K111" s="166">
        <v>0</v>
      </c>
      <c r="L111" s="166">
        <v>0</v>
      </c>
      <c r="M111" s="166">
        <v>0</v>
      </c>
      <c r="N111" s="166">
        <v>0</v>
      </c>
      <c r="O111" s="166">
        <v>0</v>
      </c>
      <c r="P111" s="166">
        <v>0</v>
      </c>
      <c r="Q111" s="166">
        <v>0</v>
      </c>
      <c r="R111" s="166">
        <v>0</v>
      </c>
      <c r="S111" s="166">
        <v>0</v>
      </c>
      <c r="T111" s="166">
        <v>0</v>
      </c>
      <c r="U111" s="166">
        <v>0</v>
      </c>
      <c r="V111" s="166">
        <v>0</v>
      </c>
      <c r="W111" s="166">
        <v>0</v>
      </c>
      <c r="X111" s="166">
        <v>0</v>
      </c>
      <c r="Y111" s="166">
        <v>0</v>
      </c>
      <c r="Z111" s="166">
        <v>0</v>
      </c>
      <c r="AA111" s="166">
        <v>0</v>
      </c>
      <c r="AB111" s="166">
        <v>0</v>
      </c>
      <c r="AC111" s="166">
        <v>0</v>
      </c>
      <c r="AD111" s="166">
        <v>0</v>
      </c>
      <c r="AE111" s="166">
        <v>0</v>
      </c>
      <c r="AF111" s="166">
        <v>0</v>
      </c>
      <c r="AG111" s="166">
        <v>0</v>
      </c>
      <c r="AH111" s="166">
        <v>0</v>
      </c>
      <c r="AI111" s="166">
        <v>0</v>
      </c>
      <c r="AJ111" s="166">
        <v>0</v>
      </c>
      <c r="AK111" s="166">
        <v>0</v>
      </c>
      <c r="AL111" s="166">
        <v>0</v>
      </c>
      <c r="AM111" s="166">
        <v>0</v>
      </c>
      <c r="AN111" s="166">
        <v>0</v>
      </c>
      <c r="AO111" s="166">
        <v>0</v>
      </c>
      <c r="AP111" s="166">
        <v>0</v>
      </c>
      <c r="AQ111" s="166">
        <v>0</v>
      </c>
      <c r="AR111" s="166">
        <v>0</v>
      </c>
      <c r="AS111" s="166">
        <v>0</v>
      </c>
      <c r="AT111" s="166">
        <v>0</v>
      </c>
      <c r="AU111" s="166">
        <v>0</v>
      </c>
      <c r="AV111" s="166">
        <v>0</v>
      </c>
      <c r="AW111" s="166">
        <v>0</v>
      </c>
      <c r="AX111" s="166">
        <v>0</v>
      </c>
      <c r="AY111" s="166">
        <v>0</v>
      </c>
      <c r="AZ111" s="166">
        <v>0</v>
      </c>
      <c r="BA111" s="166">
        <v>0</v>
      </c>
      <c r="BB111" s="166">
        <v>0</v>
      </c>
      <c r="BC111" s="166">
        <v>0</v>
      </c>
      <c r="BD111" s="166">
        <v>0</v>
      </c>
      <c r="BE111" s="166">
        <v>0</v>
      </c>
      <c r="BF111" s="166">
        <v>0</v>
      </c>
      <c r="BG111" s="166">
        <v>0</v>
      </c>
    </row>
    <row r="112" spans="1:59" ht="15" x14ac:dyDescent="0.25">
      <c r="A112" s="243"/>
      <c r="B112" s="163">
        <v>1</v>
      </c>
      <c r="C112" s="163">
        <v>1</v>
      </c>
      <c r="D112" s="163">
        <v>1</v>
      </c>
      <c r="E112" s="166">
        <v>0</v>
      </c>
      <c r="F112" s="166">
        <v>0</v>
      </c>
      <c r="G112" s="166">
        <v>0</v>
      </c>
      <c r="H112" s="166">
        <v>0</v>
      </c>
      <c r="I112" s="166">
        <v>0</v>
      </c>
      <c r="J112" s="166">
        <v>0</v>
      </c>
      <c r="K112" s="166">
        <v>0</v>
      </c>
      <c r="L112" s="166">
        <v>0</v>
      </c>
      <c r="M112" s="166">
        <v>0</v>
      </c>
      <c r="N112" s="166">
        <v>0</v>
      </c>
      <c r="O112" s="166">
        <v>0</v>
      </c>
      <c r="P112" s="166">
        <v>0</v>
      </c>
      <c r="Q112" s="166">
        <v>0</v>
      </c>
      <c r="R112" s="166">
        <v>0</v>
      </c>
      <c r="S112" s="166">
        <v>0</v>
      </c>
      <c r="T112" s="166">
        <v>0</v>
      </c>
      <c r="U112" s="166">
        <v>0</v>
      </c>
      <c r="V112" s="166">
        <v>0</v>
      </c>
      <c r="W112" s="166">
        <v>0</v>
      </c>
      <c r="X112" s="166">
        <v>0</v>
      </c>
      <c r="Y112" s="166">
        <v>0</v>
      </c>
      <c r="Z112" s="166">
        <v>0</v>
      </c>
      <c r="AA112" s="166">
        <v>0</v>
      </c>
      <c r="AB112" s="166">
        <v>0</v>
      </c>
      <c r="AC112" s="166">
        <v>0</v>
      </c>
      <c r="AD112" s="166">
        <v>0</v>
      </c>
      <c r="AE112" s="166">
        <v>0</v>
      </c>
      <c r="AF112" s="166">
        <v>0</v>
      </c>
      <c r="AG112" s="166">
        <v>0</v>
      </c>
      <c r="AH112" s="166">
        <v>0</v>
      </c>
      <c r="AI112" s="166">
        <v>0</v>
      </c>
      <c r="AJ112" s="166">
        <v>0</v>
      </c>
      <c r="AK112" s="166">
        <v>0</v>
      </c>
      <c r="AL112" s="166">
        <v>0</v>
      </c>
      <c r="AM112" s="166">
        <v>0</v>
      </c>
      <c r="AN112" s="166">
        <v>0</v>
      </c>
      <c r="AO112" s="166">
        <v>0</v>
      </c>
      <c r="AP112" s="166">
        <v>0</v>
      </c>
      <c r="AQ112" s="166">
        <v>0</v>
      </c>
      <c r="AR112" s="166">
        <v>0</v>
      </c>
      <c r="AS112" s="166">
        <v>0</v>
      </c>
      <c r="AT112" s="166">
        <v>0</v>
      </c>
      <c r="AU112" s="166">
        <v>0</v>
      </c>
      <c r="AV112" s="166">
        <v>0</v>
      </c>
      <c r="AW112" s="166">
        <v>0</v>
      </c>
      <c r="AX112" s="166">
        <v>0</v>
      </c>
      <c r="AY112" s="166">
        <v>0</v>
      </c>
      <c r="AZ112" s="166">
        <v>0</v>
      </c>
      <c r="BA112" s="166">
        <v>0</v>
      </c>
      <c r="BB112" s="166">
        <v>0</v>
      </c>
      <c r="BC112" s="166">
        <v>0</v>
      </c>
      <c r="BD112" s="166">
        <v>0</v>
      </c>
      <c r="BE112" s="166">
        <v>0</v>
      </c>
      <c r="BF112" s="166">
        <v>0</v>
      </c>
      <c r="BG112" s="166">
        <v>0</v>
      </c>
    </row>
    <row r="113" spans="1:59" ht="15" x14ac:dyDescent="0.25">
      <c r="A113" s="243"/>
      <c r="B113" s="163">
        <v>1</v>
      </c>
      <c r="C113" s="163">
        <v>1</v>
      </c>
      <c r="D113" s="163">
        <v>1</v>
      </c>
      <c r="E113" s="166">
        <v>0</v>
      </c>
      <c r="F113" s="166">
        <v>0</v>
      </c>
      <c r="G113" s="166">
        <v>0</v>
      </c>
      <c r="H113" s="166">
        <v>0</v>
      </c>
      <c r="I113" s="166">
        <v>0</v>
      </c>
      <c r="J113" s="166">
        <v>0</v>
      </c>
      <c r="K113" s="166">
        <v>0</v>
      </c>
      <c r="L113" s="166">
        <v>0</v>
      </c>
      <c r="M113" s="166">
        <v>0</v>
      </c>
      <c r="N113" s="166">
        <v>0</v>
      </c>
      <c r="O113" s="166">
        <v>0</v>
      </c>
      <c r="P113" s="166">
        <v>0</v>
      </c>
      <c r="Q113" s="166">
        <v>0</v>
      </c>
      <c r="R113" s="166">
        <v>0</v>
      </c>
      <c r="S113" s="166">
        <v>0</v>
      </c>
      <c r="T113" s="166">
        <v>0</v>
      </c>
      <c r="U113" s="166">
        <v>0</v>
      </c>
      <c r="V113" s="166">
        <v>0</v>
      </c>
      <c r="W113" s="166">
        <v>0</v>
      </c>
      <c r="X113" s="166">
        <v>0</v>
      </c>
      <c r="Y113" s="166">
        <v>0</v>
      </c>
      <c r="Z113" s="166">
        <v>0</v>
      </c>
      <c r="AA113" s="166">
        <v>0</v>
      </c>
      <c r="AB113" s="166">
        <v>0</v>
      </c>
      <c r="AC113" s="166">
        <v>0</v>
      </c>
      <c r="AD113" s="166">
        <v>0</v>
      </c>
      <c r="AE113" s="166">
        <v>0</v>
      </c>
      <c r="AF113" s="166">
        <v>0</v>
      </c>
      <c r="AG113" s="166">
        <v>0</v>
      </c>
      <c r="AH113" s="166">
        <v>0</v>
      </c>
      <c r="AI113" s="166">
        <v>0</v>
      </c>
      <c r="AJ113" s="166">
        <v>0</v>
      </c>
      <c r="AK113" s="166">
        <v>0</v>
      </c>
      <c r="AL113" s="166">
        <v>0</v>
      </c>
      <c r="AM113" s="166">
        <v>0</v>
      </c>
      <c r="AN113" s="166">
        <v>0</v>
      </c>
      <c r="AO113" s="166">
        <v>0</v>
      </c>
      <c r="AP113" s="166">
        <v>0</v>
      </c>
      <c r="AQ113" s="166">
        <v>0</v>
      </c>
      <c r="AR113" s="166">
        <v>0</v>
      </c>
      <c r="AS113" s="166">
        <v>0</v>
      </c>
      <c r="AT113" s="166">
        <v>0</v>
      </c>
      <c r="AU113" s="166">
        <v>0</v>
      </c>
      <c r="AV113" s="166">
        <v>0</v>
      </c>
      <c r="AW113" s="166">
        <v>0</v>
      </c>
      <c r="AX113" s="166">
        <v>0</v>
      </c>
      <c r="AY113" s="166">
        <v>0</v>
      </c>
      <c r="AZ113" s="166">
        <v>0</v>
      </c>
      <c r="BA113" s="166">
        <v>0</v>
      </c>
      <c r="BB113" s="166">
        <v>0</v>
      </c>
      <c r="BC113" s="166">
        <v>0</v>
      </c>
      <c r="BD113" s="166">
        <v>0</v>
      </c>
      <c r="BE113" s="166">
        <v>0</v>
      </c>
      <c r="BF113" s="166">
        <v>0</v>
      </c>
      <c r="BG113" s="166">
        <v>0</v>
      </c>
    </row>
    <row r="114" spans="1:59" ht="15" x14ac:dyDescent="0.25">
      <c r="A114" s="243"/>
      <c r="B114" s="163">
        <v>1</v>
      </c>
      <c r="C114" s="163">
        <v>1</v>
      </c>
      <c r="D114" s="163">
        <v>1</v>
      </c>
      <c r="E114" s="166">
        <v>0</v>
      </c>
      <c r="F114" s="166">
        <v>0</v>
      </c>
      <c r="G114" s="166">
        <v>0</v>
      </c>
      <c r="H114" s="166">
        <v>0</v>
      </c>
      <c r="I114" s="166">
        <v>0</v>
      </c>
      <c r="J114" s="166">
        <v>0</v>
      </c>
      <c r="K114" s="166">
        <v>0</v>
      </c>
      <c r="L114" s="166">
        <v>0</v>
      </c>
      <c r="M114" s="166">
        <v>0</v>
      </c>
      <c r="N114" s="166">
        <v>0</v>
      </c>
      <c r="O114" s="166">
        <v>0</v>
      </c>
      <c r="P114" s="166">
        <v>0</v>
      </c>
      <c r="Q114" s="166">
        <v>0</v>
      </c>
      <c r="R114" s="166">
        <v>0</v>
      </c>
      <c r="S114" s="166">
        <v>0</v>
      </c>
      <c r="T114" s="166">
        <v>0</v>
      </c>
      <c r="U114" s="166">
        <v>0</v>
      </c>
      <c r="V114" s="166">
        <v>0</v>
      </c>
      <c r="W114" s="166">
        <v>0</v>
      </c>
      <c r="X114" s="166">
        <v>0</v>
      </c>
      <c r="Y114" s="166">
        <v>0</v>
      </c>
      <c r="Z114" s="166">
        <v>0</v>
      </c>
      <c r="AA114" s="166">
        <v>0</v>
      </c>
      <c r="AB114" s="166">
        <v>0</v>
      </c>
      <c r="AC114" s="166">
        <v>0</v>
      </c>
      <c r="AD114" s="166">
        <v>0</v>
      </c>
      <c r="AE114" s="166">
        <v>0</v>
      </c>
      <c r="AF114" s="166">
        <v>0</v>
      </c>
      <c r="AG114" s="166">
        <v>0</v>
      </c>
      <c r="AH114" s="166">
        <v>0</v>
      </c>
      <c r="AI114" s="166">
        <v>0</v>
      </c>
      <c r="AJ114" s="166">
        <v>0</v>
      </c>
      <c r="AK114" s="166">
        <v>0</v>
      </c>
      <c r="AL114" s="166">
        <v>0</v>
      </c>
      <c r="AM114" s="166">
        <v>0</v>
      </c>
      <c r="AN114" s="166">
        <v>0</v>
      </c>
      <c r="AO114" s="166">
        <v>0</v>
      </c>
      <c r="AP114" s="166">
        <v>0</v>
      </c>
      <c r="AQ114" s="166">
        <v>0</v>
      </c>
      <c r="AR114" s="166">
        <v>0</v>
      </c>
      <c r="AS114" s="166">
        <v>0</v>
      </c>
      <c r="AT114" s="166">
        <v>0</v>
      </c>
      <c r="AU114" s="166">
        <v>0</v>
      </c>
      <c r="AV114" s="166">
        <v>0</v>
      </c>
      <c r="AW114" s="166">
        <v>0</v>
      </c>
      <c r="AX114" s="166">
        <v>0</v>
      </c>
      <c r="AY114" s="166">
        <v>0</v>
      </c>
      <c r="AZ114" s="166">
        <v>0</v>
      </c>
      <c r="BA114" s="166">
        <v>0</v>
      </c>
      <c r="BB114" s="166">
        <v>0</v>
      </c>
      <c r="BC114" s="166">
        <v>0</v>
      </c>
      <c r="BD114" s="166">
        <v>0</v>
      </c>
      <c r="BE114" s="166">
        <v>0</v>
      </c>
      <c r="BF114" s="166">
        <v>0</v>
      </c>
      <c r="BG114" s="166">
        <v>0</v>
      </c>
    </row>
    <row r="115" spans="1:59" ht="15" x14ac:dyDescent="0.25">
      <c r="A115" s="243"/>
      <c r="B115" s="163">
        <v>1</v>
      </c>
      <c r="C115" s="163">
        <v>1</v>
      </c>
      <c r="D115" s="163">
        <v>1</v>
      </c>
      <c r="E115" s="166">
        <v>0</v>
      </c>
      <c r="F115" s="166">
        <v>0</v>
      </c>
      <c r="G115" s="166">
        <v>0</v>
      </c>
      <c r="H115" s="166">
        <v>0</v>
      </c>
      <c r="I115" s="166">
        <v>0</v>
      </c>
      <c r="J115" s="166">
        <v>0</v>
      </c>
      <c r="K115" s="166">
        <v>0</v>
      </c>
      <c r="L115" s="166">
        <v>0</v>
      </c>
      <c r="M115" s="166">
        <v>0</v>
      </c>
      <c r="N115" s="166">
        <v>0</v>
      </c>
      <c r="O115" s="166">
        <v>0</v>
      </c>
      <c r="P115" s="166">
        <v>0</v>
      </c>
      <c r="Q115" s="166">
        <v>0</v>
      </c>
      <c r="R115" s="166">
        <v>0</v>
      </c>
      <c r="S115" s="166">
        <v>0</v>
      </c>
      <c r="T115" s="166">
        <v>0</v>
      </c>
      <c r="U115" s="166">
        <v>0</v>
      </c>
      <c r="V115" s="166">
        <v>0</v>
      </c>
      <c r="W115" s="166">
        <v>0</v>
      </c>
      <c r="X115" s="166">
        <v>0</v>
      </c>
      <c r="Y115" s="166">
        <v>0</v>
      </c>
      <c r="Z115" s="166">
        <v>0</v>
      </c>
      <c r="AA115" s="166">
        <v>0</v>
      </c>
      <c r="AB115" s="166">
        <v>0</v>
      </c>
      <c r="AC115" s="166">
        <v>0</v>
      </c>
      <c r="AD115" s="166">
        <v>0</v>
      </c>
      <c r="AE115" s="166">
        <v>0</v>
      </c>
      <c r="AF115" s="166">
        <v>0</v>
      </c>
      <c r="AG115" s="166">
        <v>0</v>
      </c>
      <c r="AH115" s="166">
        <v>0</v>
      </c>
      <c r="AI115" s="166">
        <v>0</v>
      </c>
      <c r="AJ115" s="166">
        <v>0</v>
      </c>
      <c r="AK115" s="166">
        <v>0</v>
      </c>
      <c r="AL115" s="166">
        <v>0</v>
      </c>
      <c r="AM115" s="166">
        <v>0</v>
      </c>
      <c r="AN115" s="166">
        <v>0</v>
      </c>
      <c r="AO115" s="166">
        <v>0</v>
      </c>
      <c r="AP115" s="166">
        <v>0</v>
      </c>
      <c r="AQ115" s="166">
        <v>0</v>
      </c>
      <c r="AR115" s="166">
        <v>0</v>
      </c>
      <c r="AS115" s="166">
        <v>0</v>
      </c>
      <c r="AT115" s="166">
        <v>0</v>
      </c>
      <c r="AU115" s="166">
        <v>0</v>
      </c>
      <c r="AV115" s="166">
        <v>0</v>
      </c>
      <c r="AW115" s="166">
        <v>0</v>
      </c>
      <c r="AX115" s="166">
        <v>0</v>
      </c>
      <c r="AY115" s="166">
        <v>0</v>
      </c>
      <c r="AZ115" s="166">
        <v>0</v>
      </c>
      <c r="BA115" s="166">
        <v>0</v>
      </c>
      <c r="BB115" s="166">
        <v>0</v>
      </c>
      <c r="BC115" s="166">
        <v>0</v>
      </c>
      <c r="BD115" s="166">
        <v>0</v>
      </c>
      <c r="BE115" s="166">
        <v>0</v>
      </c>
      <c r="BF115" s="166">
        <v>0</v>
      </c>
      <c r="BG115" s="166">
        <v>0</v>
      </c>
    </row>
    <row r="116" spans="1:59" ht="15" x14ac:dyDescent="0.25">
      <c r="A116" s="243"/>
      <c r="B116" s="163">
        <v>1</v>
      </c>
      <c r="C116" s="163">
        <v>1</v>
      </c>
      <c r="D116" s="163">
        <v>1</v>
      </c>
      <c r="E116" s="166">
        <v>0</v>
      </c>
      <c r="F116" s="166">
        <v>0</v>
      </c>
      <c r="G116" s="166">
        <v>0</v>
      </c>
      <c r="H116" s="166">
        <v>0</v>
      </c>
      <c r="I116" s="166">
        <v>0</v>
      </c>
      <c r="J116" s="166">
        <v>0</v>
      </c>
      <c r="K116" s="166">
        <v>0</v>
      </c>
      <c r="L116" s="166">
        <v>0</v>
      </c>
      <c r="M116" s="166">
        <v>0</v>
      </c>
      <c r="N116" s="166">
        <v>0</v>
      </c>
      <c r="O116" s="166">
        <v>0</v>
      </c>
      <c r="P116" s="166">
        <v>0</v>
      </c>
      <c r="Q116" s="166">
        <v>0</v>
      </c>
      <c r="R116" s="166">
        <v>0</v>
      </c>
      <c r="S116" s="166">
        <v>0</v>
      </c>
      <c r="T116" s="166">
        <v>0</v>
      </c>
      <c r="U116" s="166">
        <v>0</v>
      </c>
      <c r="V116" s="166">
        <v>0</v>
      </c>
      <c r="W116" s="166">
        <v>0</v>
      </c>
      <c r="X116" s="166">
        <v>0</v>
      </c>
      <c r="Y116" s="166">
        <v>0</v>
      </c>
      <c r="Z116" s="166">
        <v>0</v>
      </c>
      <c r="AA116" s="166">
        <v>0</v>
      </c>
      <c r="AB116" s="166">
        <v>0</v>
      </c>
      <c r="AC116" s="166">
        <v>0</v>
      </c>
      <c r="AD116" s="166">
        <v>0</v>
      </c>
      <c r="AE116" s="166">
        <v>0</v>
      </c>
      <c r="AF116" s="166">
        <v>0</v>
      </c>
      <c r="AG116" s="166">
        <v>0</v>
      </c>
      <c r="AH116" s="166">
        <v>0</v>
      </c>
      <c r="AI116" s="166">
        <v>0</v>
      </c>
      <c r="AJ116" s="166">
        <v>0</v>
      </c>
      <c r="AK116" s="166">
        <v>0</v>
      </c>
      <c r="AL116" s="166">
        <v>0</v>
      </c>
      <c r="AM116" s="166">
        <v>0</v>
      </c>
      <c r="AN116" s="166">
        <v>0</v>
      </c>
      <c r="AO116" s="166">
        <v>0</v>
      </c>
      <c r="AP116" s="166">
        <v>0</v>
      </c>
      <c r="AQ116" s="166">
        <v>0</v>
      </c>
      <c r="AR116" s="166">
        <v>0</v>
      </c>
      <c r="AS116" s="166">
        <v>0</v>
      </c>
      <c r="AT116" s="166">
        <v>0</v>
      </c>
      <c r="AU116" s="166">
        <v>0</v>
      </c>
      <c r="AV116" s="166">
        <v>0</v>
      </c>
      <c r="AW116" s="166">
        <v>0</v>
      </c>
      <c r="AX116" s="166">
        <v>0</v>
      </c>
      <c r="AY116" s="166">
        <v>0</v>
      </c>
      <c r="AZ116" s="166">
        <v>0</v>
      </c>
      <c r="BA116" s="166">
        <v>0</v>
      </c>
      <c r="BB116" s="166">
        <v>0</v>
      </c>
      <c r="BC116" s="166">
        <v>0</v>
      </c>
      <c r="BD116" s="166">
        <v>0</v>
      </c>
      <c r="BE116" s="166">
        <v>0</v>
      </c>
      <c r="BF116" s="166">
        <v>0</v>
      </c>
      <c r="BG116" s="166">
        <v>0</v>
      </c>
    </row>
    <row r="117" spans="1:59" ht="15" x14ac:dyDescent="0.25">
      <c r="A117" s="243"/>
      <c r="B117" s="163">
        <v>1</v>
      </c>
      <c r="C117" s="163">
        <v>1</v>
      </c>
      <c r="D117" s="163">
        <v>1</v>
      </c>
      <c r="E117" s="166">
        <v>0</v>
      </c>
      <c r="F117" s="166">
        <v>0</v>
      </c>
      <c r="G117" s="166">
        <v>0</v>
      </c>
      <c r="H117" s="166">
        <v>0</v>
      </c>
      <c r="I117" s="166">
        <v>0</v>
      </c>
      <c r="J117" s="166">
        <v>0</v>
      </c>
      <c r="K117" s="166">
        <v>0</v>
      </c>
      <c r="L117" s="166">
        <v>0</v>
      </c>
      <c r="M117" s="166">
        <v>0</v>
      </c>
      <c r="N117" s="166">
        <v>0</v>
      </c>
      <c r="O117" s="166">
        <v>0</v>
      </c>
      <c r="P117" s="166">
        <v>0</v>
      </c>
      <c r="Q117" s="166">
        <v>0</v>
      </c>
      <c r="R117" s="166">
        <v>0</v>
      </c>
      <c r="S117" s="166">
        <v>0</v>
      </c>
      <c r="T117" s="166">
        <v>0</v>
      </c>
      <c r="U117" s="166">
        <v>0</v>
      </c>
      <c r="V117" s="166">
        <v>0</v>
      </c>
      <c r="W117" s="166">
        <v>0</v>
      </c>
      <c r="X117" s="166">
        <v>0</v>
      </c>
      <c r="Y117" s="166">
        <v>0</v>
      </c>
      <c r="Z117" s="166">
        <v>0</v>
      </c>
      <c r="AA117" s="166">
        <v>0</v>
      </c>
      <c r="AB117" s="166">
        <v>0</v>
      </c>
      <c r="AC117" s="166">
        <v>0</v>
      </c>
      <c r="AD117" s="166">
        <v>0</v>
      </c>
      <c r="AE117" s="166">
        <v>0</v>
      </c>
      <c r="AF117" s="166">
        <v>0</v>
      </c>
      <c r="AG117" s="166">
        <v>0</v>
      </c>
      <c r="AH117" s="166">
        <v>0</v>
      </c>
      <c r="AI117" s="166">
        <v>0</v>
      </c>
      <c r="AJ117" s="166">
        <v>0</v>
      </c>
      <c r="AK117" s="166">
        <v>0</v>
      </c>
      <c r="AL117" s="166">
        <v>0</v>
      </c>
      <c r="AM117" s="166">
        <v>0</v>
      </c>
      <c r="AN117" s="166">
        <v>0</v>
      </c>
      <c r="AO117" s="166">
        <v>0</v>
      </c>
      <c r="AP117" s="166">
        <v>0</v>
      </c>
      <c r="AQ117" s="166">
        <v>0</v>
      </c>
      <c r="AR117" s="166">
        <v>0</v>
      </c>
      <c r="AS117" s="166">
        <v>0</v>
      </c>
      <c r="AT117" s="166">
        <v>0</v>
      </c>
      <c r="AU117" s="166">
        <v>0</v>
      </c>
      <c r="AV117" s="166">
        <v>0</v>
      </c>
      <c r="AW117" s="166">
        <v>0</v>
      </c>
      <c r="AX117" s="166">
        <v>0</v>
      </c>
      <c r="AY117" s="166">
        <v>0</v>
      </c>
      <c r="AZ117" s="166">
        <v>0</v>
      </c>
      <c r="BA117" s="166">
        <v>0</v>
      </c>
      <c r="BB117" s="166">
        <v>0</v>
      </c>
      <c r="BC117" s="166">
        <v>0</v>
      </c>
      <c r="BD117" s="166">
        <v>0</v>
      </c>
      <c r="BE117" s="166">
        <v>0</v>
      </c>
      <c r="BF117" s="166">
        <v>0</v>
      </c>
      <c r="BG117" s="166">
        <v>0</v>
      </c>
    </row>
    <row r="118" spans="1:59" ht="15" x14ac:dyDescent="0.25">
      <c r="A118" s="243"/>
      <c r="B118" s="163">
        <v>1</v>
      </c>
      <c r="C118" s="163">
        <v>1</v>
      </c>
      <c r="D118" s="163">
        <v>1</v>
      </c>
      <c r="E118" s="166">
        <v>0</v>
      </c>
      <c r="F118" s="166">
        <v>0</v>
      </c>
      <c r="G118" s="166">
        <v>0</v>
      </c>
      <c r="H118" s="166">
        <v>0</v>
      </c>
      <c r="I118" s="166">
        <v>0</v>
      </c>
      <c r="J118" s="166">
        <v>0</v>
      </c>
      <c r="K118" s="166">
        <v>0</v>
      </c>
      <c r="L118" s="166">
        <v>0</v>
      </c>
      <c r="M118" s="166">
        <v>0</v>
      </c>
      <c r="N118" s="166">
        <v>0</v>
      </c>
      <c r="O118" s="166">
        <v>0</v>
      </c>
      <c r="P118" s="166">
        <v>0</v>
      </c>
      <c r="Q118" s="166">
        <v>0</v>
      </c>
      <c r="R118" s="166">
        <v>0</v>
      </c>
      <c r="S118" s="166">
        <v>0</v>
      </c>
      <c r="T118" s="166">
        <v>0</v>
      </c>
      <c r="U118" s="166">
        <v>0</v>
      </c>
      <c r="V118" s="166">
        <v>0</v>
      </c>
      <c r="W118" s="166">
        <v>0</v>
      </c>
      <c r="X118" s="166">
        <v>0</v>
      </c>
      <c r="Y118" s="166">
        <v>0</v>
      </c>
      <c r="Z118" s="166">
        <v>0</v>
      </c>
      <c r="AA118" s="166">
        <v>0</v>
      </c>
      <c r="AB118" s="166">
        <v>0</v>
      </c>
      <c r="AC118" s="166">
        <v>0</v>
      </c>
      <c r="AD118" s="166">
        <v>0</v>
      </c>
      <c r="AE118" s="166">
        <v>0</v>
      </c>
      <c r="AF118" s="166">
        <v>0</v>
      </c>
      <c r="AG118" s="166">
        <v>0</v>
      </c>
      <c r="AH118" s="166">
        <v>0</v>
      </c>
      <c r="AI118" s="166">
        <v>0</v>
      </c>
      <c r="AJ118" s="166">
        <v>0</v>
      </c>
      <c r="AK118" s="166">
        <v>0</v>
      </c>
      <c r="AL118" s="166">
        <v>0</v>
      </c>
      <c r="AM118" s="166">
        <v>0</v>
      </c>
      <c r="AN118" s="166">
        <v>0</v>
      </c>
      <c r="AO118" s="166">
        <v>0</v>
      </c>
      <c r="AP118" s="166">
        <v>0</v>
      </c>
      <c r="AQ118" s="166">
        <v>0</v>
      </c>
      <c r="AR118" s="166">
        <v>0</v>
      </c>
      <c r="AS118" s="166">
        <v>0</v>
      </c>
      <c r="AT118" s="166">
        <v>0</v>
      </c>
      <c r="AU118" s="166">
        <v>0</v>
      </c>
      <c r="AV118" s="166">
        <v>0</v>
      </c>
      <c r="AW118" s="166">
        <v>0</v>
      </c>
      <c r="AX118" s="166">
        <v>0</v>
      </c>
      <c r="AY118" s="166">
        <v>0</v>
      </c>
      <c r="AZ118" s="166">
        <v>0</v>
      </c>
      <c r="BA118" s="166">
        <v>0</v>
      </c>
      <c r="BB118" s="166">
        <v>0</v>
      </c>
      <c r="BC118" s="166">
        <v>0</v>
      </c>
      <c r="BD118" s="166">
        <v>0</v>
      </c>
      <c r="BE118" s="166">
        <v>0</v>
      </c>
      <c r="BF118" s="166">
        <v>0</v>
      </c>
      <c r="BG118" s="166">
        <v>0</v>
      </c>
    </row>
    <row r="119" spans="1:59" ht="15" x14ac:dyDescent="0.25">
      <c r="A119" s="243"/>
      <c r="B119" s="163">
        <v>1</v>
      </c>
      <c r="C119" s="163">
        <v>1</v>
      </c>
      <c r="D119" s="163">
        <v>1</v>
      </c>
      <c r="E119" s="166">
        <v>0</v>
      </c>
      <c r="F119" s="166">
        <v>0</v>
      </c>
      <c r="G119" s="166">
        <v>0</v>
      </c>
      <c r="H119" s="166">
        <v>0</v>
      </c>
      <c r="I119" s="166">
        <v>0</v>
      </c>
      <c r="J119" s="166">
        <v>0</v>
      </c>
      <c r="K119" s="166">
        <v>0</v>
      </c>
      <c r="L119" s="166">
        <v>0</v>
      </c>
      <c r="M119" s="166">
        <v>0</v>
      </c>
      <c r="N119" s="166">
        <v>0</v>
      </c>
      <c r="O119" s="166">
        <v>0</v>
      </c>
      <c r="P119" s="166">
        <v>0</v>
      </c>
      <c r="Q119" s="166">
        <v>0</v>
      </c>
      <c r="R119" s="166">
        <v>0</v>
      </c>
      <c r="S119" s="166">
        <v>0</v>
      </c>
      <c r="T119" s="166">
        <v>0</v>
      </c>
      <c r="U119" s="166">
        <v>0</v>
      </c>
      <c r="V119" s="166">
        <v>0</v>
      </c>
      <c r="W119" s="166">
        <v>0</v>
      </c>
      <c r="X119" s="166">
        <v>0</v>
      </c>
      <c r="Y119" s="166">
        <v>0</v>
      </c>
      <c r="Z119" s="166">
        <v>0</v>
      </c>
      <c r="AA119" s="166">
        <v>0</v>
      </c>
      <c r="AB119" s="166">
        <v>0</v>
      </c>
      <c r="AC119" s="166">
        <v>0</v>
      </c>
      <c r="AD119" s="166">
        <v>0</v>
      </c>
      <c r="AE119" s="166">
        <v>0</v>
      </c>
      <c r="AF119" s="166">
        <v>0</v>
      </c>
      <c r="AG119" s="166">
        <v>0</v>
      </c>
      <c r="AH119" s="166">
        <v>0</v>
      </c>
      <c r="AI119" s="166">
        <v>0</v>
      </c>
      <c r="AJ119" s="166">
        <v>0</v>
      </c>
      <c r="AK119" s="166">
        <v>0</v>
      </c>
      <c r="AL119" s="166">
        <v>0</v>
      </c>
      <c r="AM119" s="166">
        <v>0</v>
      </c>
      <c r="AN119" s="166">
        <v>0</v>
      </c>
      <c r="AO119" s="166">
        <v>0</v>
      </c>
      <c r="AP119" s="166">
        <v>0</v>
      </c>
      <c r="AQ119" s="166">
        <v>0</v>
      </c>
      <c r="AR119" s="166">
        <v>0</v>
      </c>
      <c r="AS119" s="166">
        <v>0</v>
      </c>
      <c r="AT119" s="166">
        <v>0</v>
      </c>
      <c r="AU119" s="166">
        <v>0</v>
      </c>
      <c r="AV119" s="166">
        <v>0</v>
      </c>
      <c r="AW119" s="166">
        <v>0</v>
      </c>
      <c r="AX119" s="166">
        <v>0</v>
      </c>
      <c r="AY119" s="166">
        <v>0</v>
      </c>
      <c r="AZ119" s="166">
        <v>0</v>
      </c>
      <c r="BA119" s="166">
        <v>0</v>
      </c>
      <c r="BB119" s="166">
        <v>0</v>
      </c>
      <c r="BC119" s="166">
        <v>0</v>
      </c>
      <c r="BD119" s="166">
        <v>0</v>
      </c>
      <c r="BE119" s="166">
        <v>0</v>
      </c>
      <c r="BF119" s="166">
        <v>0</v>
      </c>
      <c r="BG119" s="166">
        <v>0</v>
      </c>
    </row>
    <row r="120" spans="1:59" ht="15" x14ac:dyDescent="0.25">
      <c r="A120" s="243"/>
      <c r="B120" s="163">
        <v>1</v>
      </c>
      <c r="C120" s="163">
        <v>1</v>
      </c>
      <c r="D120" s="163">
        <v>1</v>
      </c>
      <c r="E120" s="166">
        <v>0</v>
      </c>
      <c r="F120" s="166">
        <v>0</v>
      </c>
      <c r="G120" s="166">
        <v>0</v>
      </c>
      <c r="H120" s="166">
        <v>0</v>
      </c>
      <c r="I120" s="166">
        <v>0</v>
      </c>
      <c r="J120" s="166">
        <v>0</v>
      </c>
      <c r="K120" s="166">
        <v>0</v>
      </c>
      <c r="L120" s="166">
        <v>0</v>
      </c>
      <c r="M120" s="166">
        <v>0</v>
      </c>
      <c r="N120" s="166">
        <v>0</v>
      </c>
      <c r="O120" s="166">
        <v>0</v>
      </c>
      <c r="P120" s="166">
        <v>0</v>
      </c>
      <c r="Q120" s="166">
        <v>0</v>
      </c>
      <c r="R120" s="166">
        <v>0</v>
      </c>
      <c r="S120" s="166">
        <v>0</v>
      </c>
      <c r="T120" s="166">
        <v>0</v>
      </c>
      <c r="U120" s="166">
        <v>0</v>
      </c>
      <c r="V120" s="166">
        <v>0</v>
      </c>
      <c r="W120" s="166">
        <v>0</v>
      </c>
      <c r="X120" s="166">
        <v>0</v>
      </c>
      <c r="Y120" s="166">
        <v>0</v>
      </c>
      <c r="Z120" s="166">
        <v>0</v>
      </c>
      <c r="AA120" s="166">
        <v>0</v>
      </c>
      <c r="AB120" s="166">
        <v>0</v>
      </c>
      <c r="AC120" s="166">
        <v>0</v>
      </c>
      <c r="AD120" s="166">
        <v>0</v>
      </c>
      <c r="AE120" s="166">
        <v>0</v>
      </c>
      <c r="AF120" s="166">
        <v>0</v>
      </c>
      <c r="AG120" s="166">
        <v>0</v>
      </c>
      <c r="AH120" s="166">
        <v>0</v>
      </c>
      <c r="AI120" s="166">
        <v>0</v>
      </c>
      <c r="AJ120" s="166">
        <v>0</v>
      </c>
      <c r="AK120" s="166">
        <v>0</v>
      </c>
      <c r="AL120" s="166">
        <v>0</v>
      </c>
      <c r="AM120" s="166">
        <v>0</v>
      </c>
      <c r="AN120" s="166">
        <v>0</v>
      </c>
      <c r="AO120" s="166">
        <v>0</v>
      </c>
      <c r="AP120" s="166">
        <v>0</v>
      </c>
      <c r="AQ120" s="166">
        <v>0</v>
      </c>
      <c r="AR120" s="166">
        <v>0</v>
      </c>
      <c r="AS120" s="166">
        <v>0</v>
      </c>
      <c r="AT120" s="166">
        <v>0</v>
      </c>
      <c r="AU120" s="166">
        <v>0</v>
      </c>
      <c r="AV120" s="166">
        <v>0</v>
      </c>
      <c r="AW120" s="166">
        <v>0</v>
      </c>
      <c r="AX120" s="166">
        <v>0</v>
      </c>
      <c r="AY120" s="166">
        <v>0</v>
      </c>
      <c r="AZ120" s="166">
        <v>0</v>
      </c>
      <c r="BA120" s="166">
        <v>0</v>
      </c>
      <c r="BB120" s="166">
        <v>0</v>
      </c>
      <c r="BC120" s="166">
        <v>0</v>
      </c>
      <c r="BD120" s="166">
        <v>0</v>
      </c>
      <c r="BE120" s="166">
        <v>0</v>
      </c>
      <c r="BF120" s="166">
        <v>0</v>
      </c>
      <c r="BG120" s="166">
        <v>0</v>
      </c>
    </row>
    <row r="121" spans="1:59" ht="15" x14ac:dyDescent="0.25">
      <c r="A121" s="243"/>
      <c r="B121" s="163">
        <v>1</v>
      </c>
      <c r="C121" s="163">
        <v>1</v>
      </c>
      <c r="D121" s="163">
        <v>1</v>
      </c>
      <c r="E121" s="166">
        <v>0</v>
      </c>
      <c r="F121" s="166">
        <v>0</v>
      </c>
      <c r="G121" s="166">
        <v>0</v>
      </c>
      <c r="H121" s="166">
        <v>0</v>
      </c>
      <c r="I121" s="166">
        <v>0</v>
      </c>
      <c r="J121" s="166">
        <v>0</v>
      </c>
      <c r="K121" s="166">
        <v>0</v>
      </c>
      <c r="L121" s="166">
        <v>0</v>
      </c>
      <c r="M121" s="166">
        <v>0</v>
      </c>
      <c r="N121" s="166">
        <v>0</v>
      </c>
      <c r="O121" s="166">
        <v>0</v>
      </c>
      <c r="P121" s="166">
        <v>0</v>
      </c>
      <c r="Q121" s="166">
        <v>0</v>
      </c>
      <c r="R121" s="166">
        <v>0</v>
      </c>
      <c r="S121" s="166">
        <v>0</v>
      </c>
      <c r="T121" s="166">
        <v>0</v>
      </c>
      <c r="U121" s="166">
        <v>0</v>
      </c>
      <c r="V121" s="166">
        <v>0</v>
      </c>
      <c r="W121" s="166">
        <v>0</v>
      </c>
      <c r="X121" s="166">
        <v>0</v>
      </c>
      <c r="Y121" s="166">
        <v>0</v>
      </c>
      <c r="Z121" s="166">
        <v>0</v>
      </c>
      <c r="AA121" s="166">
        <v>0</v>
      </c>
      <c r="AB121" s="166">
        <v>0</v>
      </c>
      <c r="AC121" s="166">
        <v>0</v>
      </c>
      <c r="AD121" s="166">
        <v>0</v>
      </c>
      <c r="AE121" s="166">
        <v>0</v>
      </c>
      <c r="AF121" s="166">
        <v>0</v>
      </c>
      <c r="AG121" s="166">
        <v>0</v>
      </c>
      <c r="AH121" s="166">
        <v>0</v>
      </c>
      <c r="AI121" s="166">
        <v>0</v>
      </c>
      <c r="AJ121" s="166">
        <v>0</v>
      </c>
      <c r="AK121" s="166">
        <v>0</v>
      </c>
      <c r="AL121" s="166">
        <v>0</v>
      </c>
      <c r="AM121" s="166">
        <v>0</v>
      </c>
      <c r="AN121" s="166">
        <v>0</v>
      </c>
      <c r="AO121" s="166">
        <v>0</v>
      </c>
      <c r="AP121" s="166">
        <v>0</v>
      </c>
      <c r="AQ121" s="166">
        <v>0</v>
      </c>
      <c r="AR121" s="166">
        <v>0</v>
      </c>
      <c r="AS121" s="166">
        <v>0</v>
      </c>
      <c r="AT121" s="166">
        <v>0</v>
      </c>
      <c r="AU121" s="166">
        <v>0</v>
      </c>
      <c r="AV121" s="166">
        <v>0</v>
      </c>
      <c r="AW121" s="166">
        <v>0</v>
      </c>
      <c r="AX121" s="166">
        <v>0</v>
      </c>
      <c r="AY121" s="166">
        <v>0</v>
      </c>
      <c r="AZ121" s="166">
        <v>0</v>
      </c>
      <c r="BA121" s="166">
        <v>0</v>
      </c>
      <c r="BB121" s="166">
        <v>0</v>
      </c>
      <c r="BC121" s="166">
        <v>0</v>
      </c>
      <c r="BD121" s="166">
        <v>0</v>
      </c>
      <c r="BE121" s="166">
        <v>0</v>
      </c>
      <c r="BF121" s="166">
        <v>0</v>
      </c>
      <c r="BG121" s="166">
        <v>0</v>
      </c>
    </row>
    <row r="122" spans="1:59" ht="15" x14ac:dyDescent="0.25">
      <c r="A122" s="243"/>
      <c r="B122" s="163">
        <v>1</v>
      </c>
      <c r="C122" s="163">
        <v>1</v>
      </c>
      <c r="D122" s="163">
        <v>1</v>
      </c>
      <c r="E122" s="166">
        <v>0</v>
      </c>
      <c r="F122" s="166">
        <v>0</v>
      </c>
      <c r="G122" s="166">
        <v>0</v>
      </c>
      <c r="H122" s="166">
        <v>0</v>
      </c>
      <c r="I122" s="166">
        <v>0</v>
      </c>
      <c r="J122" s="166">
        <v>0</v>
      </c>
      <c r="K122" s="166">
        <v>0</v>
      </c>
      <c r="L122" s="166">
        <v>0</v>
      </c>
      <c r="M122" s="166">
        <v>0</v>
      </c>
      <c r="N122" s="166">
        <v>0</v>
      </c>
      <c r="O122" s="166">
        <v>0</v>
      </c>
      <c r="P122" s="166">
        <v>0</v>
      </c>
      <c r="Q122" s="166">
        <v>0</v>
      </c>
      <c r="R122" s="166">
        <v>0</v>
      </c>
      <c r="S122" s="166">
        <v>0</v>
      </c>
      <c r="T122" s="166">
        <v>0</v>
      </c>
      <c r="U122" s="166">
        <v>0</v>
      </c>
      <c r="V122" s="166">
        <v>0</v>
      </c>
      <c r="W122" s="166">
        <v>0</v>
      </c>
      <c r="X122" s="166">
        <v>0</v>
      </c>
      <c r="Y122" s="166">
        <v>0</v>
      </c>
      <c r="Z122" s="166">
        <v>0</v>
      </c>
      <c r="AA122" s="166">
        <v>0</v>
      </c>
      <c r="AB122" s="166">
        <v>0</v>
      </c>
      <c r="AC122" s="166">
        <v>0</v>
      </c>
      <c r="AD122" s="166">
        <v>0</v>
      </c>
      <c r="AE122" s="166">
        <v>0</v>
      </c>
      <c r="AF122" s="166">
        <v>0</v>
      </c>
      <c r="AG122" s="166">
        <v>0</v>
      </c>
      <c r="AH122" s="166">
        <v>0</v>
      </c>
      <c r="AI122" s="166">
        <v>0</v>
      </c>
      <c r="AJ122" s="166">
        <v>0</v>
      </c>
      <c r="AK122" s="166">
        <v>0</v>
      </c>
      <c r="AL122" s="166">
        <v>0</v>
      </c>
      <c r="AM122" s="166">
        <v>0</v>
      </c>
      <c r="AN122" s="166">
        <v>0</v>
      </c>
      <c r="AO122" s="166">
        <v>0</v>
      </c>
      <c r="AP122" s="166">
        <v>0</v>
      </c>
      <c r="AQ122" s="166">
        <v>0</v>
      </c>
      <c r="AR122" s="166">
        <v>0</v>
      </c>
      <c r="AS122" s="166">
        <v>0</v>
      </c>
      <c r="AT122" s="166">
        <v>0</v>
      </c>
      <c r="AU122" s="166">
        <v>0</v>
      </c>
      <c r="AV122" s="166">
        <v>0</v>
      </c>
      <c r="AW122" s="166">
        <v>0</v>
      </c>
      <c r="AX122" s="166">
        <v>0</v>
      </c>
      <c r="AY122" s="166">
        <v>0</v>
      </c>
      <c r="AZ122" s="166">
        <v>0</v>
      </c>
      <c r="BA122" s="166">
        <v>0</v>
      </c>
      <c r="BB122" s="166">
        <v>0</v>
      </c>
      <c r="BC122" s="166">
        <v>0</v>
      </c>
      <c r="BD122" s="166">
        <v>0</v>
      </c>
      <c r="BE122" s="166">
        <v>0</v>
      </c>
      <c r="BF122" s="166">
        <v>0</v>
      </c>
      <c r="BG122" s="166">
        <v>0</v>
      </c>
    </row>
    <row r="123" spans="1:59" ht="15" x14ac:dyDescent="0.25">
      <c r="A123" s="243"/>
      <c r="B123" s="163">
        <v>1</v>
      </c>
      <c r="C123" s="163">
        <v>1</v>
      </c>
      <c r="D123" s="163">
        <v>1</v>
      </c>
      <c r="E123" s="166">
        <v>0</v>
      </c>
      <c r="F123" s="166">
        <v>0</v>
      </c>
      <c r="G123" s="166">
        <v>0</v>
      </c>
      <c r="H123" s="166">
        <v>0</v>
      </c>
      <c r="I123" s="166">
        <v>0</v>
      </c>
      <c r="J123" s="166">
        <v>0</v>
      </c>
      <c r="K123" s="166">
        <v>0</v>
      </c>
      <c r="L123" s="166">
        <v>0</v>
      </c>
      <c r="M123" s="166">
        <v>0</v>
      </c>
      <c r="N123" s="166">
        <v>0</v>
      </c>
      <c r="O123" s="166">
        <v>0</v>
      </c>
      <c r="P123" s="166">
        <v>0</v>
      </c>
      <c r="Q123" s="166">
        <v>0</v>
      </c>
      <c r="R123" s="166">
        <v>0</v>
      </c>
      <c r="S123" s="166">
        <v>0</v>
      </c>
      <c r="T123" s="166">
        <v>0</v>
      </c>
      <c r="U123" s="166">
        <v>0</v>
      </c>
      <c r="V123" s="166">
        <v>0</v>
      </c>
      <c r="W123" s="166">
        <v>0</v>
      </c>
      <c r="X123" s="166">
        <v>0</v>
      </c>
      <c r="Y123" s="166">
        <v>0</v>
      </c>
      <c r="Z123" s="166">
        <v>0</v>
      </c>
      <c r="AA123" s="166">
        <v>0</v>
      </c>
      <c r="AB123" s="166">
        <v>0</v>
      </c>
      <c r="AC123" s="166">
        <v>0</v>
      </c>
      <c r="AD123" s="166">
        <v>0</v>
      </c>
      <c r="AE123" s="166">
        <v>0</v>
      </c>
      <c r="AF123" s="166">
        <v>0</v>
      </c>
      <c r="AG123" s="166">
        <v>0</v>
      </c>
      <c r="AH123" s="166">
        <v>0</v>
      </c>
      <c r="AI123" s="166">
        <v>0</v>
      </c>
      <c r="AJ123" s="166">
        <v>0</v>
      </c>
      <c r="AK123" s="166">
        <v>0</v>
      </c>
      <c r="AL123" s="166">
        <v>0</v>
      </c>
      <c r="AM123" s="166">
        <v>0</v>
      </c>
      <c r="AN123" s="166">
        <v>0</v>
      </c>
      <c r="AO123" s="166">
        <v>0</v>
      </c>
      <c r="AP123" s="166">
        <v>0</v>
      </c>
      <c r="AQ123" s="166">
        <v>0</v>
      </c>
      <c r="AR123" s="166">
        <v>0</v>
      </c>
      <c r="AS123" s="166">
        <v>0</v>
      </c>
      <c r="AT123" s="166">
        <v>0</v>
      </c>
      <c r="AU123" s="166">
        <v>0</v>
      </c>
      <c r="AV123" s="166">
        <v>0</v>
      </c>
      <c r="AW123" s="166">
        <v>0</v>
      </c>
      <c r="AX123" s="166">
        <v>0</v>
      </c>
      <c r="AY123" s="166">
        <v>0</v>
      </c>
      <c r="AZ123" s="166">
        <v>0</v>
      </c>
      <c r="BA123" s="166">
        <v>0</v>
      </c>
      <c r="BB123" s="166">
        <v>0</v>
      </c>
      <c r="BC123" s="166">
        <v>0</v>
      </c>
      <c r="BD123" s="166">
        <v>0</v>
      </c>
      <c r="BE123" s="166">
        <v>0</v>
      </c>
      <c r="BF123" s="166">
        <v>0</v>
      </c>
      <c r="BG123" s="166">
        <v>0</v>
      </c>
    </row>
    <row r="124" spans="1:59" ht="15" x14ac:dyDescent="0.25">
      <c r="A124" s="243"/>
      <c r="B124" s="163">
        <v>1</v>
      </c>
      <c r="C124" s="163">
        <v>1</v>
      </c>
      <c r="D124" s="163">
        <v>1</v>
      </c>
      <c r="E124" s="166">
        <v>0</v>
      </c>
      <c r="F124" s="166">
        <v>0</v>
      </c>
      <c r="G124" s="166">
        <v>0</v>
      </c>
      <c r="H124" s="166">
        <v>0</v>
      </c>
      <c r="I124" s="166">
        <v>0</v>
      </c>
      <c r="J124" s="166">
        <v>0</v>
      </c>
      <c r="K124" s="166">
        <v>0</v>
      </c>
      <c r="L124" s="166">
        <v>0</v>
      </c>
      <c r="M124" s="166">
        <v>0</v>
      </c>
      <c r="N124" s="166">
        <v>0</v>
      </c>
      <c r="O124" s="166">
        <v>0</v>
      </c>
      <c r="P124" s="166">
        <v>0</v>
      </c>
      <c r="Q124" s="166">
        <v>0</v>
      </c>
      <c r="R124" s="166">
        <v>0</v>
      </c>
      <c r="S124" s="166">
        <v>0</v>
      </c>
      <c r="T124" s="166">
        <v>0</v>
      </c>
      <c r="U124" s="166">
        <v>0</v>
      </c>
      <c r="V124" s="166">
        <v>0</v>
      </c>
      <c r="W124" s="166">
        <v>0</v>
      </c>
      <c r="X124" s="166">
        <v>0</v>
      </c>
      <c r="Y124" s="166">
        <v>0</v>
      </c>
      <c r="Z124" s="166">
        <v>0</v>
      </c>
      <c r="AA124" s="166">
        <v>0</v>
      </c>
      <c r="AB124" s="166">
        <v>0</v>
      </c>
      <c r="AC124" s="166">
        <v>0</v>
      </c>
      <c r="AD124" s="166">
        <v>0</v>
      </c>
      <c r="AE124" s="166">
        <v>0</v>
      </c>
      <c r="AF124" s="166">
        <v>0</v>
      </c>
      <c r="AG124" s="166">
        <v>0</v>
      </c>
      <c r="AH124" s="166">
        <v>0</v>
      </c>
      <c r="AI124" s="166">
        <v>0</v>
      </c>
      <c r="AJ124" s="166">
        <v>0</v>
      </c>
      <c r="AK124" s="166">
        <v>0</v>
      </c>
      <c r="AL124" s="166">
        <v>0</v>
      </c>
      <c r="AM124" s="166">
        <v>0</v>
      </c>
      <c r="AN124" s="166">
        <v>0</v>
      </c>
      <c r="AO124" s="166">
        <v>0</v>
      </c>
      <c r="AP124" s="166">
        <v>0</v>
      </c>
      <c r="AQ124" s="166">
        <v>0</v>
      </c>
      <c r="AR124" s="166">
        <v>0</v>
      </c>
      <c r="AS124" s="166">
        <v>0</v>
      </c>
      <c r="AT124" s="166">
        <v>0</v>
      </c>
      <c r="AU124" s="166">
        <v>0</v>
      </c>
      <c r="AV124" s="166">
        <v>0</v>
      </c>
      <c r="AW124" s="166">
        <v>0</v>
      </c>
      <c r="AX124" s="166">
        <v>0</v>
      </c>
      <c r="AY124" s="166">
        <v>0</v>
      </c>
      <c r="AZ124" s="166">
        <v>0</v>
      </c>
      <c r="BA124" s="166">
        <v>0</v>
      </c>
      <c r="BB124" s="166">
        <v>0</v>
      </c>
      <c r="BC124" s="166">
        <v>0</v>
      </c>
      <c r="BD124" s="166">
        <v>0</v>
      </c>
      <c r="BE124" s="166">
        <v>0</v>
      </c>
      <c r="BF124" s="166">
        <v>0</v>
      </c>
      <c r="BG124" s="166">
        <v>0</v>
      </c>
    </row>
    <row r="125" spans="1:59" ht="15" x14ac:dyDescent="0.25">
      <c r="A125" s="243"/>
      <c r="B125" s="163">
        <v>1</v>
      </c>
      <c r="C125" s="163">
        <v>1</v>
      </c>
      <c r="D125" s="163">
        <v>1</v>
      </c>
      <c r="E125" s="166">
        <v>0</v>
      </c>
      <c r="F125" s="166">
        <v>0</v>
      </c>
      <c r="G125" s="166">
        <v>0</v>
      </c>
      <c r="H125" s="166">
        <v>0</v>
      </c>
      <c r="I125" s="166">
        <v>0</v>
      </c>
      <c r="J125" s="166">
        <v>0</v>
      </c>
      <c r="K125" s="166">
        <v>0</v>
      </c>
      <c r="L125" s="166">
        <v>0</v>
      </c>
      <c r="M125" s="166">
        <v>0</v>
      </c>
      <c r="N125" s="166">
        <v>0</v>
      </c>
      <c r="O125" s="166">
        <v>0</v>
      </c>
      <c r="P125" s="166">
        <v>0</v>
      </c>
      <c r="Q125" s="166">
        <v>0</v>
      </c>
      <c r="R125" s="166">
        <v>0</v>
      </c>
      <c r="S125" s="166">
        <v>0</v>
      </c>
      <c r="T125" s="166">
        <v>0</v>
      </c>
      <c r="U125" s="166">
        <v>0</v>
      </c>
      <c r="V125" s="166">
        <v>0</v>
      </c>
      <c r="W125" s="166">
        <v>0</v>
      </c>
      <c r="X125" s="166">
        <v>0</v>
      </c>
      <c r="Y125" s="166">
        <v>0</v>
      </c>
      <c r="Z125" s="166">
        <v>0</v>
      </c>
      <c r="AA125" s="166">
        <v>0</v>
      </c>
      <c r="AB125" s="166">
        <v>0</v>
      </c>
      <c r="AC125" s="166">
        <v>0</v>
      </c>
      <c r="AD125" s="166">
        <v>0</v>
      </c>
      <c r="AE125" s="166">
        <v>0</v>
      </c>
      <c r="AF125" s="166">
        <v>0</v>
      </c>
      <c r="AG125" s="166">
        <v>0</v>
      </c>
      <c r="AH125" s="166">
        <v>0</v>
      </c>
      <c r="AI125" s="166">
        <v>0</v>
      </c>
      <c r="AJ125" s="166">
        <v>0</v>
      </c>
      <c r="AK125" s="166">
        <v>0</v>
      </c>
      <c r="AL125" s="166">
        <v>0</v>
      </c>
      <c r="AM125" s="166">
        <v>0</v>
      </c>
      <c r="AN125" s="166">
        <v>0</v>
      </c>
      <c r="AO125" s="166">
        <v>0</v>
      </c>
      <c r="AP125" s="166">
        <v>0</v>
      </c>
      <c r="AQ125" s="166">
        <v>0</v>
      </c>
      <c r="AR125" s="166">
        <v>0</v>
      </c>
      <c r="AS125" s="166">
        <v>0</v>
      </c>
      <c r="AT125" s="166">
        <v>0</v>
      </c>
      <c r="AU125" s="166">
        <v>0</v>
      </c>
      <c r="AV125" s="166">
        <v>0</v>
      </c>
      <c r="AW125" s="166">
        <v>0</v>
      </c>
      <c r="AX125" s="166">
        <v>0</v>
      </c>
      <c r="AY125" s="166">
        <v>0</v>
      </c>
      <c r="AZ125" s="166">
        <v>0</v>
      </c>
      <c r="BA125" s="166">
        <v>0</v>
      </c>
      <c r="BB125" s="166">
        <v>0</v>
      </c>
      <c r="BC125" s="166">
        <v>0</v>
      </c>
      <c r="BD125" s="166">
        <v>0</v>
      </c>
      <c r="BE125" s="166">
        <v>0</v>
      </c>
      <c r="BF125" s="166">
        <v>0</v>
      </c>
      <c r="BG125" s="166">
        <v>0</v>
      </c>
    </row>
    <row r="126" spans="1:59" ht="15" x14ac:dyDescent="0.25">
      <c r="A126" s="243"/>
      <c r="B126" s="163">
        <v>1</v>
      </c>
      <c r="C126" s="163">
        <v>1</v>
      </c>
      <c r="D126" s="163">
        <v>1</v>
      </c>
      <c r="E126" s="166">
        <v>0</v>
      </c>
      <c r="F126" s="166">
        <v>0</v>
      </c>
      <c r="G126" s="166">
        <v>0</v>
      </c>
      <c r="H126" s="166">
        <v>0</v>
      </c>
      <c r="I126" s="166">
        <v>0</v>
      </c>
      <c r="J126" s="166">
        <v>0</v>
      </c>
      <c r="K126" s="166">
        <v>0</v>
      </c>
      <c r="L126" s="166">
        <v>0</v>
      </c>
      <c r="M126" s="166">
        <v>0</v>
      </c>
      <c r="N126" s="166">
        <v>0</v>
      </c>
      <c r="O126" s="166">
        <v>0</v>
      </c>
      <c r="P126" s="166">
        <v>0</v>
      </c>
      <c r="Q126" s="166">
        <v>0</v>
      </c>
      <c r="R126" s="166">
        <v>0</v>
      </c>
      <c r="S126" s="166">
        <v>0</v>
      </c>
      <c r="T126" s="166">
        <v>0</v>
      </c>
      <c r="U126" s="166">
        <v>0</v>
      </c>
      <c r="V126" s="166">
        <v>0</v>
      </c>
      <c r="W126" s="166">
        <v>0</v>
      </c>
      <c r="X126" s="166">
        <v>0</v>
      </c>
      <c r="Y126" s="166">
        <v>0</v>
      </c>
      <c r="Z126" s="166">
        <v>0</v>
      </c>
      <c r="AA126" s="166">
        <v>0</v>
      </c>
      <c r="AB126" s="166">
        <v>0</v>
      </c>
      <c r="AC126" s="166">
        <v>0</v>
      </c>
      <c r="AD126" s="166">
        <v>0</v>
      </c>
      <c r="AE126" s="166">
        <v>0</v>
      </c>
      <c r="AF126" s="166">
        <v>0</v>
      </c>
      <c r="AG126" s="166">
        <v>0</v>
      </c>
      <c r="AH126" s="166">
        <v>0</v>
      </c>
      <c r="AI126" s="166">
        <v>0</v>
      </c>
      <c r="AJ126" s="166">
        <v>0</v>
      </c>
      <c r="AK126" s="166">
        <v>0</v>
      </c>
      <c r="AL126" s="166">
        <v>0</v>
      </c>
      <c r="AM126" s="166">
        <v>0</v>
      </c>
      <c r="AN126" s="166">
        <v>0</v>
      </c>
      <c r="AO126" s="166">
        <v>0</v>
      </c>
      <c r="AP126" s="166">
        <v>0</v>
      </c>
      <c r="AQ126" s="166">
        <v>0</v>
      </c>
      <c r="AR126" s="166">
        <v>0</v>
      </c>
      <c r="AS126" s="166">
        <v>0</v>
      </c>
      <c r="AT126" s="166">
        <v>0</v>
      </c>
      <c r="AU126" s="166">
        <v>0</v>
      </c>
      <c r="AV126" s="166">
        <v>0</v>
      </c>
      <c r="AW126" s="166">
        <v>0</v>
      </c>
      <c r="AX126" s="166">
        <v>0</v>
      </c>
      <c r="AY126" s="166">
        <v>0</v>
      </c>
      <c r="AZ126" s="166">
        <v>0</v>
      </c>
      <c r="BA126" s="166">
        <v>0</v>
      </c>
      <c r="BB126" s="166">
        <v>0</v>
      </c>
      <c r="BC126" s="166">
        <v>0</v>
      </c>
      <c r="BD126" s="166">
        <v>0</v>
      </c>
      <c r="BE126" s="166">
        <v>0</v>
      </c>
      <c r="BF126" s="166">
        <v>0</v>
      </c>
      <c r="BG126" s="166">
        <v>0</v>
      </c>
    </row>
    <row r="127" spans="1:59" ht="15" x14ac:dyDescent="0.25">
      <c r="A127" s="243"/>
      <c r="B127" s="163">
        <v>1</v>
      </c>
      <c r="C127" s="163">
        <v>1</v>
      </c>
      <c r="D127" s="163">
        <v>1</v>
      </c>
      <c r="E127" s="166">
        <v>0</v>
      </c>
      <c r="F127" s="166">
        <v>0</v>
      </c>
      <c r="G127" s="166">
        <v>0</v>
      </c>
      <c r="H127" s="166">
        <v>0</v>
      </c>
      <c r="I127" s="166">
        <v>0</v>
      </c>
      <c r="J127" s="166">
        <v>0</v>
      </c>
      <c r="K127" s="166">
        <v>0</v>
      </c>
      <c r="L127" s="166">
        <v>0</v>
      </c>
      <c r="M127" s="166">
        <v>0</v>
      </c>
      <c r="N127" s="166">
        <v>0</v>
      </c>
      <c r="O127" s="166">
        <v>0</v>
      </c>
      <c r="P127" s="166">
        <v>0</v>
      </c>
      <c r="Q127" s="166">
        <v>0</v>
      </c>
      <c r="R127" s="166">
        <v>0</v>
      </c>
      <c r="S127" s="166">
        <v>0</v>
      </c>
      <c r="T127" s="166">
        <v>0</v>
      </c>
      <c r="U127" s="166">
        <v>0</v>
      </c>
      <c r="V127" s="166">
        <v>0</v>
      </c>
      <c r="W127" s="166">
        <v>0</v>
      </c>
      <c r="X127" s="166">
        <v>0</v>
      </c>
      <c r="Y127" s="166">
        <v>0</v>
      </c>
      <c r="Z127" s="166">
        <v>0</v>
      </c>
      <c r="AA127" s="166">
        <v>0</v>
      </c>
      <c r="AB127" s="166">
        <v>0</v>
      </c>
      <c r="AC127" s="166">
        <v>0</v>
      </c>
      <c r="AD127" s="166">
        <v>0</v>
      </c>
      <c r="AE127" s="166">
        <v>0</v>
      </c>
      <c r="AF127" s="166">
        <v>0</v>
      </c>
      <c r="AG127" s="166">
        <v>0</v>
      </c>
      <c r="AH127" s="166">
        <v>0</v>
      </c>
      <c r="AI127" s="166">
        <v>0</v>
      </c>
      <c r="AJ127" s="166">
        <v>0</v>
      </c>
      <c r="AK127" s="166">
        <v>0</v>
      </c>
      <c r="AL127" s="166">
        <v>0</v>
      </c>
      <c r="AM127" s="166">
        <v>0</v>
      </c>
      <c r="AN127" s="166">
        <v>0</v>
      </c>
      <c r="AO127" s="166">
        <v>0</v>
      </c>
      <c r="AP127" s="166">
        <v>0</v>
      </c>
      <c r="AQ127" s="166">
        <v>0</v>
      </c>
      <c r="AR127" s="166">
        <v>0</v>
      </c>
      <c r="AS127" s="166">
        <v>0</v>
      </c>
      <c r="AT127" s="166">
        <v>0</v>
      </c>
      <c r="AU127" s="166">
        <v>0</v>
      </c>
      <c r="AV127" s="166">
        <v>0</v>
      </c>
      <c r="AW127" s="166">
        <v>0</v>
      </c>
      <c r="AX127" s="166">
        <v>0</v>
      </c>
      <c r="AY127" s="166">
        <v>0</v>
      </c>
      <c r="AZ127" s="166">
        <v>0</v>
      </c>
      <c r="BA127" s="166">
        <v>0</v>
      </c>
      <c r="BB127" s="166">
        <v>0</v>
      </c>
      <c r="BC127" s="166">
        <v>0</v>
      </c>
      <c r="BD127" s="166">
        <v>0</v>
      </c>
      <c r="BE127" s="166">
        <v>0</v>
      </c>
      <c r="BF127" s="166">
        <v>0</v>
      </c>
      <c r="BG127" s="166">
        <v>0</v>
      </c>
    </row>
    <row r="128" spans="1:59" ht="15" x14ac:dyDescent="0.25">
      <c r="A128" s="243"/>
      <c r="B128" s="163">
        <v>1</v>
      </c>
      <c r="C128" s="163">
        <v>1</v>
      </c>
      <c r="D128" s="163">
        <v>1</v>
      </c>
      <c r="E128" s="166">
        <v>0</v>
      </c>
      <c r="F128" s="166">
        <v>0</v>
      </c>
      <c r="G128" s="166">
        <v>0</v>
      </c>
      <c r="H128" s="166">
        <v>0</v>
      </c>
      <c r="I128" s="166">
        <v>0</v>
      </c>
      <c r="J128" s="166">
        <v>0</v>
      </c>
      <c r="K128" s="166">
        <v>0</v>
      </c>
      <c r="L128" s="166">
        <v>0</v>
      </c>
      <c r="M128" s="166">
        <v>0</v>
      </c>
      <c r="N128" s="166">
        <v>0</v>
      </c>
      <c r="O128" s="166">
        <v>0</v>
      </c>
      <c r="P128" s="166">
        <v>0</v>
      </c>
      <c r="Q128" s="166">
        <v>0</v>
      </c>
      <c r="R128" s="166">
        <v>0</v>
      </c>
      <c r="S128" s="166">
        <v>0</v>
      </c>
      <c r="T128" s="166">
        <v>0</v>
      </c>
      <c r="U128" s="166">
        <v>0</v>
      </c>
      <c r="V128" s="166">
        <v>0</v>
      </c>
      <c r="W128" s="166">
        <v>0</v>
      </c>
      <c r="X128" s="166">
        <v>0</v>
      </c>
      <c r="Y128" s="166">
        <v>0</v>
      </c>
      <c r="Z128" s="166">
        <v>0</v>
      </c>
      <c r="AA128" s="166">
        <v>0</v>
      </c>
      <c r="AB128" s="166">
        <v>0</v>
      </c>
      <c r="AC128" s="166">
        <v>0</v>
      </c>
      <c r="AD128" s="166">
        <v>0</v>
      </c>
      <c r="AE128" s="166">
        <v>0</v>
      </c>
      <c r="AF128" s="166">
        <v>0</v>
      </c>
      <c r="AG128" s="166">
        <v>0</v>
      </c>
      <c r="AH128" s="166">
        <v>0</v>
      </c>
      <c r="AI128" s="166">
        <v>0</v>
      </c>
      <c r="AJ128" s="166">
        <v>0</v>
      </c>
      <c r="AK128" s="166">
        <v>0</v>
      </c>
      <c r="AL128" s="166">
        <v>0</v>
      </c>
      <c r="AM128" s="166">
        <v>0</v>
      </c>
      <c r="AN128" s="166">
        <v>0</v>
      </c>
      <c r="AO128" s="166">
        <v>0</v>
      </c>
      <c r="AP128" s="166">
        <v>0</v>
      </c>
      <c r="AQ128" s="166">
        <v>0</v>
      </c>
      <c r="AR128" s="166">
        <v>0</v>
      </c>
      <c r="AS128" s="166">
        <v>0</v>
      </c>
      <c r="AT128" s="166">
        <v>0</v>
      </c>
      <c r="AU128" s="166">
        <v>0</v>
      </c>
      <c r="AV128" s="166">
        <v>0</v>
      </c>
      <c r="AW128" s="166">
        <v>0</v>
      </c>
      <c r="AX128" s="166">
        <v>0</v>
      </c>
      <c r="AY128" s="166">
        <v>0</v>
      </c>
      <c r="AZ128" s="166">
        <v>0</v>
      </c>
      <c r="BA128" s="166">
        <v>0</v>
      </c>
      <c r="BB128" s="166">
        <v>0</v>
      </c>
      <c r="BC128" s="166">
        <v>0</v>
      </c>
      <c r="BD128" s="166">
        <v>0</v>
      </c>
      <c r="BE128" s="166">
        <v>0</v>
      </c>
      <c r="BF128" s="166">
        <v>0</v>
      </c>
      <c r="BG128" s="166">
        <v>0</v>
      </c>
    </row>
    <row r="129" spans="1:59" ht="15" x14ac:dyDescent="0.25">
      <c r="A129" s="243"/>
      <c r="B129" s="163">
        <v>1</v>
      </c>
      <c r="C129" s="163">
        <v>1</v>
      </c>
      <c r="D129" s="163">
        <v>1</v>
      </c>
      <c r="E129" s="166">
        <v>0</v>
      </c>
      <c r="F129" s="166">
        <v>0</v>
      </c>
      <c r="G129" s="166">
        <v>0</v>
      </c>
      <c r="H129" s="166">
        <v>0</v>
      </c>
      <c r="I129" s="166">
        <v>0</v>
      </c>
      <c r="J129" s="166">
        <v>0</v>
      </c>
      <c r="K129" s="166">
        <v>0</v>
      </c>
      <c r="L129" s="166">
        <v>0</v>
      </c>
      <c r="M129" s="166">
        <v>0</v>
      </c>
      <c r="N129" s="166">
        <v>0</v>
      </c>
      <c r="O129" s="166">
        <v>0</v>
      </c>
      <c r="P129" s="166">
        <v>0</v>
      </c>
      <c r="Q129" s="166">
        <v>0</v>
      </c>
      <c r="R129" s="166">
        <v>0</v>
      </c>
      <c r="S129" s="166">
        <v>0</v>
      </c>
      <c r="T129" s="166">
        <v>0</v>
      </c>
      <c r="U129" s="166">
        <v>0</v>
      </c>
      <c r="V129" s="166">
        <v>0</v>
      </c>
      <c r="W129" s="166">
        <v>0</v>
      </c>
      <c r="X129" s="166">
        <v>0</v>
      </c>
      <c r="Y129" s="166">
        <v>0</v>
      </c>
      <c r="Z129" s="166">
        <v>0</v>
      </c>
      <c r="AA129" s="166">
        <v>0</v>
      </c>
      <c r="AB129" s="166">
        <v>0</v>
      </c>
      <c r="AC129" s="166">
        <v>0</v>
      </c>
      <c r="AD129" s="166">
        <v>0</v>
      </c>
      <c r="AE129" s="166">
        <v>0</v>
      </c>
      <c r="AF129" s="166">
        <v>0</v>
      </c>
      <c r="AG129" s="166">
        <v>0</v>
      </c>
      <c r="AH129" s="166">
        <v>0</v>
      </c>
      <c r="AI129" s="166">
        <v>0</v>
      </c>
      <c r="AJ129" s="166">
        <v>0</v>
      </c>
      <c r="AK129" s="166">
        <v>0</v>
      </c>
      <c r="AL129" s="166">
        <v>0</v>
      </c>
      <c r="AM129" s="166">
        <v>0</v>
      </c>
      <c r="AN129" s="166">
        <v>0</v>
      </c>
      <c r="AO129" s="166">
        <v>0</v>
      </c>
      <c r="AP129" s="166">
        <v>0</v>
      </c>
      <c r="AQ129" s="166">
        <v>0</v>
      </c>
      <c r="AR129" s="166">
        <v>0</v>
      </c>
      <c r="AS129" s="166">
        <v>0</v>
      </c>
      <c r="AT129" s="166">
        <v>0</v>
      </c>
      <c r="AU129" s="166">
        <v>0</v>
      </c>
      <c r="AV129" s="166">
        <v>0</v>
      </c>
      <c r="AW129" s="166">
        <v>0</v>
      </c>
      <c r="AX129" s="166">
        <v>0</v>
      </c>
      <c r="AY129" s="166">
        <v>0</v>
      </c>
      <c r="AZ129" s="166">
        <v>0</v>
      </c>
      <c r="BA129" s="166">
        <v>0</v>
      </c>
      <c r="BB129" s="166">
        <v>0</v>
      </c>
      <c r="BC129" s="166">
        <v>0</v>
      </c>
      <c r="BD129" s="166">
        <v>0</v>
      </c>
      <c r="BE129" s="166">
        <v>0</v>
      </c>
      <c r="BF129" s="166">
        <v>0</v>
      </c>
      <c r="BG129" s="166">
        <v>0</v>
      </c>
    </row>
    <row r="130" spans="1:59" ht="15" x14ac:dyDescent="0.25">
      <c r="A130" s="243"/>
      <c r="B130" s="163">
        <v>1</v>
      </c>
      <c r="C130" s="163">
        <v>1</v>
      </c>
      <c r="D130" s="163">
        <v>1</v>
      </c>
      <c r="E130" s="166">
        <v>0</v>
      </c>
      <c r="F130" s="166">
        <v>0</v>
      </c>
      <c r="G130" s="166">
        <v>0</v>
      </c>
      <c r="H130" s="166">
        <v>0</v>
      </c>
      <c r="I130" s="166">
        <v>0</v>
      </c>
      <c r="J130" s="166">
        <v>0</v>
      </c>
      <c r="K130" s="166">
        <v>0</v>
      </c>
      <c r="L130" s="166">
        <v>0</v>
      </c>
      <c r="M130" s="166">
        <v>0</v>
      </c>
      <c r="N130" s="166">
        <v>0</v>
      </c>
      <c r="O130" s="166">
        <v>0</v>
      </c>
      <c r="P130" s="166">
        <v>0</v>
      </c>
      <c r="Q130" s="166">
        <v>0</v>
      </c>
      <c r="R130" s="166">
        <v>0</v>
      </c>
      <c r="S130" s="166">
        <v>0</v>
      </c>
      <c r="T130" s="166">
        <v>0</v>
      </c>
      <c r="U130" s="166">
        <v>0</v>
      </c>
      <c r="V130" s="166">
        <v>0</v>
      </c>
      <c r="W130" s="166">
        <v>0</v>
      </c>
      <c r="X130" s="166">
        <v>0</v>
      </c>
      <c r="Y130" s="166">
        <v>0</v>
      </c>
      <c r="Z130" s="166">
        <v>0</v>
      </c>
      <c r="AA130" s="166">
        <v>0</v>
      </c>
      <c r="AB130" s="166">
        <v>0</v>
      </c>
      <c r="AC130" s="166">
        <v>0</v>
      </c>
      <c r="AD130" s="166">
        <v>0</v>
      </c>
      <c r="AE130" s="166">
        <v>0</v>
      </c>
      <c r="AF130" s="166">
        <v>0</v>
      </c>
      <c r="AG130" s="166">
        <v>0</v>
      </c>
      <c r="AH130" s="166">
        <v>0</v>
      </c>
      <c r="AI130" s="166">
        <v>0</v>
      </c>
      <c r="AJ130" s="166">
        <v>0</v>
      </c>
      <c r="AK130" s="166">
        <v>0</v>
      </c>
      <c r="AL130" s="166">
        <v>0</v>
      </c>
      <c r="AM130" s="166">
        <v>0</v>
      </c>
      <c r="AN130" s="166">
        <v>0</v>
      </c>
      <c r="AO130" s="166">
        <v>0</v>
      </c>
      <c r="AP130" s="166">
        <v>0</v>
      </c>
      <c r="AQ130" s="166">
        <v>0</v>
      </c>
      <c r="AR130" s="166">
        <v>0</v>
      </c>
      <c r="AS130" s="166">
        <v>0</v>
      </c>
      <c r="AT130" s="166">
        <v>0</v>
      </c>
      <c r="AU130" s="166">
        <v>0</v>
      </c>
      <c r="AV130" s="166">
        <v>0</v>
      </c>
      <c r="AW130" s="166">
        <v>0</v>
      </c>
      <c r="AX130" s="166">
        <v>0</v>
      </c>
      <c r="AY130" s="166">
        <v>0</v>
      </c>
      <c r="AZ130" s="166">
        <v>0</v>
      </c>
      <c r="BA130" s="166">
        <v>0</v>
      </c>
      <c r="BB130" s="166">
        <v>0</v>
      </c>
      <c r="BC130" s="166">
        <v>0</v>
      </c>
      <c r="BD130" s="166">
        <v>0</v>
      </c>
      <c r="BE130" s="166">
        <v>0</v>
      </c>
      <c r="BF130" s="166">
        <v>0</v>
      </c>
      <c r="BG130" s="166">
        <v>0</v>
      </c>
    </row>
    <row r="131" spans="1:59" ht="15" x14ac:dyDescent="0.25">
      <c r="A131" s="243"/>
      <c r="B131" s="163">
        <v>1</v>
      </c>
      <c r="C131" s="163">
        <v>1</v>
      </c>
      <c r="D131" s="163">
        <v>1</v>
      </c>
      <c r="E131" s="166">
        <v>0</v>
      </c>
      <c r="F131" s="166">
        <v>0</v>
      </c>
      <c r="G131" s="166">
        <v>0</v>
      </c>
      <c r="H131" s="166">
        <v>0</v>
      </c>
      <c r="I131" s="166">
        <v>0</v>
      </c>
      <c r="J131" s="166">
        <v>0</v>
      </c>
      <c r="K131" s="166">
        <v>0</v>
      </c>
      <c r="L131" s="166">
        <v>0</v>
      </c>
      <c r="M131" s="166">
        <v>0</v>
      </c>
      <c r="N131" s="166">
        <v>0</v>
      </c>
      <c r="O131" s="166">
        <v>0</v>
      </c>
      <c r="P131" s="166">
        <v>0</v>
      </c>
      <c r="Q131" s="166">
        <v>0</v>
      </c>
      <c r="R131" s="166">
        <v>0</v>
      </c>
      <c r="S131" s="166">
        <v>0</v>
      </c>
      <c r="T131" s="166">
        <v>0</v>
      </c>
      <c r="U131" s="166">
        <v>0</v>
      </c>
      <c r="V131" s="166">
        <v>0</v>
      </c>
      <c r="W131" s="166">
        <v>0</v>
      </c>
      <c r="X131" s="166">
        <v>0</v>
      </c>
      <c r="Y131" s="166">
        <v>0</v>
      </c>
      <c r="Z131" s="166">
        <v>0</v>
      </c>
      <c r="AA131" s="166">
        <v>0</v>
      </c>
      <c r="AB131" s="166">
        <v>0</v>
      </c>
      <c r="AC131" s="166">
        <v>0</v>
      </c>
      <c r="AD131" s="166">
        <v>0</v>
      </c>
      <c r="AE131" s="166">
        <v>0</v>
      </c>
      <c r="AF131" s="166">
        <v>0</v>
      </c>
      <c r="AG131" s="166">
        <v>0</v>
      </c>
      <c r="AH131" s="166">
        <v>0</v>
      </c>
      <c r="AI131" s="166">
        <v>0</v>
      </c>
      <c r="AJ131" s="166">
        <v>0</v>
      </c>
      <c r="AK131" s="166">
        <v>0</v>
      </c>
      <c r="AL131" s="166">
        <v>0</v>
      </c>
      <c r="AM131" s="166">
        <v>0</v>
      </c>
      <c r="AN131" s="166">
        <v>0</v>
      </c>
      <c r="AO131" s="166">
        <v>0</v>
      </c>
      <c r="AP131" s="166">
        <v>0</v>
      </c>
      <c r="AQ131" s="166">
        <v>0</v>
      </c>
      <c r="AR131" s="166">
        <v>0</v>
      </c>
      <c r="AS131" s="166">
        <v>0</v>
      </c>
      <c r="AT131" s="166">
        <v>0</v>
      </c>
      <c r="AU131" s="166">
        <v>0</v>
      </c>
      <c r="AV131" s="166">
        <v>0</v>
      </c>
      <c r="AW131" s="166">
        <v>0</v>
      </c>
      <c r="AX131" s="166">
        <v>0</v>
      </c>
      <c r="AY131" s="166">
        <v>0</v>
      </c>
      <c r="AZ131" s="166">
        <v>0</v>
      </c>
      <c r="BA131" s="166">
        <v>0</v>
      </c>
      <c r="BB131" s="166">
        <v>0</v>
      </c>
      <c r="BC131" s="166">
        <v>0</v>
      </c>
      <c r="BD131" s="166">
        <v>0</v>
      </c>
      <c r="BE131" s="166">
        <v>0</v>
      </c>
      <c r="BF131" s="166">
        <v>0</v>
      </c>
      <c r="BG131" s="166">
        <v>0</v>
      </c>
    </row>
    <row r="132" spans="1:59" ht="15" x14ac:dyDescent="0.25">
      <c r="A132" s="243"/>
      <c r="B132" s="163">
        <v>1</v>
      </c>
      <c r="C132" s="163">
        <v>1</v>
      </c>
      <c r="D132" s="163">
        <v>1</v>
      </c>
      <c r="E132" s="166">
        <v>0</v>
      </c>
      <c r="F132" s="166">
        <v>0</v>
      </c>
      <c r="G132" s="166">
        <v>0</v>
      </c>
      <c r="H132" s="166">
        <v>0</v>
      </c>
      <c r="I132" s="166">
        <v>0</v>
      </c>
      <c r="J132" s="166">
        <v>0</v>
      </c>
      <c r="K132" s="166">
        <v>0</v>
      </c>
      <c r="L132" s="166">
        <v>0</v>
      </c>
      <c r="M132" s="166">
        <v>0</v>
      </c>
      <c r="N132" s="166">
        <v>0</v>
      </c>
      <c r="O132" s="166">
        <v>0</v>
      </c>
      <c r="P132" s="166">
        <v>0</v>
      </c>
      <c r="Q132" s="166">
        <v>0</v>
      </c>
      <c r="R132" s="166">
        <v>0</v>
      </c>
      <c r="S132" s="166">
        <v>0</v>
      </c>
      <c r="T132" s="166">
        <v>0</v>
      </c>
      <c r="U132" s="166">
        <v>0</v>
      </c>
      <c r="V132" s="166">
        <v>0</v>
      </c>
      <c r="W132" s="166">
        <v>0</v>
      </c>
      <c r="X132" s="166">
        <v>0</v>
      </c>
      <c r="Y132" s="166">
        <v>0</v>
      </c>
      <c r="Z132" s="166">
        <v>0</v>
      </c>
      <c r="AA132" s="166">
        <v>0</v>
      </c>
      <c r="AB132" s="166">
        <v>0</v>
      </c>
      <c r="AC132" s="166">
        <v>0</v>
      </c>
      <c r="AD132" s="166">
        <v>0</v>
      </c>
      <c r="AE132" s="166">
        <v>0</v>
      </c>
      <c r="AF132" s="166">
        <v>0</v>
      </c>
      <c r="AG132" s="166">
        <v>0</v>
      </c>
      <c r="AH132" s="166">
        <v>0</v>
      </c>
      <c r="AI132" s="166">
        <v>0</v>
      </c>
      <c r="AJ132" s="166">
        <v>0</v>
      </c>
      <c r="AK132" s="166">
        <v>0</v>
      </c>
      <c r="AL132" s="166">
        <v>0</v>
      </c>
      <c r="AM132" s="166">
        <v>0</v>
      </c>
      <c r="AN132" s="166">
        <v>0</v>
      </c>
      <c r="AO132" s="166">
        <v>0</v>
      </c>
      <c r="AP132" s="166">
        <v>0</v>
      </c>
      <c r="AQ132" s="166">
        <v>0</v>
      </c>
      <c r="AR132" s="166">
        <v>0</v>
      </c>
      <c r="AS132" s="166">
        <v>0</v>
      </c>
      <c r="AT132" s="166">
        <v>0</v>
      </c>
      <c r="AU132" s="166">
        <v>0</v>
      </c>
      <c r="AV132" s="166">
        <v>0</v>
      </c>
      <c r="AW132" s="166">
        <v>0</v>
      </c>
      <c r="AX132" s="166">
        <v>0</v>
      </c>
      <c r="AY132" s="166">
        <v>0</v>
      </c>
      <c r="AZ132" s="166">
        <v>0</v>
      </c>
      <c r="BA132" s="166">
        <v>0</v>
      </c>
      <c r="BB132" s="166">
        <v>0</v>
      </c>
      <c r="BC132" s="166">
        <v>0</v>
      </c>
      <c r="BD132" s="166">
        <v>0</v>
      </c>
      <c r="BE132" s="166">
        <v>0</v>
      </c>
      <c r="BF132" s="166">
        <v>0</v>
      </c>
      <c r="BG132" s="166">
        <v>0</v>
      </c>
    </row>
    <row r="133" spans="1:59" ht="15" x14ac:dyDescent="0.25">
      <c r="A133" s="243"/>
      <c r="B133" s="163">
        <v>1</v>
      </c>
      <c r="C133" s="163">
        <v>1</v>
      </c>
      <c r="D133" s="163">
        <v>1</v>
      </c>
      <c r="E133" s="166">
        <v>0</v>
      </c>
      <c r="F133" s="166">
        <v>0</v>
      </c>
      <c r="G133" s="166">
        <v>0</v>
      </c>
      <c r="H133" s="166">
        <v>0</v>
      </c>
      <c r="I133" s="166">
        <v>0</v>
      </c>
      <c r="J133" s="166">
        <v>0</v>
      </c>
      <c r="K133" s="166">
        <v>0</v>
      </c>
      <c r="L133" s="166">
        <v>0</v>
      </c>
      <c r="M133" s="166">
        <v>0</v>
      </c>
      <c r="N133" s="166">
        <v>0</v>
      </c>
      <c r="O133" s="166">
        <v>0</v>
      </c>
      <c r="P133" s="166">
        <v>0</v>
      </c>
      <c r="Q133" s="166">
        <v>0</v>
      </c>
      <c r="R133" s="166">
        <v>0</v>
      </c>
      <c r="S133" s="166">
        <v>0</v>
      </c>
      <c r="T133" s="166">
        <v>0</v>
      </c>
      <c r="U133" s="166">
        <v>0</v>
      </c>
      <c r="V133" s="166">
        <v>0</v>
      </c>
      <c r="W133" s="166">
        <v>0</v>
      </c>
      <c r="X133" s="166">
        <v>0</v>
      </c>
      <c r="Y133" s="166">
        <v>0</v>
      </c>
      <c r="Z133" s="166">
        <v>0</v>
      </c>
      <c r="AA133" s="166">
        <v>0</v>
      </c>
      <c r="AB133" s="166">
        <v>0</v>
      </c>
      <c r="AC133" s="166">
        <v>0</v>
      </c>
      <c r="AD133" s="166">
        <v>0</v>
      </c>
      <c r="AE133" s="166">
        <v>0</v>
      </c>
      <c r="AF133" s="166">
        <v>0</v>
      </c>
      <c r="AG133" s="166">
        <v>0</v>
      </c>
      <c r="AH133" s="166">
        <v>0</v>
      </c>
      <c r="AI133" s="166">
        <v>0</v>
      </c>
      <c r="AJ133" s="166">
        <v>0</v>
      </c>
      <c r="AK133" s="166">
        <v>0</v>
      </c>
      <c r="AL133" s="166">
        <v>0</v>
      </c>
      <c r="AM133" s="166">
        <v>0</v>
      </c>
      <c r="AN133" s="166">
        <v>0</v>
      </c>
      <c r="AO133" s="166">
        <v>0</v>
      </c>
      <c r="AP133" s="166">
        <v>0</v>
      </c>
      <c r="AQ133" s="166">
        <v>0</v>
      </c>
      <c r="AR133" s="166">
        <v>0</v>
      </c>
      <c r="AS133" s="166">
        <v>0</v>
      </c>
      <c r="AT133" s="166">
        <v>0</v>
      </c>
      <c r="AU133" s="166">
        <v>0</v>
      </c>
      <c r="AV133" s="166">
        <v>0</v>
      </c>
      <c r="AW133" s="166">
        <v>0</v>
      </c>
      <c r="AX133" s="166">
        <v>0</v>
      </c>
      <c r="AY133" s="166">
        <v>0</v>
      </c>
      <c r="AZ133" s="166">
        <v>0</v>
      </c>
      <c r="BA133" s="166">
        <v>0</v>
      </c>
      <c r="BB133" s="166">
        <v>0</v>
      </c>
      <c r="BC133" s="166">
        <v>0</v>
      </c>
      <c r="BD133" s="166">
        <v>0</v>
      </c>
      <c r="BE133" s="166">
        <v>0</v>
      </c>
      <c r="BF133" s="166">
        <v>0</v>
      </c>
      <c r="BG133" s="166">
        <v>0</v>
      </c>
    </row>
    <row r="134" spans="1:59" ht="15" x14ac:dyDescent="0.25">
      <c r="A134" s="243"/>
      <c r="B134" s="163">
        <v>1</v>
      </c>
      <c r="C134" s="163">
        <v>1</v>
      </c>
      <c r="D134" s="163">
        <v>1</v>
      </c>
      <c r="E134" s="166">
        <v>0</v>
      </c>
      <c r="F134" s="166">
        <v>0</v>
      </c>
      <c r="G134" s="166">
        <v>0</v>
      </c>
      <c r="H134" s="166">
        <v>0</v>
      </c>
      <c r="I134" s="166">
        <v>0</v>
      </c>
      <c r="J134" s="166">
        <v>0</v>
      </c>
      <c r="K134" s="166">
        <v>0</v>
      </c>
      <c r="L134" s="166">
        <v>0</v>
      </c>
      <c r="M134" s="166">
        <v>0</v>
      </c>
      <c r="N134" s="166">
        <v>0</v>
      </c>
      <c r="O134" s="166">
        <v>0</v>
      </c>
      <c r="P134" s="166">
        <v>0</v>
      </c>
      <c r="Q134" s="166">
        <v>0</v>
      </c>
      <c r="R134" s="166">
        <v>0</v>
      </c>
      <c r="S134" s="166">
        <v>0</v>
      </c>
      <c r="T134" s="166">
        <v>0</v>
      </c>
      <c r="U134" s="166">
        <v>0</v>
      </c>
      <c r="V134" s="166">
        <v>0</v>
      </c>
      <c r="W134" s="166">
        <v>0</v>
      </c>
      <c r="X134" s="166">
        <v>0</v>
      </c>
      <c r="Y134" s="166">
        <v>0</v>
      </c>
      <c r="Z134" s="166">
        <v>0</v>
      </c>
      <c r="AA134" s="166">
        <v>0</v>
      </c>
      <c r="AB134" s="166">
        <v>0</v>
      </c>
      <c r="AC134" s="166">
        <v>0</v>
      </c>
      <c r="AD134" s="166">
        <v>0</v>
      </c>
      <c r="AE134" s="166">
        <v>0</v>
      </c>
      <c r="AF134" s="166">
        <v>0</v>
      </c>
      <c r="AG134" s="166">
        <v>0</v>
      </c>
      <c r="AH134" s="166">
        <v>0</v>
      </c>
      <c r="AI134" s="166">
        <v>0</v>
      </c>
      <c r="AJ134" s="166">
        <v>0</v>
      </c>
      <c r="AK134" s="166">
        <v>0</v>
      </c>
      <c r="AL134" s="166">
        <v>0</v>
      </c>
      <c r="AM134" s="166">
        <v>0</v>
      </c>
      <c r="AN134" s="166">
        <v>0</v>
      </c>
      <c r="AO134" s="166">
        <v>0</v>
      </c>
      <c r="AP134" s="166">
        <v>0</v>
      </c>
      <c r="AQ134" s="166">
        <v>0</v>
      </c>
      <c r="AR134" s="166">
        <v>0</v>
      </c>
      <c r="AS134" s="166">
        <v>0</v>
      </c>
      <c r="AT134" s="166">
        <v>0</v>
      </c>
      <c r="AU134" s="166">
        <v>0</v>
      </c>
      <c r="AV134" s="166">
        <v>0</v>
      </c>
      <c r="AW134" s="166">
        <v>0</v>
      </c>
      <c r="AX134" s="166">
        <v>0</v>
      </c>
      <c r="AY134" s="166">
        <v>0</v>
      </c>
      <c r="AZ134" s="166">
        <v>0</v>
      </c>
      <c r="BA134" s="166">
        <v>0</v>
      </c>
      <c r="BB134" s="166">
        <v>0</v>
      </c>
      <c r="BC134" s="166">
        <v>0</v>
      </c>
      <c r="BD134" s="166">
        <v>0</v>
      </c>
      <c r="BE134" s="166">
        <v>0</v>
      </c>
      <c r="BF134" s="166">
        <v>0</v>
      </c>
      <c r="BG134" s="166">
        <v>0</v>
      </c>
    </row>
    <row r="135" spans="1:59" ht="15" x14ac:dyDescent="0.25">
      <c r="A135" s="243"/>
      <c r="B135" s="163">
        <v>1</v>
      </c>
      <c r="C135" s="163">
        <v>1</v>
      </c>
      <c r="D135" s="163">
        <v>1</v>
      </c>
      <c r="E135" s="166">
        <v>0</v>
      </c>
      <c r="F135" s="166">
        <v>0</v>
      </c>
      <c r="G135" s="166">
        <v>0</v>
      </c>
      <c r="H135" s="166">
        <v>0</v>
      </c>
      <c r="I135" s="166">
        <v>0</v>
      </c>
      <c r="J135" s="166">
        <v>0</v>
      </c>
      <c r="K135" s="166">
        <v>0</v>
      </c>
      <c r="L135" s="166">
        <v>0</v>
      </c>
      <c r="M135" s="166">
        <v>0</v>
      </c>
      <c r="N135" s="166">
        <v>0</v>
      </c>
      <c r="O135" s="166">
        <v>0</v>
      </c>
      <c r="P135" s="166">
        <v>0</v>
      </c>
      <c r="Q135" s="166">
        <v>0</v>
      </c>
      <c r="R135" s="166">
        <v>0</v>
      </c>
      <c r="S135" s="166">
        <v>0</v>
      </c>
      <c r="T135" s="166">
        <v>0</v>
      </c>
      <c r="U135" s="166">
        <v>0</v>
      </c>
      <c r="V135" s="166">
        <v>0</v>
      </c>
      <c r="W135" s="166">
        <v>0</v>
      </c>
      <c r="X135" s="166">
        <v>0</v>
      </c>
      <c r="Y135" s="166">
        <v>0</v>
      </c>
      <c r="Z135" s="166">
        <v>0</v>
      </c>
      <c r="AA135" s="166">
        <v>0</v>
      </c>
      <c r="AB135" s="166">
        <v>0</v>
      </c>
      <c r="AC135" s="166">
        <v>0</v>
      </c>
      <c r="AD135" s="166">
        <v>0</v>
      </c>
      <c r="AE135" s="166">
        <v>0</v>
      </c>
      <c r="AF135" s="166">
        <v>0</v>
      </c>
      <c r="AG135" s="166">
        <v>0</v>
      </c>
      <c r="AH135" s="166">
        <v>0</v>
      </c>
      <c r="AI135" s="166">
        <v>0</v>
      </c>
      <c r="AJ135" s="166">
        <v>0</v>
      </c>
      <c r="AK135" s="166">
        <v>0</v>
      </c>
      <c r="AL135" s="166">
        <v>0</v>
      </c>
      <c r="AM135" s="166">
        <v>0</v>
      </c>
      <c r="AN135" s="166">
        <v>0</v>
      </c>
      <c r="AO135" s="166">
        <v>0</v>
      </c>
      <c r="AP135" s="166">
        <v>0</v>
      </c>
      <c r="AQ135" s="166">
        <v>0</v>
      </c>
      <c r="AR135" s="166">
        <v>0</v>
      </c>
      <c r="AS135" s="166">
        <v>0</v>
      </c>
      <c r="AT135" s="166">
        <v>0</v>
      </c>
      <c r="AU135" s="166">
        <v>0</v>
      </c>
      <c r="AV135" s="166">
        <v>0</v>
      </c>
      <c r="AW135" s="166">
        <v>0</v>
      </c>
      <c r="AX135" s="166">
        <v>0</v>
      </c>
      <c r="AY135" s="166">
        <v>0</v>
      </c>
      <c r="AZ135" s="166">
        <v>0</v>
      </c>
      <c r="BA135" s="166">
        <v>0</v>
      </c>
      <c r="BB135" s="166">
        <v>0</v>
      </c>
      <c r="BC135" s="166">
        <v>0</v>
      </c>
      <c r="BD135" s="166">
        <v>0</v>
      </c>
      <c r="BE135" s="166">
        <v>0</v>
      </c>
      <c r="BF135" s="166">
        <v>0</v>
      </c>
      <c r="BG135" s="166">
        <v>0</v>
      </c>
    </row>
    <row r="136" spans="1:59" ht="15" x14ac:dyDescent="0.25">
      <c r="A136" s="243"/>
      <c r="B136" s="163">
        <v>1</v>
      </c>
      <c r="C136" s="163">
        <v>1</v>
      </c>
      <c r="D136" s="163">
        <v>1</v>
      </c>
      <c r="E136" s="166">
        <v>0</v>
      </c>
      <c r="F136" s="166">
        <v>0</v>
      </c>
      <c r="G136" s="166">
        <v>0</v>
      </c>
      <c r="H136" s="166">
        <v>0</v>
      </c>
      <c r="I136" s="166">
        <v>0</v>
      </c>
      <c r="J136" s="166">
        <v>0</v>
      </c>
      <c r="K136" s="166">
        <v>0</v>
      </c>
      <c r="L136" s="166">
        <v>0</v>
      </c>
      <c r="M136" s="166">
        <v>0</v>
      </c>
      <c r="N136" s="166">
        <v>0</v>
      </c>
      <c r="O136" s="166">
        <v>0</v>
      </c>
      <c r="P136" s="166">
        <v>0</v>
      </c>
      <c r="Q136" s="166">
        <v>0</v>
      </c>
      <c r="R136" s="166">
        <v>0</v>
      </c>
      <c r="S136" s="166">
        <v>0</v>
      </c>
      <c r="T136" s="166">
        <v>0</v>
      </c>
      <c r="U136" s="166">
        <v>0</v>
      </c>
      <c r="V136" s="166">
        <v>0</v>
      </c>
      <c r="W136" s="166">
        <v>0</v>
      </c>
      <c r="X136" s="166">
        <v>0</v>
      </c>
      <c r="Y136" s="166">
        <v>0</v>
      </c>
      <c r="Z136" s="166">
        <v>0</v>
      </c>
      <c r="AA136" s="166">
        <v>0</v>
      </c>
      <c r="AB136" s="166">
        <v>0</v>
      </c>
      <c r="AC136" s="166">
        <v>0</v>
      </c>
      <c r="AD136" s="166">
        <v>0</v>
      </c>
      <c r="AE136" s="166">
        <v>0</v>
      </c>
      <c r="AF136" s="166">
        <v>0</v>
      </c>
      <c r="AG136" s="166">
        <v>0</v>
      </c>
      <c r="AH136" s="166">
        <v>0</v>
      </c>
      <c r="AI136" s="166">
        <v>0</v>
      </c>
      <c r="AJ136" s="166">
        <v>0</v>
      </c>
      <c r="AK136" s="166">
        <v>0</v>
      </c>
      <c r="AL136" s="166">
        <v>0</v>
      </c>
      <c r="AM136" s="166">
        <v>0</v>
      </c>
      <c r="AN136" s="166">
        <v>0</v>
      </c>
      <c r="AO136" s="166">
        <v>0</v>
      </c>
      <c r="AP136" s="166">
        <v>0</v>
      </c>
      <c r="AQ136" s="166">
        <v>0</v>
      </c>
      <c r="AR136" s="166">
        <v>0</v>
      </c>
      <c r="AS136" s="166">
        <v>0</v>
      </c>
      <c r="AT136" s="166">
        <v>0</v>
      </c>
      <c r="AU136" s="166">
        <v>0</v>
      </c>
      <c r="AV136" s="166">
        <v>0</v>
      </c>
      <c r="AW136" s="166">
        <v>0</v>
      </c>
      <c r="AX136" s="166">
        <v>0</v>
      </c>
      <c r="AY136" s="166">
        <v>0</v>
      </c>
      <c r="AZ136" s="166">
        <v>0</v>
      </c>
      <c r="BA136" s="166">
        <v>0</v>
      </c>
      <c r="BB136" s="166">
        <v>0</v>
      </c>
      <c r="BC136" s="166">
        <v>0</v>
      </c>
      <c r="BD136" s="166">
        <v>0</v>
      </c>
      <c r="BE136" s="166">
        <v>0</v>
      </c>
      <c r="BF136" s="166">
        <v>0</v>
      </c>
      <c r="BG136" s="166">
        <v>0</v>
      </c>
    </row>
    <row r="137" spans="1:59" ht="15" x14ac:dyDescent="0.25">
      <c r="A137" s="243"/>
      <c r="B137" s="163">
        <v>1</v>
      </c>
      <c r="C137" s="163">
        <v>1</v>
      </c>
      <c r="D137" s="163">
        <v>1</v>
      </c>
      <c r="E137" s="166">
        <v>0</v>
      </c>
      <c r="F137" s="166">
        <v>0</v>
      </c>
      <c r="G137" s="166">
        <v>0</v>
      </c>
      <c r="H137" s="166">
        <v>0</v>
      </c>
      <c r="I137" s="166">
        <v>0</v>
      </c>
      <c r="J137" s="166">
        <v>0</v>
      </c>
      <c r="K137" s="166">
        <v>0</v>
      </c>
      <c r="L137" s="166">
        <v>0</v>
      </c>
      <c r="M137" s="166">
        <v>0</v>
      </c>
      <c r="N137" s="166">
        <v>0</v>
      </c>
      <c r="O137" s="166">
        <v>0</v>
      </c>
      <c r="P137" s="166">
        <v>0</v>
      </c>
      <c r="Q137" s="166">
        <v>0</v>
      </c>
      <c r="R137" s="166">
        <v>0</v>
      </c>
      <c r="S137" s="166">
        <v>0</v>
      </c>
      <c r="T137" s="166">
        <v>0</v>
      </c>
      <c r="U137" s="166">
        <v>0</v>
      </c>
      <c r="V137" s="166">
        <v>0</v>
      </c>
      <c r="W137" s="166">
        <v>0</v>
      </c>
      <c r="X137" s="166">
        <v>0</v>
      </c>
      <c r="Y137" s="166">
        <v>0</v>
      </c>
      <c r="Z137" s="166">
        <v>0</v>
      </c>
      <c r="AA137" s="166">
        <v>0</v>
      </c>
      <c r="AB137" s="166">
        <v>0</v>
      </c>
      <c r="AC137" s="166">
        <v>0</v>
      </c>
      <c r="AD137" s="166">
        <v>0</v>
      </c>
      <c r="AE137" s="166">
        <v>0</v>
      </c>
      <c r="AF137" s="166">
        <v>0</v>
      </c>
      <c r="AG137" s="166">
        <v>0</v>
      </c>
      <c r="AH137" s="166">
        <v>0</v>
      </c>
      <c r="AI137" s="166">
        <v>0</v>
      </c>
      <c r="AJ137" s="166">
        <v>0</v>
      </c>
      <c r="AK137" s="166">
        <v>0</v>
      </c>
      <c r="AL137" s="166">
        <v>0</v>
      </c>
      <c r="AM137" s="166">
        <v>0</v>
      </c>
      <c r="AN137" s="166">
        <v>0</v>
      </c>
      <c r="AO137" s="166">
        <v>0</v>
      </c>
      <c r="AP137" s="166">
        <v>0</v>
      </c>
      <c r="AQ137" s="166">
        <v>0</v>
      </c>
      <c r="AR137" s="166">
        <v>0</v>
      </c>
      <c r="AS137" s="166">
        <v>0</v>
      </c>
      <c r="AT137" s="166">
        <v>0</v>
      </c>
      <c r="AU137" s="166">
        <v>0</v>
      </c>
      <c r="AV137" s="166">
        <v>0</v>
      </c>
      <c r="AW137" s="166">
        <v>0</v>
      </c>
      <c r="AX137" s="166">
        <v>0</v>
      </c>
      <c r="AY137" s="166">
        <v>0</v>
      </c>
      <c r="AZ137" s="166">
        <v>0</v>
      </c>
      <c r="BA137" s="166">
        <v>0</v>
      </c>
      <c r="BB137" s="166">
        <v>0</v>
      </c>
      <c r="BC137" s="166">
        <v>0</v>
      </c>
      <c r="BD137" s="166">
        <v>0</v>
      </c>
      <c r="BE137" s="166">
        <v>0</v>
      </c>
      <c r="BF137" s="166">
        <v>0</v>
      </c>
      <c r="BG137" s="166">
        <v>0</v>
      </c>
    </row>
    <row r="138" spans="1:59" ht="15" x14ac:dyDescent="0.25">
      <c r="A138" s="243"/>
      <c r="B138" s="163">
        <v>1</v>
      </c>
      <c r="C138" s="163">
        <v>1</v>
      </c>
      <c r="D138" s="163">
        <v>1</v>
      </c>
      <c r="E138" s="166">
        <v>0</v>
      </c>
      <c r="F138" s="166">
        <v>0</v>
      </c>
      <c r="G138" s="166">
        <v>0</v>
      </c>
      <c r="H138" s="166">
        <v>0</v>
      </c>
      <c r="I138" s="166">
        <v>0</v>
      </c>
      <c r="J138" s="166">
        <v>0</v>
      </c>
      <c r="K138" s="166">
        <v>0</v>
      </c>
      <c r="L138" s="166">
        <v>0</v>
      </c>
      <c r="M138" s="166">
        <v>0</v>
      </c>
      <c r="N138" s="166">
        <v>0</v>
      </c>
      <c r="O138" s="166">
        <v>0</v>
      </c>
      <c r="P138" s="166">
        <v>0</v>
      </c>
      <c r="Q138" s="166">
        <v>0</v>
      </c>
      <c r="R138" s="166">
        <v>0</v>
      </c>
      <c r="S138" s="166">
        <v>0</v>
      </c>
      <c r="T138" s="166">
        <v>0</v>
      </c>
      <c r="U138" s="166">
        <v>0</v>
      </c>
      <c r="V138" s="166">
        <v>0</v>
      </c>
      <c r="W138" s="166">
        <v>0</v>
      </c>
      <c r="X138" s="166">
        <v>0</v>
      </c>
      <c r="Y138" s="166">
        <v>0</v>
      </c>
      <c r="Z138" s="166">
        <v>0</v>
      </c>
      <c r="AA138" s="166">
        <v>0</v>
      </c>
      <c r="AB138" s="166">
        <v>0</v>
      </c>
      <c r="AC138" s="166">
        <v>0</v>
      </c>
      <c r="AD138" s="166">
        <v>0</v>
      </c>
      <c r="AE138" s="166">
        <v>0</v>
      </c>
      <c r="AF138" s="166">
        <v>0</v>
      </c>
      <c r="AG138" s="166">
        <v>0</v>
      </c>
      <c r="AH138" s="166">
        <v>0</v>
      </c>
      <c r="AI138" s="166">
        <v>0</v>
      </c>
      <c r="AJ138" s="166">
        <v>0</v>
      </c>
      <c r="AK138" s="166">
        <v>0</v>
      </c>
      <c r="AL138" s="166">
        <v>0</v>
      </c>
      <c r="AM138" s="166">
        <v>0</v>
      </c>
      <c r="AN138" s="166">
        <v>0</v>
      </c>
      <c r="AO138" s="166">
        <v>0</v>
      </c>
      <c r="AP138" s="166">
        <v>0</v>
      </c>
      <c r="AQ138" s="166">
        <v>0</v>
      </c>
      <c r="AR138" s="166">
        <v>0</v>
      </c>
      <c r="AS138" s="166">
        <v>0</v>
      </c>
      <c r="AT138" s="166">
        <v>0</v>
      </c>
      <c r="AU138" s="166">
        <v>0</v>
      </c>
      <c r="AV138" s="166">
        <v>0</v>
      </c>
      <c r="AW138" s="166">
        <v>0</v>
      </c>
      <c r="AX138" s="166">
        <v>0</v>
      </c>
      <c r="AY138" s="166">
        <v>0</v>
      </c>
      <c r="AZ138" s="166">
        <v>0</v>
      </c>
      <c r="BA138" s="166">
        <v>0</v>
      </c>
      <c r="BB138" s="166">
        <v>0</v>
      </c>
      <c r="BC138" s="166">
        <v>0</v>
      </c>
      <c r="BD138" s="166">
        <v>0</v>
      </c>
      <c r="BE138" s="166">
        <v>0</v>
      </c>
      <c r="BF138" s="166">
        <v>0</v>
      </c>
      <c r="BG138" s="166">
        <v>0</v>
      </c>
    </row>
    <row r="139" spans="1:59" ht="15" x14ac:dyDescent="0.25">
      <c r="A139" s="243"/>
      <c r="B139" s="163">
        <v>1</v>
      </c>
      <c r="C139" s="163">
        <v>1</v>
      </c>
      <c r="D139" s="163">
        <v>1</v>
      </c>
      <c r="E139" s="166">
        <v>0</v>
      </c>
      <c r="F139" s="166">
        <v>0</v>
      </c>
      <c r="G139" s="166">
        <v>0</v>
      </c>
      <c r="H139" s="166">
        <v>0</v>
      </c>
      <c r="I139" s="166">
        <v>0</v>
      </c>
      <c r="J139" s="166">
        <v>0</v>
      </c>
      <c r="K139" s="166">
        <v>0</v>
      </c>
      <c r="L139" s="166">
        <v>0</v>
      </c>
      <c r="M139" s="166">
        <v>0</v>
      </c>
      <c r="N139" s="166">
        <v>0</v>
      </c>
      <c r="O139" s="166">
        <v>0</v>
      </c>
      <c r="P139" s="166">
        <v>0</v>
      </c>
      <c r="Q139" s="166">
        <v>0</v>
      </c>
      <c r="R139" s="166">
        <v>0</v>
      </c>
      <c r="S139" s="166">
        <v>0</v>
      </c>
      <c r="T139" s="166">
        <v>0</v>
      </c>
      <c r="U139" s="166">
        <v>0</v>
      </c>
      <c r="V139" s="166">
        <v>0</v>
      </c>
      <c r="W139" s="166">
        <v>0</v>
      </c>
      <c r="X139" s="166">
        <v>0</v>
      </c>
      <c r="Y139" s="166">
        <v>0</v>
      </c>
      <c r="Z139" s="166">
        <v>0</v>
      </c>
      <c r="AA139" s="166">
        <v>0</v>
      </c>
      <c r="AB139" s="166">
        <v>0</v>
      </c>
      <c r="AC139" s="166">
        <v>0</v>
      </c>
      <c r="AD139" s="166">
        <v>0</v>
      </c>
      <c r="AE139" s="166">
        <v>0</v>
      </c>
      <c r="AF139" s="166">
        <v>0</v>
      </c>
      <c r="AG139" s="166">
        <v>0</v>
      </c>
      <c r="AH139" s="166">
        <v>0</v>
      </c>
      <c r="AI139" s="166">
        <v>0</v>
      </c>
      <c r="AJ139" s="166">
        <v>0</v>
      </c>
      <c r="AK139" s="166">
        <v>0</v>
      </c>
      <c r="AL139" s="166">
        <v>0</v>
      </c>
      <c r="AM139" s="166">
        <v>0</v>
      </c>
      <c r="AN139" s="166">
        <v>0</v>
      </c>
      <c r="AO139" s="166">
        <v>0</v>
      </c>
      <c r="AP139" s="166">
        <v>0</v>
      </c>
      <c r="AQ139" s="166">
        <v>0</v>
      </c>
      <c r="AR139" s="166">
        <v>0</v>
      </c>
      <c r="AS139" s="166">
        <v>0</v>
      </c>
      <c r="AT139" s="166">
        <v>0</v>
      </c>
      <c r="AU139" s="166">
        <v>0</v>
      </c>
      <c r="AV139" s="166">
        <v>0</v>
      </c>
      <c r="AW139" s="166">
        <v>0</v>
      </c>
      <c r="AX139" s="166">
        <v>0</v>
      </c>
      <c r="AY139" s="166">
        <v>0</v>
      </c>
      <c r="AZ139" s="166">
        <v>0</v>
      </c>
      <c r="BA139" s="166">
        <v>0</v>
      </c>
      <c r="BB139" s="166">
        <v>0</v>
      </c>
      <c r="BC139" s="166">
        <v>0</v>
      </c>
      <c r="BD139" s="166">
        <v>0</v>
      </c>
      <c r="BE139" s="166">
        <v>0</v>
      </c>
      <c r="BF139" s="166">
        <v>0</v>
      </c>
      <c r="BG139" s="166">
        <v>0</v>
      </c>
    </row>
    <row r="140" spans="1:59" ht="15" x14ac:dyDescent="0.25">
      <c r="A140" s="243"/>
      <c r="B140" s="163">
        <v>1</v>
      </c>
      <c r="C140" s="163">
        <v>1</v>
      </c>
      <c r="D140" s="163">
        <v>1</v>
      </c>
      <c r="E140" s="166">
        <v>0</v>
      </c>
      <c r="F140" s="166">
        <v>0</v>
      </c>
      <c r="G140" s="166">
        <v>0</v>
      </c>
      <c r="H140" s="166">
        <v>0</v>
      </c>
      <c r="I140" s="166">
        <v>0</v>
      </c>
      <c r="J140" s="166">
        <v>0</v>
      </c>
      <c r="K140" s="166">
        <v>0</v>
      </c>
      <c r="L140" s="166">
        <v>0</v>
      </c>
      <c r="M140" s="166">
        <v>0</v>
      </c>
      <c r="N140" s="166">
        <v>0</v>
      </c>
      <c r="O140" s="166">
        <v>0</v>
      </c>
      <c r="P140" s="166">
        <v>0</v>
      </c>
      <c r="Q140" s="166">
        <v>0</v>
      </c>
      <c r="R140" s="166">
        <v>0</v>
      </c>
      <c r="S140" s="166">
        <v>0</v>
      </c>
      <c r="T140" s="166">
        <v>0</v>
      </c>
      <c r="U140" s="166">
        <v>0</v>
      </c>
      <c r="V140" s="166">
        <v>0</v>
      </c>
      <c r="W140" s="166">
        <v>0</v>
      </c>
      <c r="X140" s="166">
        <v>0</v>
      </c>
      <c r="Y140" s="166">
        <v>0</v>
      </c>
      <c r="Z140" s="166">
        <v>0</v>
      </c>
      <c r="AA140" s="166">
        <v>0</v>
      </c>
      <c r="AB140" s="166">
        <v>0</v>
      </c>
      <c r="AC140" s="166">
        <v>0</v>
      </c>
      <c r="AD140" s="166">
        <v>0</v>
      </c>
      <c r="AE140" s="166">
        <v>0</v>
      </c>
      <c r="AF140" s="166">
        <v>0</v>
      </c>
      <c r="AG140" s="166">
        <v>0</v>
      </c>
      <c r="AH140" s="166">
        <v>0</v>
      </c>
      <c r="AI140" s="166">
        <v>0</v>
      </c>
      <c r="AJ140" s="166">
        <v>0</v>
      </c>
      <c r="AK140" s="166">
        <v>0</v>
      </c>
      <c r="AL140" s="166">
        <v>0</v>
      </c>
      <c r="AM140" s="166">
        <v>0</v>
      </c>
      <c r="AN140" s="166">
        <v>0</v>
      </c>
      <c r="AO140" s="166">
        <v>0</v>
      </c>
      <c r="AP140" s="166">
        <v>0</v>
      </c>
      <c r="AQ140" s="166">
        <v>0</v>
      </c>
      <c r="AR140" s="166">
        <v>0</v>
      </c>
      <c r="AS140" s="166">
        <v>0</v>
      </c>
      <c r="AT140" s="166">
        <v>0</v>
      </c>
      <c r="AU140" s="166">
        <v>0</v>
      </c>
      <c r="AV140" s="166">
        <v>0</v>
      </c>
      <c r="AW140" s="166">
        <v>0</v>
      </c>
      <c r="AX140" s="166">
        <v>0</v>
      </c>
      <c r="AY140" s="166">
        <v>0</v>
      </c>
      <c r="AZ140" s="166">
        <v>0</v>
      </c>
      <c r="BA140" s="166">
        <v>0</v>
      </c>
      <c r="BB140" s="166">
        <v>0</v>
      </c>
      <c r="BC140" s="166">
        <v>0</v>
      </c>
      <c r="BD140" s="166">
        <v>0</v>
      </c>
      <c r="BE140" s="166">
        <v>0</v>
      </c>
      <c r="BF140" s="166">
        <v>0</v>
      </c>
      <c r="BG140" s="166">
        <v>0</v>
      </c>
    </row>
    <row r="141" spans="1:59" ht="15" x14ac:dyDescent="0.25">
      <c r="A141" s="243"/>
      <c r="B141" s="163">
        <v>1</v>
      </c>
      <c r="C141" s="163">
        <v>1</v>
      </c>
      <c r="D141" s="163">
        <v>1</v>
      </c>
      <c r="E141" s="166">
        <v>0</v>
      </c>
      <c r="F141" s="166">
        <v>0</v>
      </c>
      <c r="G141" s="166">
        <v>0</v>
      </c>
      <c r="H141" s="166">
        <v>0</v>
      </c>
      <c r="I141" s="166">
        <v>0</v>
      </c>
      <c r="J141" s="166">
        <v>0</v>
      </c>
      <c r="K141" s="166">
        <v>0</v>
      </c>
      <c r="L141" s="166">
        <v>0</v>
      </c>
      <c r="M141" s="166">
        <v>0</v>
      </c>
      <c r="N141" s="166">
        <v>0</v>
      </c>
      <c r="O141" s="166">
        <v>0</v>
      </c>
      <c r="P141" s="166">
        <v>0</v>
      </c>
      <c r="Q141" s="166">
        <v>0</v>
      </c>
      <c r="R141" s="166">
        <v>0</v>
      </c>
      <c r="S141" s="166">
        <v>0</v>
      </c>
      <c r="T141" s="166">
        <v>0</v>
      </c>
      <c r="U141" s="166">
        <v>0</v>
      </c>
      <c r="V141" s="166">
        <v>0</v>
      </c>
      <c r="W141" s="166">
        <v>0</v>
      </c>
      <c r="X141" s="166">
        <v>0</v>
      </c>
      <c r="Y141" s="166">
        <v>0</v>
      </c>
      <c r="Z141" s="166">
        <v>0</v>
      </c>
      <c r="AA141" s="166">
        <v>0</v>
      </c>
      <c r="AB141" s="166">
        <v>0</v>
      </c>
      <c r="AC141" s="166">
        <v>0</v>
      </c>
      <c r="AD141" s="166">
        <v>0</v>
      </c>
      <c r="AE141" s="166">
        <v>0</v>
      </c>
      <c r="AF141" s="166">
        <v>0</v>
      </c>
      <c r="AG141" s="166">
        <v>0</v>
      </c>
      <c r="AH141" s="166">
        <v>0</v>
      </c>
      <c r="AI141" s="166">
        <v>0</v>
      </c>
      <c r="AJ141" s="166">
        <v>0</v>
      </c>
      <c r="AK141" s="166">
        <v>0</v>
      </c>
      <c r="AL141" s="166">
        <v>0</v>
      </c>
      <c r="AM141" s="166">
        <v>0</v>
      </c>
      <c r="AN141" s="166">
        <v>0</v>
      </c>
      <c r="AO141" s="166">
        <v>0</v>
      </c>
      <c r="AP141" s="166">
        <v>0</v>
      </c>
      <c r="AQ141" s="166">
        <v>0</v>
      </c>
      <c r="AR141" s="166">
        <v>0</v>
      </c>
      <c r="AS141" s="166">
        <v>0</v>
      </c>
      <c r="AT141" s="166">
        <v>0</v>
      </c>
      <c r="AU141" s="166">
        <v>0</v>
      </c>
      <c r="AV141" s="166">
        <v>0</v>
      </c>
      <c r="AW141" s="166">
        <v>0</v>
      </c>
      <c r="AX141" s="166">
        <v>0</v>
      </c>
      <c r="AY141" s="166">
        <v>0</v>
      </c>
      <c r="AZ141" s="166">
        <v>0</v>
      </c>
      <c r="BA141" s="166">
        <v>0</v>
      </c>
      <c r="BB141" s="166">
        <v>0</v>
      </c>
      <c r="BC141" s="166">
        <v>0</v>
      </c>
      <c r="BD141" s="166">
        <v>0</v>
      </c>
      <c r="BE141" s="166">
        <v>0</v>
      </c>
      <c r="BF141" s="166">
        <v>0</v>
      </c>
      <c r="BG141" s="166">
        <v>0</v>
      </c>
    </row>
    <row r="142" spans="1:59" ht="15" x14ac:dyDescent="0.25">
      <c r="A142" s="243"/>
      <c r="B142" s="163">
        <v>1</v>
      </c>
      <c r="C142" s="163">
        <v>1</v>
      </c>
      <c r="D142" s="163">
        <v>1</v>
      </c>
      <c r="E142" s="166">
        <v>0</v>
      </c>
      <c r="F142" s="166">
        <v>0</v>
      </c>
      <c r="G142" s="166">
        <v>0</v>
      </c>
      <c r="H142" s="166">
        <v>0</v>
      </c>
      <c r="I142" s="166">
        <v>0</v>
      </c>
      <c r="J142" s="166">
        <v>0</v>
      </c>
      <c r="K142" s="166">
        <v>0</v>
      </c>
      <c r="L142" s="166">
        <v>0</v>
      </c>
      <c r="M142" s="166">
        <v>0</v>
      </c>
      <c r="N142" s="166">
        <v>0</v>
      </c>
      <c r="O142" s="166">
        <v>0</v>
      </c>
      <c r="P142" s="166">
        <v>0</v>
      </c>
      <c r="Q142" s="166">
        <v>0</v>
      </c>
      <c r="R142" s="166">
        <v>0</v>
      </c>
      <c r="S142" s="166">
        <v>0</v>
      </c>
      <c r="T142" s="166">
        <v>0</v>
      </c>
      <c r="U142" s="166">
        <v>0</v>
      </c>
      <c r="V142" s="166">
        <v>0</v>
      </c>
      <c r="W142" s="166">
        <v>0</v>
      </c>
      <c r="X142" s="166">
        <v>0</v>
      </c>
      <c r="Y142" s="166">
        <v>0</v>
      </c>
      <c r="Z142" s="166">
        <v>0</v>
      </c>
      <c r="AA142" s="166">
        <v>0</v>
      </c>
      <c r="AB142" s="166">
        <v>0</v>
      </c>
      <c r="AC142" s="166">
        <v>0</v>
      </c>
      <c r="AD142" s="166">
        <v>0</v>
      </c>
      <c r="AE142" s="166">
        <v>0</v>
      </c>
      <c r="AF142" s="166">
        <v>0</v>
      </c>
      <c r="AG142" s="166">
        <v>0</v>
      </c>
      <c r="AH142" s="166">
        <v>0</v>
      </c>
      <c r="AI142" s="166">
        <v>0</v>
      </c>
      <c r="AJ142" s="166">
        <v>0</v>
      </c>
      <c r="AK142" s="166">
        <v>0</v>
      </c>
      <c r="AL142" s="166">
        <v>0</v>
      </c>
      <c r="AM142" s="166">
        <v>0</v>
      </c>
      <c r="AN142" s="166">
        <v>0</v>
      </c>
      <c r="AO142" s="166">
        <v>0</v>
      </c>
      <c r="AP142" s="166">
        <v>0</v>
      </c>
      <c r="AQ142" s="166">
        <v>0</v>
      </c>
      <c r="AR142" s="166">
        <v>0</v>
      </c>
      <c r="AS142" s="166">
        <v>0</v>
      </c>
      <c r="AT142" s="166">
        <v>0</v>
      </c>
      <c r="AU142" s="166">
        <v>0</v>
      </c>
      <c r="AV142" s="166">
        <v>0</v>
      </c>
      <c r="AW142" s="166">
        <v>0</v>
      </c>
      <c r="AX142" s="166">
        <v>0</v>
      </c>
      <c r="AY142" s="166">
        <v>0</v>
      </c>
      <c r="AZ142" s="166">
        <v>0</v>
      </c>
      <c r="BA142" s="166">
        <v>0</v>
      </c>
      <c r="BB142" s="166">
        <v>0</v>
      </c>
      <c r="BC142" s="166">
        <v>0</v>
      </c>
      <c r="BD142" s="166">
        <v>0</v>
      </c>
      <c r="BE142" s="166">
        <v>0</v>
      </c>
      <c r="BF142" s="166">
        <v>0</v>
      </c>
      <c r="BG142" s="166">
        <v>0</v>
      </c>
    </row>
    <row r="143" spans="1:59" ht="15" x14ac:dyDescent="0.25">
      <c r="A143" s="243"/>
      <c r="B143" s="163">
        <v>1</v>
      </c>
      <c r="C143" s="163">
        <v>1</v>
      </c>
      <c r="D143" s="163">
        <v>1</v>
      </c>
      <c r="E143" s="166">
        <v>0</v>
      </c>
      <c r="F143" s="166">
        <v>0</v>
      </c>
      <c r="G143" s="166">
        <v>0</v>
      </c>
      <c r="H143" s="166">
        <v>0</v>
      </c>
      <c r="I143" s="166">
        <v>0</v>
      </c>
      <c r="J143" s="166">
        <v>0</v>
      </c>
      <c r="K143" s="166">
        <v>0</v>
      </c>
      <c r="L143" s="166">
        <v>0</v>
      </c>
      <c r="M143" s="166">
        <v>0</v>
      </c>
      <c r="N143" s="166">
        <v>0</v>
      </c>
      <c r="O143" s="166">
        <v>0</v>
      </c>
      <c r="P143" s="166">
        <v>0</v>
      </c>
      <c r="Q143" s="166">
        <v>0</v>
      </c>
      <c r="R143" s="166">
        <v>0</v>
      </c>
      <c r="S143" s="166">
        <v>0</v>
      </c>
      <c r="T143" s="166">
        <v>0</v>
      </c>
      <c r="U143" s="166">
        <v>0</v>
      </c>
      <c r="V143" s="166">
        <v>0</v>
      </c>
      <c r="W143" s="166">
        <v>0</v>
      </c>
      <c r="X143" s="166">
        <v>0</v>
      </c>
      <c r="Y143" s="166">
        <v>0</v>
      </c>
      <c r="Z143" s="166">
        <v>0</v>
      </c>
      <c r="AA143" s="166">
        <v>0</v>
      </c>
      <c r="AB143" s="166">
        <v>0</v>
      </c>
      <c r="AC143" s="166">
        <v>0</v>
      </c>
      <c r="AD143" s="166">
        <v>0</v>
      </c>
      <c r="AE143" s="166">
        <v>0</v>
      </c>
      <c r="AF143" s="166">
        <v>0</v>
      </c>
      <c r="AG143" s="166">
        <v>0</v>
      </c>
      <c r="AH143" s="166">
        <v>0</v>
      </c>
      <c r="AI143" s="166">
        <v>0</v>
      </c>
      <c r="AJ143" s="166">
        <v>0</v>
      </c>
      <c r="AK143" s="166">
        <v>0</v>
      </c>
      <c r="AL143" s="166">
        <v>0</v>
      </c>
      <c r="AM143" s="166">
        <v>0</v>
      </c>
      <c r="AN143" s="166">
        <v>0</v>
      </c>
      <c r="AO143" s="166">
        <v>0</v>
      </c>
      <c r="AP143" s="166">
        <v>0</v>
      </c>
      <c r="AQ143" s="166">
        <v>0</v>
      </c>
      <c r="AR143" s="166">
        <v>0</v>
      </c>
      <c r="AS143" s="166">
        <v>0</v>
      </c>
      <c r="AT143" s="166">
        <v>0</v>
      </c>
      <c r="AU143" s="166">
        <v>0</v>
      </c>
      <c r="AV143" s="166">
        <v>0</v>
      </c>
      <c r="AW143" s="166">
        <v>0</v>
      </c>
      <c r="AX143" s="166">
        <v>0</v>
      </c>
      <c r="AY143" s="166">
        <v>0</v>
      </c>
      <c r="AZ143" s="166">
        <v>0</v>
      </c>
      <c r="BA143" s="166">
        <v>0</v>
      </c>
      <c r="BB143" s="166">
        <v>0</v>
      </c>
      <c r="BC143" s="166">
        <v>0</v>
      </c>
      <c r="BD143" s="166">
        <v>0</v>
      </c>
      <c r="BE143" s="166">
        <v>0</v>
      </c>
      <c r="BF143" s="166">
        <v>0</v>
      </c>
      <c r="BG143" s="166">
        <v>0</v>
      </c>
    </row>
    <row r="144" spans="1:59" ht="15" x14ac:dyDescent="0.25">
      <c r="A144" s="243"/>
      <c r="B144" s="163">
        <v>1</v>
      </c>
      <c r="C144" s="163">
        <v>1</v>
      </c>
      <c r="D144" s="163">
        <v>1</v>
      </c>
      <c r="E144" s="166">
        <v>0</v>
      </c>
      <c r="F144" s="166">
        <v>0</v>
      </c>
      <c r="G144" s="166">
        <v>0</v>
      </c>
      <c r="H144" s="166">
        <v>0</v>
      </c>
      <c r="I144" s="166">
        <v>0</v>
      </c>
      <c r="J144" s="166">
        <v>0</v>
      </c>
      <c r="K144" s="166">
        <v>0</v>
      </c>
      <c r="L144" s="166">
        <v>0</v>
      </c>
      <c r="M144" s="166">
        <v>0</v>
      </c>
      <c r="N144" s="166">
        <v>0</v>
      </c>
      <c r="O144" s="166">
        <v>0</v>
      </c>
      <c r="P144" s="166">
        <v>0</v>
      </c>
      <c r="Q144" s="166">
        <v>0</v>
      </c>
      <c r="R144" s="166">
        <v>0</v>
      </c>
      <c r="S144" s="166">
        <v>0</v>
      </c>
      <c r="T144" s="166">
        <v>0</v>
      </c>
      <c r="U144" s="166">
        <v>0</v>
      </c>
      <c r="V144" s="166">
        <v>0</v>
      </c>
      <c r="W144" s="166">
        <v>0</v>
      </c>
      <c r="X144" s="166">
        <v>0</v>
      </c>
      <c r="Y144" s="166">
        <v>0</v>
      </c>
      <c r="Z144" s="166">
        <v>0</v>
      </c>
      <c r="AA144" s="166">
        <v>0</v>
      </c>
      <c r="AB144" s="166">
        <v>0</v>
      </c>
      <c r="AC144" s="166">
        <v>0</v>
      </c>
      <c r="AD144" s="166">
        <v>0</v>
      </c>
      <c r="AE144" s="166">
        <v>0</v>
      </c>
      <c r="AF144" s="166">
        <v>0</v>
      </c>
      <c r="AG144" s="166">
        <v>0</v>
      </c>
      <c r="AH144" s="166">
        <v>0</v>
      </c>
      <c r="AI144" s="166">
        <v>0</v>
      </c>
      <c r="AJ144" s="166">
        <v>0</v>
      </c>
      <c r="AK144" s="166">
        <v>0</v>
      </c>
      <c r="AL144" s="166">
        <v>0</v>
      </c>
      <c r="AM144" s="166">
        <v>0</v>
      </c>
      <c r="AN144" s="166">
        <v>0</v>
      </c>
      <c r="AO144" s="166">
        <v>0</v>
      </c>
      <c r="AP144" s="166">
        <v>0</v>
      </c>
      <c r="AQ144" s="166">
        <v>0</v>
      </c>
      <c r="AR144" s="166">
        <v>0</v>
      </c>
      <c r="AS144" s="166">
        <v>0</v>
      </c>
      <c r="AT144" s="166">
        <v>0</v>
      </c>
      <c r="AU144" s="166">
        <v>0</v>
      </c>
      <c r="AV144" s="166">
        <v>0</v>
      </c>
      <c r="AW144" s="166">
        <v>0</v>
      </c>
      <c r="AX144" s="166">
        <v>0</v>
      </c>
      <c r="AY144" s="166">
        <v>0</v>
      </c>
      <c r="AZ144" s="166">
        <v>0</v>
      </c>
      <c r="BA144" s="166">
        <v>0</v>
      </c>
      <c r="BB144" s="166">
        <v>0</v>
      </c>
      <c r="BC144" s="166">
        <v>0</v>
      </c>
      <c r="BD144" s="166">
        <v>0</v>
      </c>
      <c r="BE144" s="166">
        <v>0</v>
      </c>
      <c r="BF144" s="166">
        <v>0</v>
      </c>
      <c r="BG144" s="166">
        <v>0</v>
      </c>
    </row>
    <row r="145" spans="1:59" ht="15" x14ac:dyDescent="0.25">
      <c r="A145" s="243"/>
      <c r="B145" s="163">
        <v>1</v>
      </c>
      <c r="C145" s="163">
        <v>1</v>
      </c>
      <c r="D145" s="163">
        <v>1</v>
      </c>
      <c r="E145" s="166">
        <v>0</v>
      </c>
      <c r="F145" s="166">
        <v>0</v>
      </c>
      <c r="G145" s="166">
        <v>0</v>
      </c>
      <c r="H145" s="166">
        <v>0</v>
      </c>
      <c r="I145" s="166">
        <v>0</v>
      </c>
      <c r="J145" s="166">
        <v>0</v>
      </c>
      <c r="K145" s="166">
        <v>0</v>
      </c>
      <c r="L145" s="166">
        <v>0</v>
      </c>
      <c r="M145" s="166">
        <v>0</v>
      </c>
      <c r="N145" s="166">
        <v>0</v>
      </c>
      <c r="O145" s="166">
        <v>0</v>
      </c>
      <c r="P145" s="166">
        <v>0</v>
      </c>
      <c r="Q145" s="166">
        <v>0</v>
      </c>
      <c r="R145" s="166">
        <v>0</v>
      </c>
      <c r="S145" s="166">
        <v>0</v>
      </c>
      <c r="T145" s="166">
        <v>0</v>
      </c>
      <c r="U145" s="166">
        <v>0</v>
      </c>
      <c r="V145" s="166">
        <v>0</v>
      </c>
      <c r="W145" s="166">
        <v>0</v>
      </c>
      <c r="X145" s="166">
        <v>0</v>
      </c>
      <c r="Y145" s="166">
        <v>0</v>
      </c>
      <c r="Z145" s="166">
        <v>0</v>
      </c>
      <c r="AA145" s="166">
        <v>0</v>
      </c>
      <c r="AB145" s="166">
        <v>0</v>
      </c>
      <c r="AC145" s="166">
        <v>0</v>
      </c>
      <c r="AD145" s="166">
        <v>0</v>
      </c>
      <c r="AE145" s="166">
        <v>0</v>
      </c>
      <c r="AF145" s="166">
        <v>0</v>
      </c>
      <c r="AG145" s="166">
        <v>0</v>
      </c>
      <c r="AH145" s="166">
        <v>0</v>
      </c>
      <c r="AI145" s="166">
        <v>0</v>
      </c>
      <c r="AJ145" s="166">
        <v>0</v>
      </c>
      <c r="AK145" s="166">
        <v>0</v>
      </c>
      <c r="AL145" s="166">
        <v>0</v>
      </c>
      <c r="AM145" s="166">
        <v>0</v>
      </c>
      <c r="AN145" s="166">
        <v>0</v>
      </c>
      <c r="AO145" s="166">
        <v>0</v>
      </c>
      <c r="AP145" s="166">
        <v>0</v>
      </c>
      <c r="AQ145" s="166">
        <v>0</v>
      </c>
      <c r="AR145" s="166">
        <v>0</v>
      </c>
      <c r="AS145" s="166">
        <v>0</v>
      </c>
      <c r="AT145" s="166">
        <v>0</v>
      </c>
      <c r="AU145" s="166">
        <v>0</v>
      </c>
      <c r="AV145" s="166">
        <v>0</v>
      </c>
      <c r="AW145" s="166">
        <v>0</v>
      </c>
      <c r="AX145" s="166">
        <v>0</v>
      </c>
      <c r="AY145" s="166">
        <v>0</v>
      </c>
      <c r="AZ145" s="166">
        <v>0</v>
      </c>
      <c r="BA145" s="166">
        <v>0</v>
      </c>
      <c r="BB145" s="166">
        <v>0</v>
      </c>
      <c r="BC145" s="166">
        <v>0</v>
      </c>
      <c r="BD145" s="166">
        <v>0</v>
      </c>
      <c r="BE145" s="166">
        <v>0</v>
      </c>
      <c r="BF145" s="166">
        <v>0</v>
      </c>
      <c r="BG145" s="166">
        <v>0</v>
      </c>
    </row>
    <row r="146" spans="1:59" ht="15" x14ac:dyDescent="0.25">
      <c r="A146" s="243"/>
      <c r="B146" s="163">
        <v>1</v>
      </c>
      <c r="C146" s="163">
        <v>1</v>
      </c>
      <c r="D146" s="163">
        <v>1</v>
      </c>
      <c r="E146" s="166">
        <v>0</v>
      </c>
      <c r="F146" s="166">
        <v>0</v>
      </c>
      <c r="G146" s="166">
        <v>0</v>
      </c>
      <c r="H146" s="166">
        <v>0</v>
      </c>
      <c r="I146" s="166">
        <v>0</v>
      </c>
      <c r="J146" s="166">
        <v>0</v>
      </c>
      <c r="K146" s="166">
        <v>0</v>
      </c>
      <c r="L146" s="166">
        <v>0</v>
      </c>
      <c r="M146" s="166">
        <v>0</v>
      </c>
      <c r="N146" s="166">
        <v>0</v>
      </c>
      <c r="O146" s="166">
        <v>0</v>
      </c>
      <c r="P146" s="166">
        <v>0</v>
      </c>
      <c r="Q146" s="166">
        <v>0</v>
      </c>
      <c r="R146" s="166">
        <v>0</v>
      </c>
      <c r="S146" s="166">
        <v>0</v>
      </c>
      <c r="T146" s="166">
        <v>0</v>
      </c>
      <c r="U146" s="166">
        <v>0</v>
      </c>
      <c r="V146" s="166">
        <v>0</v>
      </c>
      <c r="W146" s="166">
        <v>0</v>
      </c>
      <c r="X146" s="166">
        <v>0</v>
      </c>
      <c r="Y146" s="166">
        <v>0</v>
      </c>
      <c r="Z146" s="166">
        <v>0</v>
      </c>
      <c r="AA146" s="166">
        <v>0</v>
      </c>
      <c r="AB146" s="166">
        <v>0</v>
      </c>
      <c r="AC146" s="166">
        <v>0</v>
      </c>
      <c r="AD146" s="166">
        <v>0</v>
      </c>
      <c r="AE146" s="166">
        <v>0</v>
      </c>
      <c r="AF146" s="166">
        <v>0</v>
      </c>
      <c r="AG146" s="166">
        <v>0</v>
      </c>
      <c r="AH146" s="166">
        <v>0</v>
      </c>
      <c r="AI146" s="166">
        <v>0</v>
      </c>
      <c r="AJ146" s="166">
        <v>0</v>
      </c>
      <c r="AK146" s="166">
        <v>0</v>
      </c>
      <c r="AL146" s="166">
        <v>0</v>
      </c>
      <c r="AM146" s="166">
        <v>0</v>
      </c>
      <c r="AN146" s="166">
        <v>0</v>
      </c>
      <c r="AO146" s="166">
        <v>0</v>
      </c>
      <c r="AP146" s="166">
        <v>0</v>
      </c>
      <c r="AQ146" s="166">
        <v>0</v>
      </c>
      <c r="AR146" s="166">
        <v>0</v>
      </c>
      <c r="AS146" s="166">
        <v>0</v>
      </c>
      <c r="AT146" s="166">
        <v>0</v>
      </c>
      <c r="AU146" s="166">
        <v>0</v>
      </c>
      <c r="AV146" s="166">
        <v>0</v>
      </c>
      <c r="AW146" s="166">
        <v>0</v>
      </c>
      <c r="AX146" s="166">
        <v>0</v>
      </c>
      <c r="AY146" s="166">
        <v>0</v>
      </c>
      <c r="AZ146" s="166">
        <v>0</v>
      </c>
      <c r="BA146" s="166">
        <v>0</v>
      </c>
      <c r="BB146" s="166">
        <v>0</v>
      </c>
      <c r="BC146" s="166">
        <v>0</v>
      </c>
      <c r="BD146" s="166">
        <v>0</v>
      </c>
      <c r="BE146" s="166">
        <v>0</v>
      </c>
      <c r="BF146" s="166">
        <v>0</v>
      </c>
      <c r="BG146" s="166">
        <v>0</v>
      </c>
    </row>
    <row r="147" spans="1:59" ht="15" x14ac:dyDescent="0.25">
      <c r="A147" s="243"/>
      <c r="B147" s="163">
        <v>1</v>
      </c>
      <c r="C147" s="163">
        <v>1</v>
      </c>
      <c r="D147" s="163">
        <v>1</v>
      </c>
      <c r="E147" s="166">
        <v>0</v>
      </c>
      <c r="F147" s="166">
        <v>0</v>
      </c>
      <c r="G147" s="166">
        <v>0</v>
      </c>
      <c r="H147" s="166">
        <v>0</v>
      </c>
      <c r="I147" s="166">
        <v>0</v>
      </c>
      <c r="J147" s="166">
        <v>0</v>
      </c>
      <c r="K147" s="166">
        <v>0</v>
      </c>
      <c r="L147" s="166">
        <v>0</v>
      </c>
      <c r="M147" s="166">
        <v>0</v>
      </c>
      <c r="N147" s="166">
        <v>0</v>
      </c>
      <c r="O147" s="166">
        <v>0</v>
      </c>
      <c r="P147" s="166">
        <v>0</v>
      </c>
      <c r="Q147" s="166">
        <v>0</v>
      </c>
      <c r="R147" s="166">
        <v>0</v>
      </c>
      <c r="S147" s="166">
        <v>0</v>
      </c>
      <c r="T147" s="166">
        <v>0</v>
      </c>
      <c r="U147" s="166">
        <v>0</v>
      </c>
      <c r="V147" s="166">
        <v>0</v>
      </c>
      <c r="W147" s="166">
        <v>0</v>
      </c>
      <c r="X147" s="166">
        <v>0</v>
      </c>
      <c r="Y147" s="166">
        <v>0</v>
      </c>
      <c r="Z147" s="166">
        <v>0</v>
      </c>
      <c r="AA147" s="166">
        <v>0</v>
      </c>
      <c r="AB147" s="166">
        <v>0</v>
      </c>
      <c r="AC147" s="166">
        <v>0</v>
      </c>
      <c r="AD147" s="166">
        <v>0</v>
      </c>
      <c r="AE147" s="166">
        <v>0</v>
      </c>
      <c r="AF147" s="166">
        <v>0</v>
      </c>
      <c r="AG147" s="166">
        <v>0</v>
      </c>
      <c r="AH147" s="166">
        <v>0</v>
      </c>
      <c r="AI147" s="166">
        <v>0</v>
      </c>
      <c r="AJ147" s="166">
        <v>0</v>
      </c>
      <c r="AK147" s="166">
        <v>0</v>
      </c>
      <c r="AL147" s="166">
        <v>0</v>
      </c>
      <c r="AM147" s="166">
        <v>0</v>
      </c>
      <c r="AN147" s="166">
        <v>0</v>
      </c>
      <c r="AO147" s="166">
        <v>0</v>
      </c>
      <c r="AP147" s="166">
        <v>0</v>
      </c>
      <c r="AQ147" s="166">
        <v>0</v>
      </c>
      <c r="AR147" s="166">
        <v>0</v>
      </c>
      <c r="AS147" s="166">
        <v>0</v>
      </c>
      <c r="AT147" s="166">
        <v>0</v>
      </c>
      <c r="AU147" s="166">
        <v>0</v>
      </c>
      <c r="AV147" s="166">
        <v>0</v>
      </c>
      <c r="AW147" s="166">
        <v>0</v>
      </c>
      <c r="AX147" s="166">
        <v>0</v>
      </c>
      <c r="AY147" s="166">
        <v>0</v>
      </c>
      <c r="AZ147" s="166">
        <v>0</v>
      </c>
      <c r="BA147" s="166">
        <v>0</v>
      </c>
      <c r="BB147" s="166">
        <v>0</v>
      </c>
      <c r="BC147" s="166">
        <v>0</v>
      </c>
      <c r="BD147" s="166">
        <v>0</v>
      </c>
      <c r="BE147" s="166">
        <v>0</v>
      </c>
      <c r="BF147" s="166">
        <v>0</v>
      </c>
      <c r="BG147" s="166">
        <v>0</v>
      </c>
    </row>
    <row r="148" spans="1:59" ht="15" x14ac:dyDescent="0.25">
      <c r="A148" s="243"/>
      <c r="B148" s="163">
        <v>1</v>
      </c>
      <c r="C148" s="163">
        <v>1</v>
      </c>
      <c r="D148" s="163">
        <v>1</v>
      </c>
      <c r="E148" s="166">
        <v>0</v>
      </c>
      <c r="F148" s="166">
        <v>0</v>
      </c>
      <c r="G148" s="166">
        <v>0</v>
      </c>
      <c r="H148" s="166">
        <v>0</v>
      </c>
      <c r="I148" s="166">
        <v>0</v>
      </c>
      <c r="J148" s="166">
        <v>0</v>
      </c>
      <c r="K148" s="166">
        <v>0</v>
      </c>
      <c r="L148" s="166">
        <v>0</v>
      </c>
      <c r="M148" s="166">
        <v>0</v>
      </c>
      <c r="N148" s="166">
        <v>0</v>
      </c>
      <c r="O148" s="166">
        <v>0</v>
      </c>
      <c r="P148" s="166">
        <v>0</v>
      </c>
      <c r="Q148" s="166">
        <v>0</v>
      </c>
      <c r="R148" s="166">
        <v>0</v>
      </c>
      <c r="S148" s="166">
        <v>0</v>
      </c>
      <c r="T148" s="166">
        <v>0</v>
      </c>
      <c r="U148" s="166">
        <v>0</v>
      </c>
      <c r="V148" s="166">
        <v>0</v>
      </c>
      <c r="W148" s="166">
        <v>0</v>
      </c>
      <c r="X148" s="166">
        <v>0</v>
      </c>
      <c r="Y148" s="166">
        <v>0</v>
      </c>
      <c r="Z148" s="166">
        <v>0</v>
      </c>
      <c r="AA148" s="166">
        <v>0</v>
      </c>
      <c r="AB148" s="166">
        <v>0</v>
      </c>
      <c r="AC148" s="166">
        <v>0</v>
      </c>
      <c r="AD148" s="166">
        <v>0</v>
      </c>
      <c r="AE148" s="166">
        <v>0</v>
      </c>
      <c r="AF148" s="166">
        <v>0</v>
      </c>
      <c r="AG148" s="166">
        <v>0</v>
      </c>
      <c r="AH148" s="166">
        <v>0</v>
      </c>
      <c r="AI148" s="166">
        <v>0</v>
      </c>
      <c r="AJ148" s="166">
        <v>0</v>
      </c>
      <c r="AK148" s="166">
        <v>0</v>
      </c>
      <c r="AL148" s="166">
        <v>0</v>
      </c>
      <c r="AM148" s="166">
        <v>0</v>
      </c>
      <c r="AN148" s="166">
        <v>0</v>
      </c>
      <c r="AO148" s="166">
        <v>0</v>
      </c>
      <c r="AP148" s="166">
        <v>0</v>
      </c>
      <c r="AQ148" s="166">
        <v>0</v>
      </c>
      <c r="AR148" s="166">
        <v>0</v>
      </c>
      <c r="AS148" s="166">
        <v>0</v>
      </c>
      <c r="AT148" s="166">
        <v>0</v>
      </c>
      <c r="AU148" s="166">
        <v>0</v>
      </c>
      <c r="AV148" s="166">
        <v>0</v>
      </c>
      <c r="AW148" s="166">
        <v>0</v>
      </c>
      <c r="AX148" s="166">
        <v>0</v>
      </c>
      <c r="AY148" s="166">
        <v>0</v>
      </c>
      <c r="AZ148" s="166">
        <v>0</v>
      </c>
      <c r="BA148" s="166">
        <v>0</v>
      </c>
      <c r="BB148" s="166">
        <v>0</v>
      </c>
      <c r="BC148" s="166">
        <v>0</v>
      </c>
      <c r="BD148" s="166">
        <v>0</v>
      </c>
      <c r="BE148" s="166">
        <v>0</v>
      </c>
      <c r="BF148" s="166">
        <v>0</v>
      </c>
      <c r="BG148" s="166">
        <v>0</v>
      </c>
    </row>
    <row r="149" spans="1:59" ht="15" x14ac:dyDescent="0.25">
      <c r="A149" s="243"/>
      <c r="B149" s="163">
        <v>1</v>
      </c>
      <c r="C149" s="163">
        <v>1</v>
      </c>
      <c r="D149" s="163">
        <v>1</v>
      </c>
      <c r="E149" s="166">
        <v>0</v>
      </c>
      <c r="F149" s="166">
        <v>0</v>
      </c>
      <c r="G149" s="166">
        <v>0</v>
      </c>
      <c r="H149" s="166">
        <v>0</v>
      </c>
      <c r="I149" s="166">
        <v>0</v>
      </c>
      <c r="J149" s="166">
        <v>0</v>
      </c>
      <c r="K149" s="166">
        <v>0</v>
      </c>
      <c r="L149" s="166">
        <v>0</v>
      </c>
      <c r="M149" s="166">
        <v>0</v>
      </c>
      <c r="N149" s="166">
        <v>0</v>
      </c>
      <c r="O149" s="166">
        <v>0</v>
      </c>
      <c r="P149" s="166">
        <v>0</v>
      </c>
      <c r="Q149" s="166">
        <v>0</v>
      </c>
      <c r="R149" s="166">
        <v>0</v>
      </c>
      <c r="S149" s="166">
        <v>0</v>
      </c>
      <c r="T149" s="166">
        <v>0</v>
      </c>
      <c r="U149" s="166">
        <v>0</v>
      </c>
      <c r="V149" s="166">
        <v>0</v>
      </c>
      <c r="W149" s="166">
        <v>0</v>
      </c>
      <c r="X149" s="166">
        <v>0</v>
      </c>
      <c r="Y149" s="166">
        <v>0</v>
      </c>
      <c r="Z149" s="166">
        <v>0</v>
      </c>
      <c r="AA149" s="166">
        <v>0</v>
      </c>
      <c r="AB149" s="166">
        <v>0</v>
      </c>
      <c r="AC149" s="166">
        <v>0</v>
      </c>
      <c r="AD149" s="166">
        <v>0</v>
      </c>
      <c r="AE149" s="166">
        <v>0</v>
      </c>
      <c r="AF149" s="166">
        <v>0</v>
      </c>
      <c r="AG149" s="166">
        <v>0</v>
      </c>
      <c r="AH149" s="166">
        <v>0</v>
      </c>
      <c r="AI149" s="166">
        <v>0</v>
      </c>
      <c r="AJ149" s="166">
        <v>0</v>
      </c>
      <c r="AK149" s="166">
        <v>0</v>
      </c>
      <c r="AL149" s="166">
        <v>0</v>
      </c>
      <c r="AM149" s="166">
        <v>0</v>
      </c>
      <c r="AN149" s="166">
        <v>0</v>
      </c>
      <c r="AO149" s="166">
        <v>0</v>
      </c>
      <c r="AP149" s="166">
        <v>0</v>
      </c>
      <c r="AQ149" s="166">
        <v>0</v>
      </c>
      <c r="AR149" s="166">
        <v>0</v>
      </c>
      <c r="AS149" s="166">
        <v>0</v>
      </c>
      <c r="AT149" s="166">
        <v>0</v>
      </c>
      <c r="AU149" s="166">
        <v>0</v>
      </c>
      <c r="AV149" s="166">
        <v>0</v>
      </c>
      <c r="AW149" s="166">
        <v>0</v>
      </c>
      <c r="AX149" s="166">
        <v>0</v>
      </c>
      <c r="AY149" s="166">
        <v>0</v>
      </c>
      <c r="AZ149" s="166">
        <v>0</v>
      </c>
      <c r="BA149" s="166">
        <v>0</v>
      </c>
      <c r="BB149" s="166">
        <v>0</v>
      </c>
      <c r="BC149" s="166">
        <v>0</v>
      </c>
      <c r="BD149" s="166">
        <v>0</v>
      </c>
      <c r="BE149" s="166">
        <v>0</v>
      </c>
      <c r="BF149" s="166">
        <v>0</v>
      </c>
      <c r="BG149" s="166">
        <v>0</v>
      </c>
    </row>
    <row r="150" spans="1:59" ht="15" x14ac:dyDescent="0.25">
      <c r="A150" s="243"/>
      <c r="B150" s="163">
        <v>1</v>
      </c>
      <c r="C150" s="163">
        <v>1</v>
      </c>
      <c r="D150" s="163">
        <v>1</v>
      </c>
      <c r="E150" s="166">
        <v>0</v>
      </c>
      <c r="F150" s="166">
        <v>0</v>
      </c>
      <c r="G150" s="166">
        <v>0</v>
      </c>
      <c r="H150" s="166">
        <v>0</v>
      </c>
      <c r="I150" s="166">
        <v>0</v>
      </c>
      <c r="J150" s="166">
        <v>0</v>
      </c>
      <c r="K150" s="166">
        <v>0</v>
      </c>
      <c r="L150" s="166">
        <v>0</v>
      </c>
      <c r="M150" s="166">
        <v>0</v>
      </c>
      <c r="N150" s="166">
        <v>0</v>
      </c>
      <c r="O150" s="166">
        <v>0</v>
      </c>
      <c r="P150" s="166">
        <v>0</v>
      </c>
      <c r="Q150" s="166">
        <v>0</v>
      </c>
      <c r="R150" s="166">
        <v>0</v>
      </c>
      <c r="S150" s="166">
        <v>0</v>
      </c>
      <c r="T150" s="166">
        <v>0</v>
      </c>
      <c r="U150" s="166">
        <v>0</v>
      </c>
      <c r="V150" s="166">
        <v>0</v>
      </c>
      <c r="W150" s="166">
        <v>0</v>
      </c>
      <c r="X150" s="166">
        <v>0</v>
      </c>
      <c r="Y150" s="166">
        <v>0</v>
      </c>
      <c r="Z150" s="166">
        <v>0</v>
      </c>
      <c r="AA150" s="166">
        <v>0</v>
      </c>
      <c r="AB150" s="166">
        <v>0</v>
      </c>
      <c r="AC150" s="166">
        <v>0</v>
      </c>
      <c r="AD150" s="166">
        <v>0</v>
      </c>
      <c r="AE150" s="166">
        <v>0</v>
      </c>
      <c r="AF150" s="166">
        <v>0</v>
      </c>
      <c r="AG150" s="166">
        <v>0</v>
      </c>
      <c r="AH150" s="166">
        <v>0</v>
      </c>
      <c r="AI150" s="166">
        <v>0</v>
      </c>
      <c r="AJ150" s="166">
        <v>0</v>
      </c>
      <c r="AK150" s="166">
        <v>0</v>
      </c>
      <c r="AL150" s="166">
        <v>0</v>
      </c>
      <c r="AM150" s="166">
        <v>0</v>
      </c>
      <c r="AN150" s="166">
        <v>0</v>
      </c>
      <c r="AO150" s="166">
        <v>0</v>
      </c>
      <c r="AP150" s="166">
        <v>0</v>
      </c>
      <c r="AQ150" s="166">
        <v>0</v>
      </c>
      <c r="AR150" s="166">
        <v>0</v>
      </c>
      <c r="AS150" s="166">
        <v>0</v>
      </c>
      <c r="AT150" s="166">
        <v>0</v>
      </c>
      <c r="AU150" s="166">
        <v>0</v>
      </c>
      <c r="AV150" s="166">
        <v>0</v>
      </c>
      <c r="AW150" s="166">
        <v>0</v>
      </c>
      <c r="AX150" s="166">
        <v>0</v>
      </c>
      <c r="AY150" s="166">
        <v>0</v>
      </c>
      <c r="AZ150" s="166">
        <v>0</v>
      </c>
      <c r="BA150" s="166">
        <v>0</v>
      </c>
      <c r="BB150" s="166">
        <v>0</v>
      </c>
      <c r="BC150" s="166">
        <v>0</v>
      </c>
      <c r="BD150" s="166">
        <v>0</v>
      </c>
      <c r="BE150" s="166">
        <v>0</v>
      </c>
      <c r="BF150" s="166">
        <v>0</v>
      </c>
      <c r="BG150" s="166">
        <v>0</v>
      </c>
    </row>
    <row r="151" spans="1:59" ht="15" x14ac:dyDescent="0.25">
      <c r="A151" s="243"/>
      <c r="B151" s="163">
        <v>1</v>
      </c>
      <c r="C151" s="163">
        <v>1</v>
      </c>
      <c r="D151" s="163">
        <v>1</v>
      </c>
      <c r="E151" s="166">
        <v>0</v>
      </c>
      <c r="F151" s="166">
        <v>0</v>
      </c>
      <c r="G151" s="166">
        <v>0</v>
      </c>
      <c r="H151" s="166">
        <v>0</v>
      </c>
      <c r="I151" s="166">
        <v>0</v>
      </c>
      <c r="J151" s="166">
        <v>0</v>
      </c>
      <c r="K151" s="166">
        <v>0</v>
      </c>
      <c r="L151" s="166">
        <v>0</v>
      </c>
      <c r="M151" s="166">
        <v>0</v>
      </c>
      <c r="N151" s="166">
        <v>0</v>
      </c>
      <c r="O151" s="166">
        <v>0</v>
      </c>
      <c r="P151" s="166">
        <v>0</v>
      </c>
      <c r="Q151" s="166">
        <v>0</v>
      </c>
      <c r="R151" s="166">
        <v>0</v>
      </c>
      <c r="S151" s="166">
        <v>0</v>
      </c>
      <c r="T151" s="166">
        <v>0</v>
      </c>
      <c r="U151" s="166">
        <v>0</v>
      </c>
      <c r="V151" s="166">
        <v>0</v>
      </c>
      <c r="W151" s="166">
        <v>0</v>
      </c>
      <c r="X151" s="166">
        <v>0</v>
      </c>
      <c r="Y151" s="166">
        <v>0</v>
      </c>
      <c r="Z151" s="166">
        <v>0</v>
      </c>
      <c r="AA151" s="166">
        <v>0</v>
      </c>
      <c r="AB151" s="166">
        <v>0</v>
      </c>
      <c r="AC151" s="166">
        <v>0</v>
      </c>
      <c r="AD151" s="166">
        <v>0</v>
      </c>
      <c r="AE151" s="166">
        <v>0</v>
      </c>
      <c r="AF151" s="166">
        <v>0</v>
      </c>
      <c r="AG151" s="166">
        <v>0</v>
      </c>
      <c r="AH151" s="166">
        <v>0</v>
      </c>
      <c r="AI151" s="166">
        <v>0</v>
      </c>
      <c r="AJ151" s="166">
        <v>0</v>
      </c>
      <c r="AK151" s="166">
        <v>0</v>
      </c>
      <c r="AL151" s="166">
        <v>0</v>
      </c>
      <c r="AM151" s="166">
        <v>0</v>
      </c>
      <c r="AN151" s="166">
        <v>0</v>
      </c>
      <c r="AO151" s="166">
        <v>0</v>
      </c>
      <c r="AP151" s="166">
        <v>0</v>
      </c>
      <c r="AQ151" s="166">
        <v>0</v>
      </c>
      <c r="AR151" s="166">
        <v>0</v>
      </c>
      <c r="AS151" s="166">
        <v>0</v>
      </c>
      <c r="AT151" s="166">
        <v>0</v>
      </c>
      <c r="AU151" s="166">
        <v>0</v>
      </c>
      <c r="AV151" s="166">
        <v>0</v>
      </c>
      <c r="AW151" s="166">
        <v>0</v>
      </c>
      <c r="AX151" s="166">
        <v>0</v>
      </c>
      <c r="AY151" s="166">
        <v>0</v>
      </c>
      <c r="AZ151" s="166">
        <v>0</v>
      </c>
      <c r="BA151" s="166">
        <v>0</v>
      </c>
      <c r="BB151" s="166">
        <v>0</v>
      </c>
      <c r="BC151" s="166">
        <v>0</v>
      </c>
      <c r="BD151" s="166">
        <v>0</v>
      </c>
      <c r="BE151" s="166">
        <v>0</v>
      </c>
      <c r="BF151" s="166">
        <v>0</v>
      </c>
      <c r="BG151" s="166">
        <v>0</v>
      </c>
    </row>
    <row r="152" spans="1:59" ht="15" x14ac:dyDescent="0.25">
      <c r="A152" s="243"/>
      <c r="B152" s="163">
        <v>1</v>
      </c>
      <c r="C152" s="163">
        <v>1</v>
      </c>
      <c r="D152" s="163">
        <v>1</v>
      </c>
      <c r="E152" s="166">
        <v>0</v>
      </c>
      <c r="F152" s="166">
        <v>0</v>
      </c>
      <c r="G152" s="166">
        <v>0</v>
      </c>
      <c r="H152" s="166">
        <v>0</v>
      </c>
      <c r="I152" s="166">
        <v>0</v>
      </c>
      <c r="J152" s="166">
        <v>0</v>
      </c>
      <c r="K152" s="166">
        <v>0</v>
      </c>
      <c r="L152" s="166">
        <v>0</v>
      </c>
      <c r="M152" s="166">
        <v>0</v>
      </c>
      <c r="N152" s="166">
        <v>0</v>
      </c>
      <c r="O152" s="166">
        <v>0</v>
      </c>
      <c r="P152" s="166">
        <v>0</v>
      </c>
      <c r="Q152" s="166">
        <v>0</v>
      </c>
      <c r="R152" s="166">
        <v>0</v>
      </c>
      <c r="S152" s="166">
        <v>0</v>
      </c>
      <c r="T152" s="166">
        <v>0</v>
      </c>
      <c r="U152" s="166">
        <v>0</v>
      </c>
      <c r="V152" s="166">
        <v>0</v>
      </c>
      <c r="W152" s="166">
        <v>0</v>
      </c>
      <c r="X152" s="166">
        <v>0</v>
      </c>
      <c r="Y152" s="166">
        <v>0</v>
      </c>
      <c r="Z152" s="166">
        <v>0</v>
      </c>
      <c r="AA152" s="166">
        <v>0</v>
      </c>
      <c r="AB152" s="166">
        <v>0</v>
      </c>
      <c r="AC152" s="166">
        <v>0</v>
      </c>
      <c r="AD152" s="166">
        <v>0</v>
      </c>
      <c r="AE152" s="166">
        <v>0</v>
      </c>
      <c r="AF152" s="166">
        <v>0</v>
      </c>
      <c r="AG152" s="166">
        <v>0</v>
      </c>
      <c r="AH152" s="166">
        <v>0</v>
      </c>
      <c r="AI152" s="166">
        <v>0</v>
      </c>
      <c r="AJ152" s="166">
        <v>0</v>
      </c>
      <c r="AK152" s="166">
        <v>0</v>
      </c>
      <c r="AL152" s="166">
        <v>0</v>
      </c>
      <c r="AM152" s="166">
        <v>0</v>
      </c>
      <c r="AN152" s="166">
        <v>0</v>
      </c>
      <c r="AO152" s="166">
        <v>0</v>
      </c>
      <c r="AP152" s="166">
        <v>0</v>
      </c>
      <c r="AQ152" s="166">
        <v>0</v>
      </c>
      <c r="AR152" s="166">
        <v>0</v>
      </c>
      <c r="AS152" s="166">
        <v>0</v>
      </c>
      <c r="AT152" s="166">
        <v>0</v>
      </c>
      <c r="AU152" s="166">
        <v>0</v>
      </c>
      <c r="AV152" s="166">
        <v>0</v>
      </c>
      <c r="AW152" s="166">
        <v>0</v>
      </c>
      <c r="AX152" s="166">
        <v>0</v>
      </c>
      <c r="AY152" s="166">
        <v>0</v>
      </c>
      <c r="AZ152" s="166">
        <v>0</v>
      </c>
      <c r="BA152" s="166">
        <v>0</v>
      </c>
      <c r="BB152" s="166">
        <v>0</v>
      </c>
      <c r="BC152" s="166">
        <v>0</v>
      </c>
      <c r="BD152" s="166">
        <v>0</v>
      </c>
      <c r="BE152" s="166">
        <v>0</v>
      </c>
      <c r="BF152" s="166">
        <v>0</v>
      </c>
      <c r="BG152" s="166">
        <v>0</v>
      </c>
    </row>
    <row r="153" spans="1:59" ht="15" x14ac:dyDescent="0.25">
      <c r="A153" s="243"/>
      <c r="B153" s="163">
        <v>1</v>
      </c>
      <c r="C153" s="163">
        <v>1</v>
      </c>
      <c r="D153" s="163">
        <v>1</v>
      </c>
      <c r="E153" s="166">
        <v>0</v>
      </c>
      <c r="F153" s="166">
        <v>0</v>
      </c>
      <c r="G153" s="166">
        <v>0</v>
      </c>
      <c r="H153" s="166">
        <v>0</v>
      </c>
      <c r="I153" s="166">
        <v>0</v>
      </c>
      <c r="J153" s="166">
        <v>0</v>
      </c>
      <c r="K153" s="166">
        <v>0</v>
      </c>
      <c r="L153" s="166">
        <v>0</v>
      </c>
      <c r="M153" s="166">
        <v>0</v>
      </c>
      <c r="N153" s="166">
        <v>0</v>
      </c>
      <c r="O153" s="166">
        <v>0</v>
      </c>
      <c r="P153" s="166">
        <v>0</v>
      </c>
      <c r="Q153" s="166">
        <v>0</v>
      </c>
      <c r="R153" s="166">
        <v>0</v>
      </c>
      <c r="S153" s="166">
        <v>0</v>
      </c>
      <c r="T153" s="166">
        <v>0</v>
      </c>
      <c r="U153" s="166">
        <v>0</v>
      </c>
      <c r="V153" s="166">
        <v>0</v>
      </c>
      <c r="W153" s="166">
        <v>0</v>
      </c>
      <c r="X153" s="166">
        <v>0</v>
      </c>
      <c r="Y153" s="166">
        <v>0</v>
      </c>
      <c r="Z153" s="166">
        <v>0</v>
      </c>
      <c r="AA153" s="166">
        <v>0</v>
      </c>
      <c r="AB153" s="166">
        <v>0</v>
      </c>
      <c r="AC153" s="166">
        <v>0</v>
      </c>
      <c r="AD153" s="166">
        <v>0</v>
      </c>
      <c r="AE153" s="166">
        <v>0</v>
      </c>
      <c r="AF153" s="166">
        <v>0</v>
      </c>
      <c r="AG153" s="166">
        <v>0</v>
      </c>
      <c r="AH153" s="166">
        <v>0</v>
      </c>
      <c r="AI153" s="166">
        <v>0</v>
      </c>
      <c r="AJ153" s="166">
        <v>0</v>
      </c>
      <c r="AK153" s="166">
        <v>0</v>
      </c>
      <c r="AL153" s="166">
        <v>0</v>
      </c>
      <c r="AM153" s="166">
        <v>0</v>
      </c>
      <c r="AN153" s="166">
        <v>0</v>
      </c>
      <c r="AO153" s="166">
        <v>0</v>
      </c>
      <c r="AP153" s="166">
        <v>0</v>
      </c>
      <c r="AQ153" s="166">
        <v>0</v>
      </c>
      <c r="AR153" s="166">
        <v>0</v>
      </c>
      <c r="AS153" s="166">
        <v>0</v>
      </c>
      <c r="AT153" s="166">
        <v>0</v>
      </c>
      <c r="AU153" s="166">
        <v>0</v>
      </c>
      <c r="AV153" s="166">
        <v>0</v>
      </c>
      <c r="AW153" s="166">
        <v>0</v>
      </c>
      <c r="AX153" s="166">
        <v>0</v>
      </c>
      <c r="AY153" s="166">
        <v>0</v>
      </c>
      <c r="AZ153" s="166">
        <v>0</v>
      </c>
      <c r="BA153" s="166">
        <v>0</v>
      </c>
      <c r="BB153" s="166">
        <v>0</v>
      </c>
      <c r="BC153" s="166">
        <v>0</v>
      </c>
      <c r="BD153" s="166">
        <v>0</v>
      </c>
      <c r="BE153" s="166">
        <v>0</v>
      </c>
      <c r="BF153" s="166">
        <v>0</v>
      </c>
      <c r="BG153" s="166">
        <v>0</v>
      </c>
    </row>
    <row r="154" spans="1:59" ht="15" x14ac:dyDescent="0.25">
      <c r="A154" s="243"/>
      <c r="B154" s="163">
        <v>1</v>
      </c>
      <c r="C154" s="163">
        <v>1</v>
      </c>
      <c r="D154" s="163">
        <v>1</v>
      </c>
      <c r="E154" s="166">
        <v>0</v>
      </c>
      <c r="F154" s="166">
        <v>0</v>
      </c>
      <c r="G154" s="166">
        <v>0</v>
      </c>
      <c r="H154" s="166">
        <v>0</v>
      </c>
      <c r="I154" s="166">
        <v>0</v>
      </c>
      <c r="J154" s="166">
        <v>0</v>
      </c>
      <c r="K154" s="166">
        <v>0</v>
      </c>
      <c r="L154" s="166">
        <v>0</v>
      </c>
      <c r="M154" s="166">
        <v>0</v>
      </c>
      <c r="N154" s="166">
        <v>0</v>
      </c>
      <c r="O154" s="166">
        <v>0</v>
      </c>
      <c r="P154" s="166">
        <v>0</v>
      </c>
      <c r="Q154" s="166">
        <v>0</v>
      </c>
      <c r="R154" s="166">
        <v>0</v>
      </c>
      <c r="S154" s="166">
        <v>0</v>
      </c>
      <c r="T154" s="166">
        <v>0</v>
      </c>
      <c r="U154" s="166">
        <v>0</v>
      </c>
      <c r="V154" s="166">
        <v>0</v>
      </c>
      <c r="W154" s="166">
        <v>0</v>
      </c>
      <c r="X154" s="166">
        <v>0</v>
      </c>
      <c r="Y154" s="166">
        <v>0</v>
      </c>
      <c r="Z154" s="166">
        <v>0</v>
      </c>
      <c r="AA154" s="166">
        <v>0</v>
      </c>
      <c r="AB154" s="166">
        <v>0</v>
      </c>
      <c r="AC154" s="166">
        <v>0</v>
      </c>
      <c r="AD154" s="166">
        <v>0</v>
      </c>
      <c r="AE154" s="166">
        <v>0</v>
      </c>
      <c r="AF154" s="166">
        <v>0</v>
      </c>
      <c r="AG154" s="166">
        <v>0</v>
      </c>
      <c r="AH154" s="166">
        <v>0</v>
      </c>
      <c r="AI154" s="166">
        <v>0</v>
      </c>
      <c r="AJ154" s="166">
        <v>0</v>
      </c>
      <c r="AK154" s="166">
        <v>0</v>
      </c>
      <c r="AL154" s="166">
        <v>0</v>
      </c>
      <c r="AM154" s="166">
        <v>0</v>
      </c>
      <c r="AN154" s="166">
        <v>0</v>
      </c>
      <c r="AO154" s="166">
        <v>0</v>
      </c>
      <c r="AP154" s="166">
        <v>0</v>
      </c>
      <c r="AQ154" s="166">
        <v>0</v>
      </c>
      <c r="AR154" s="166">
        <v>0</v>
      </c>
      <c r="AS154" s="166">
        <v>0</v>
      </c>
      <c r="AT154" s="166">
        <v>0</v>
      </c>
      <c r="AU154" s="166">
        <v>0</v>
      </c>
      <c r="AV154" s="166">
        <v>0</v>
      </c>
      <c r="AW154" s="166">
        <v>0</v>
      </c>
      <c r="AX154" s="166">
        <v>0</v>
      </c>
      <c r="AY154" s="166">
        <v>0</v>
      </c>
      <c r="AZ154" s="166">
        <v>0</v>
      </c>
      <c r="BA154" s="166">
        <v>0</v>
      </c>
      <c r="BB154" s="166">
        <v>0</v>
      </c>
      <c r="BC154" s="166">
        <v>0</v>
      </c>
      <c r="BD154" s="166">
        <v>0</v>
      </c>
      <c r="BE154" s="166">
        <v>0</v>
      </c>
      <c r="BF154" s="166">
        <v>0</v>
      </c>
      <c r="BG154" s="166">
        <v>0</v>
      </c>
    </row>
    <row r="155" spans="1:59" ht="15" x14ac:dyDescent="0.25">
      <c r="A155" s="243"/>
      <c r="B155" s="163">
        <v>1</v>
      </c>
      <c r="C155" s="163">
        <v>1</v>
      </c>
      <c r="D155" s="163">
        <v>1</v>
      </c>
      <c r="E155" s="166">
        <v>0</v>
      </c>
      <c r="F155" s="166">
        <v>0</v>
      </c>
      <c r="G155" s="166">
        <v>0</v>
      </c>
      <c r="H155" s="166">
        <v>0</v>
      </c>
      <c r="I155" s="166">
        <v>0</v>
      </c>
      <c r="J155" s="166">
        <v>0</v>
      </c>
      <c r="K155" s="166">
        <v>0</v>
      </c>
      <c r="L155" s="166">
        <v>0</v>
      </c>
      <c r="M155" s="166">
        <v>0</v>
      </c>
      <c r="N155" s="166">
        <v>0</v>
      </c>
      <c r="O155" s="166">
        <v>0</v>
      </c>
      <c r="P155" s="166">
        <v>0</v>
      </c>
      <c r="Q155" s="166">
        <v>0</v>
      </c>
      <c r="R155" s="166">
        <v>0</v>
      </c>
      <c r="S155" s="166">
        <v>0</v>
      </c>
      <c r="T155" s="166">
        <v>0</v>
      </c>
      <c r="U155" s="166">
        <v>0</v>
      </c>
      <c r="V155" s="166">
        <v>0</v>
      </c>
      <c r="W155" s="166">
        <v>0</v>
      </c>
      <c r="X155" s="166">
        <v>0</v>
      </c>
      <c r="Y155" s="166">
        <v>0</v>
      </c>
      <c r="Z155" s="166">
        <v>0</v>
      </c>
      <c r="AA155" s="166">
        <v>0</v>
      </c>
      <c r="AB155" s="166">
        <v>0</v>
      </c>
      <c r="AC155" s="166">
        <v>0</v>
      </c>
      <c r="AD155" s="166">
        <v>0</v>
      </c>
      <c r="AE155" s="166">
        <v>0</v>
      </c>
      <c r="AF155" s="166">
        <v>0</v>
      </c>
      <c r="AG155" s="166">
        <v>0</v>
      </c>
      <c r="AH155" s="166">
        <v>0</v>
      </c>
      <c r="AI155" s="166">
        <v>0</v>
      </c>
      <c r="AJ155" s="166">
        <v>0</v>
      </c>
      <c r="AK155" s="166">
        <v>0</v>
      </c>
      <c r="AL155" s="166">
        <v>0</v>
      </c>
      <c r="AM155" s="166">
        <v>0</v>
      </c>
      <c r="AN155" s="166">
        <v>0</v>
      </c>
      <c r="AO155" s="166">
        <v>0</v>
      </c>
      <c r="AP155" s="166">
        <v>0</v>
      </c>
      <c r="AQ155" s="166">
        <v>0</v>
      </c>
      <c r="AR155" s="166">
        <v>0</v>
      </c>
      <c r="AS155" s="166">
        <v>0</v>
      </c>
      <c r="AT155" s="166">
        <v>0</v>
      </c>
      <c r="AU155" s="166">
        <v>0</v>
      </c>
      <c r="AV155" s="166">
        <v>0</v>
      </c>
      <c r="AW155" s="166">
        <v>0</v>
      </c>
      <c r="AX155" s="166">
        <v>0</v>
      </c>
      <c r="AY155" s="166">
        <v>0</v>
      </c>
      <c r="AZ155" s="166">
        <v>0</v>
      </c>
      <c r="BA155" s="166">
        <v>0</v>
      </c>
      <c r="BB155" s="166">
        <v>0</v>
      </c>
      <c r="BC155" s="166">
        <v>0</v>
      </c>
      <c r="BD155" s="166">
        <v>0</v>
      </c>
      <c r="BE155" s="166">
        <v>0</v>
      </c>
      <c r="BF155" s="166">
        <v>0</v>
      </c>
      <c r="BG155" s="166">
        <v>0</v>
      </c>
    </row>
    <row r="156" spans="1:59" ht="15" x14ac:dyDescent="0.25">
      <c r="A156" s="243"/>
      <c r="B156" s="163">
        <v>1</v>
      </c>
      <c r="C156" s="163">
        <v>1</v>
      </c>
      <c r="D156" s="163">
        <v>1</v>
      </c>
      <c r="E156" s="166">
        <v>0</v>
      </c>
      <c r="F156" s="166">
        <v>0</v>
      </c>
      <c r="G156" s="166">
        <v>0</v>
      </c>
      <c r="H156" s="166">
        <v>0</v>
      </c>
      <c r="I156" s="166">
        <v>0</v>
      </c>
      <c r="J156" s="166">
        <v>0</v>
      </c>
      <c r="K156" s="166">
        <v>0</v>
      </c>
      <c r="L156" s="166">
        <v>0</v>
      </c>
      <c r="M156" s="166">
        <v>0</v>
      </c>
      <c r="N156" s="166">
        <v>0</v>
      </c>
      <c r="O156" s="166">
        <v>0</v>
      </c>
      <c r="P156" s="166">
        <v>0</v>
      </c>
      <c r="Q156" s="166">
        <v>0</v>
      </c>
      <c r="R156" s="166">
        <v>0</v>
      </c>
      <c r="S156" s="166">
        <v>0</v>
      </c>
      <c r="T156" s="166">
        <v>0</v>
      </c>
      <c r="U156" s="166">
        <v>0</v>
      </c>
      <c r="V156" s="166">
        <v>0</v>
      </c>
      <c r="W156" s="166">
        <v>0</v>
      </c>
      <c r="X156" s="166">
        <v>0</v>
      </c>
      <c r="Y156" s="166">
        <v>0</v>
      </c>
      <c r="Z156" s="166">
        <v>0</v>
      </c>
      <c r="AA156" s="166">
        <v>0</v>
      </c>
      <c r="AB156" s="166">
        <v>0</v>
      </c>
      <c r="AC156" s="166">
        <v>0</v>
      </c>
      <c r="AD156" s="166">
        <v>0</v>
      </c>
      <c r="AE156" s="166">
        <v>0</v>
      </c>
      <c r="AF156" s="166">
        <v>0</v>
      </c>
      <c r="AG156" s="166">
        <v>0</v>
      </c>
      <c r="AH156" s="166">
        <v>0</v>
      </c>
      <c r="AI156" s="166">
        <v>0</v>
      </c>
      <c r="AJ156" s="166">
        <v>0</v>
      </c>
      <c r="AK156" s="166">
        <v>0</v>
      </c>
      <c r="AL156" s="166">
        <v>0</v>
      </c>
      <c r="AM156" s="166">
        <v>0</v>
      </c>
      <c r="AN156" s="166">
        <v>0</v>
      </c>
      <c r="AO156" s="166">
        <v>0</v>
      </c>
      <c r="AP156" s="166">
        <v>0</v>
      </c>
      <c r="AQ156" s="166">
        <v>0</v>
      </c>
      <c r="AR156" s="166">
        <v>0</v>
      </c>
      <c r="AS156" s="166">
        <v>0</v>
      </c>
      <c r="AT156" s="166">
        <v>0</v>
      </c>
      <c r="AU156" s="166">
        <v>0</v>
      </c>
      <c r="AV156" s="166">
        <v>0</v>
      </c>
      <c r="AW156" s="166">
        <v>0</v>
      </c>
      <c r="AX156" s="166">
        <v>0</v>
      </c>
      <c r="AY156" s="166">
        <v>0</v>
      </c>
      <c r="AZ156" s="166">
        <v>0</v>
      </c>
      <c r="BA156" s="166">
        <v>0</v>
      </c>
      <c r="BB156" s="166">
        <v>0</v>
      </c>
      <c r="BC156" s="166">
        <v>0</v>
      </c>
      <c r="BD156" s="166">
        <v>0</v>
      </c>
      <c r="BE156" s="166">
        <v>0</v>
      </c>
      <c r="BF156" s="166">
        <v>0</v>
      </c>
      <c r="BG156" s="166">
        <v>0</v>
      </c>
    </row>
    <row r="157" spans="1:59" ht="15" x14ac:dyDescent="0.25">
      <c r="A157" s="243"/>
      <c r="B157" s="163">
        <v>1</v>
      </c>
      <c r="C157" s="163">
        <v>1</v>
      </c>
      <c r="D157" s="163">
        <v>1</v>
      </c>
      <c r="E157" s="166">
        <v>0</v>
      </c>
      <c r="F157" s="166">
        <v>0</v>
      </c>
      <c r="G157" s="166">
        <v>0</v>
      </c>
      <c r="H157" s="166">
        <v>0</v>
      </c>
      <c r="I157" s="166">
        <v>0</v>
      </c>
      <c r="J157" s="166">
        <v>0</v>
      </c>
      <c r="K157" s="166">
        <v>0</v>
      </c>
      <c r="L157" s="166">
        <v>0</v>
      </c>
      <c r="M157" s="166">
        <v>0</v>
      </c>
      <c r="N157" s="166">
        <v>0</v>
      </c>
      <c r="O157" s="166">
        <v>0</v>
      </c>
      <c r="P157" s="166">
        <v>0</v>
      </c>
      <c r="Q157" s="166">
        <v>0</v>
      </c>
      <c r="R157" s="166">
        <v>0</v>
      </c>
      <c r="S157" s="166">
        <v>0</v>
      </c>
      <c r="T157" s="166">
        <v>0</v>
      </c>
      <c r="U157" s="166">
        <v>0</v>
      </c>
      <c r="V157" s="166">
        <v>0</v>
      </c>
      <c r="W157" s="166">
        <v>0</v>
      </c>
      <c r="X157" s="166">
        <v>0</v>
      </c>
      <c r="Y157" s="166">
        <v>0</v>
      </c>
      <c r="Z157" s="166">
        <v>0</v>
      </c>
      <c r="AA157" s="166">
        <v>0</v>
      </c>
      <c r="AB157" s="166">
        <v>0</v>
      </c>
      <c r="AC157" s="166">
        <v>0</v>
      </c>
      <c r="AD157" s="166">
        <v>0</v>
      </c>
      <c r="AE157" s="166">
        <v>0</v>
      </c>
      <c r="AF157" s="166">
        <v>0</v>
      </c>
      <c r="AG157" s="166">
        <v>0</v>
      </c>
      <c r="AH157" s="166">
        <v>0</v>
      </c>
      <c r="AI157" s="166">
        <v>0</v>
      </c>
      <c r="AJ157" s="166">
        <v>0</v>
      </c>
      <c r="AK157" s="166">
        <v>0</v>
      </c>
      <c r="AL157" s="166">
        <v>0</v>
      </c>
      <c r="AM157" s="166">
        <v>0</v>
      </c>
      <c r="AN157" s="166">
        <v>0</v>
      </c>
      <c r="AO157" s="166">
        <v>0</v>
      </c>
      <c r="AP157" s="166">
        <v>0</v>
      </c>
      <c r="AQ157" s="166">
        <v>0</v>
      </c>
      <c r="AR157" s="166">
        <v>0</v>
      </c>
      <c r="AS157" s="166">
        <v>0</v>
      </c>
      <c r="AT157" s="166">
        <v>0</v>
      </c>
      <c r="AU157" s="166">
        <v>0</v>
      </c>
      <c r="AV157" s="166">
        <v>0</v>
      </c>
      <c r="AW157" s="166">
        <v>0</v>
      </c>
      <c r="AX157" s="166">
        <v>0</v>
      </c>
      <c r="AY157" s="166">
        <v>0</v>
      </c>
      <c r="AZ157" s="166">
        <v>0</v>
      </c>
      <c r="BA157" s="166">
        <v>0</v>
      </c>
      <c r="BB157" s="166">
        <v>0</v>
      </c>
      <c r="BC157" s="166">
        <v>0</v>
      </c>
      <c r="BD157" s="166">
        <v>0</v>
      </c>
      <c r="BE157" s="166">
        <v>0</v>
      </c>
      <c r="BF157" s="166">
        <v>0</v>
      </c>
      <c r="BG157" s="166">
        <v>0</v>
      </c>
    </row>
    <row r="158" spans="1:59" ht="15" x14ac:dyDescent="0.25">
      <c r="A158" s="243"/>
      <c r="B158" s="163">
        <v>1</v>
      </c>
      <c r="C158" s="163">
        <v>1</v>
      </c>
      <c r="D158" s="163">
        <v>1</v>
      </c>
      <c r="E158" s="166">
        <v>0</v>
      </c>
      <c r="F158" s="166">
        <v>0</v>
      </c>
      <c r="G158" s="166">
        <v>0</v>
      </c>
      <c r="H158" s="166">
        <v>0</v>
      </c>
      <c r="I158" s="166">
        <v>0</v>
      </c>
      <c r="J158" s="166">
        <v>0</v>
      </c>
      <c r="K158" s="166">
        <v>0</v>
      </c>
      <c r="L158" s="166">
        <v>0</v>
      </c>
      <c r="M158" s="166">
        <v>0</v>
      </c>
      <c r="N158" s="166">
        <v>0</v>
      </c>
      <c r="O158" s="166">
        <v>0</v>
      </c>
      <c r="P158" s="166">
        <v>0</v>
      </c>
      <c r="Q158" s="166">
        <v>0</v>
      </c>
      <c r="R158" s="166">
        <v>0</v>
      </c>
      <c r="S158" s="166">
        <v>0</v>
      </c>
      <c r="T158" s="166">
        <v>0</v>
      </c>
      <c r="U158" s="166">
        <v>0</v>
      </c>
      <c r="V158" s="166">
        <v>0</v>
      </c>
      <c r="W158" s="166">
        <v>0</v>
      </c>
      <c r="X158" s="166">
        <v>0</v>
      </c>
      <c r="Y158" s="166">
        <v>0</v>
      </c>
      <c r="Z158" s="166">
        <v>0</v>
      </c>
      <c r="AA158" s="166">
        <v>0</v>
      </c>
      <c r="AB158" s="166">
        <v>0</v>
      </c>
      <c r="AC158" s="166">
        <v>0</v>
      </c>
      <c r="AD158" s="166">
        <v>0</v>
      </c>
      <c r="AE158" s="166">
        <v>0</v>
      </c>
      <c r="AF158" s="166">
        <v>0</v>
      </c>
      <c r="AG158" s="166">
        <v>0</v>
      </c>
      <c r="AH158" s="166">
        <v>0</v>
      </c>
      <c r="AI158" s="166">
        <v>0</v>
      </c>
      <c r="AJ158" s="166">
        <v>0</v>
      </c>
      <c r="AK158" s="166">
        <v>0</v>
      </c>
      <c r="AL158" s="166">
        <v>0</v>
      </c>
      <c r="AM158" s="166">
        <v>0</v>
      </c>
      <c r="AN158" s="166">
        <v>0</v>
      </c>
      <c r="AO158" s="166">
        <v>0</v>
      </c>
      <c r="AP158" s="166">
        <v>0</v>
      </c>
      <c r="AQ158" s="166">
        <v>0</v>
      </c>
      <c r="AR158" s="166">
        <v>0</v>
      </c>
      <c r="AS158" s="166">
        <v>0</v>
      </c>
      <c r="AT158" s="166">
        <v>0</v>
      </c>
      <c r="AU158" s="166">
        <v>0</v>
      </c>
      <c r="AV158" s="166">
        <v>0</v>
      </c>
      <c r="AW158" s="166">
        <v>0</v>
      </c>
      <c r="AX158" s="166">
        <v>0</v>
      </c>
      <c r="AY158" s="166">
        <v>0</v>
      </c>
      <c r="AZ158" s="166">
        <v>0</v>
      </c>
      <c r="BA158" s="166">
        <v>0</v>
      </c>
      <c r="BB158" s="166">
        <v>0</v>
      </c>
      <c r="BC158" s="166">
        <v>0</v>
      </c>
      <c r="BD158" s="166">
        <v>0</v>
      </c>
      <c r="BE158" s="166">
        <v>0</v>
      </c>
      <c r="BF158" s="166">
        <v>0</v>
      </c>
      <c r="BG158" s="166">
        <v>0</v>
      </c>
    </row>
    <row r="159" spans="1:59" ht="15" x14ac:dyDescent="0.25">
      <c r="A159" s="243"/>
      <c r="B159" s="163">
        <v>1</v>
      </c>
      <c r="C159" s="163">
        <v>1</v>
      </c>
      <c r="D159" s="163">
        <v>1</v>
      </c>
      <c r="E159" s="166">
        <v>0</v>
      </c>
      <c r="F159" s="166">
        <v>0</v>
      </c>
      <c r="G159" s="166">
        <v>0</v>
      </c>
      <c r="H159" s="166">
        <v>0</v>
      </c>
      <c r="I159" s="166">
        <v>0</v>
      </c>
      <c r="J159" s="166">
        <v>0</v>
      </c>
      <c r="K159" s="166">
        <v>0</v>
      </c>
      <c r="L159" s="166">
        <v>0</v>
      </c>
      <c r="M159" s="166">
        <v>0</v>
      </c>
      <c r="N159" s="166">
        <v>0</v>
      </c>
      <c r="O159" s="166">
        <v>0</v>
      </c>
      <c r="P159" s="166">
        <v>0</v>
      </c>
      <c r="Q159" s="166">
        <v>0</v>
      </c>
      <c r="R159" s="166">
        <v>0</v>
      </c>
      <c r="S159" s="166">
        <v>0</v>
      </c>
      <c r="T159" s="166">
        <v>0</v>
      </c>
      <c r="U159" s="166">
        <v>0</v>
      </c>
      <c r="V159" s="166">
        <v>0</v>
      </c>
      <c r="W159" s="166">
        <v>0</v>
      </c>
      <c r="X159" s="166">
        <v>0</v>
      </c>
      <c r="Y159" s="166">
        <v>0</v>
      </c>
      <c r="Z159" s="166">
        <v>0</v>
      </c>
      <c r="AA159" s="166">
        <v>0</v>
      </c>
      <c r="AB159" s="166">
        <v>0</v>
      </c>
      <c r="AC159" s="166">
        <v>0</v>
      </c>
      <c r="AD159" s="166">
        <v>0</v>
      </c>
      <c r="AE159" s="166">
        <v>0</v>
      </c>
      <c r="AF159" s="166">
        <v>0</v>
      </c>
      <c r="AG159" s="166">
        <v>0</v>
      </c>
      <c r="AH159" s="166">
        <v>0</v>
      </c>
      <c r="AI159" s="166">
        <v>0</v>
      </c>
      <c r="AJ159" s="166">
        <v>0</v>
      </c>
      <c r="AK159" s="166">
        <v>0</v>
      </c>
      <c r="AL159" s="166">
        <v>0</v>
      </c>
      <c r="AM159" s="166">
        <v>0</v>
      </c>
      <c r="AN159" s="166">
        <v>0</v>
      </c>
      <c r="AO159" s="166">
        <v>0</v>
      </c>
      <c r="AP159" s="166">
        <v>0</v>
      </c>
      <c r="AQ159" s="166">
        <v>0</v>
      </c>
      <c r="AR159" s="166">
        <v>0</v>
      </c>
      <c r="AS159" s="166">
        <v>0</v>
      </c>
      <c r="AT159" s="166">
        <v>0</v>
      </c>
      <c r="AU159" s="166">
        <v>0</v>
      </c>
      <c r="AV159" s="166">
        <v>0</v>
      </c>
      <c r="AW159" s="166">
        <v>0</v>
      </c>
      <c r="AX159" s="166">
        <v>0</v>
      </c>
      <c r="AY159" s="166">
        <v>0</v>
      </c>
      <c r="AZ159" s="166">
        <v>0</v>
      </c>
      <c r="BA159" s="166">
        <v>0</v>
      </c>
      <c r="BB159" s="166">
        <v>0</v>
      </c>
      <c r="BC159" s="166">
        <v>0</v>
      </c>
      <c r="BD159" s="166">
        <v>0</v>
      </c>
      <c r="BE159" s="166">
        <v>0</v>
      </c>
      <c r="BF159" s="166">
        <v>0</v>
      </c>
      <c r="BG159" s="166">
        <v>0</v>
      </c>
    </row>
    <row r="160" spans="1:59" ht="15" x14ac:dyDescent="0.25">
      <c r="A160" s="243"/>
      <c r="B160" s="163">
        <v>1</v>
      </c>
      <c r="C160" s="163">
        <v>1</v>
      </c>
      <c r="D160" s="163">
        <v>1</v>
      </c>
      <c r="E160" s="166">
        <v>0</v>
      </c>
      <c r="F160" s="166">
        <v>0</v>
      </c>
      <c r="G160" s="166">
        <v>0</v>
      </c>
      <c r="H160" s="166">
        <v>0</v>
      </c>
      <c r="I160" s="166">
        <v>0</v>
      </c>
      <c r="J160" s="166">
        <v>0</v>
      </c>
      <c r="K160" s="166">
        <v>0</v>
      </c>
      <c r="L160" s="166">
        <v>0</v>
      </c>
      <c r="M160" s="166">
        <v>0</v>
      </c>
      <c r="N160" s="166">
        <v>0</v>
      </c>
      <c r="O160" s="166">
        <v>0</v>
      </c>
      <c r="P160" s="166">
        <v>0</v>
      </c>
      <c r="Q160" s="166">
        <v>0</v>
      </c>
      <c r="R160" s="166">
        <v>0</v>
      </c>
      <c r="S160" s="166">
        <v>0</v>
      </c>
      <c r="T160" s="166">
        <v>0</v>
      </c>
      <c r="U160" s="166">
        <v>0</v>
      </c>
      <c r="V160" s="166">
        <v>0</v>
      </c>
      <c r="W160" s="166">
        <v>0</v>
      </c>
      <c r="X160" s="166">
        <v>0</v>
      </c>
      <c r="Y160" s="166">
        <v>0</v>
      </c>
      <c r="Z160" s="166">
        <v>0</v>
      </c>
      <c r="AA160" s="166">
        <v>0</v>
      </c>
      <c r="AB160" s="166">
        <v>0</v>
      </c>
      <c r="AC160" s="166">
        <v>0</v>
      </c>
      <c r="AD160" s="166">
        <v>0</v>
      </c>
      <c r="AE160" s="166">
        <v>0</v>
      </c>
      <c r="AF160" s="166">
        <v>0</v>
      </c>
      <c r="AG160" s="166">
        <v>0</v>
      </c>
      <c r="AH160" s="166">
        <v>0</v>
      </c>
      <c r="AI160" s="166">
        <v>0</v>
      </c>
      <c r="AJ160" s="166">
        <v>0</v>
      </c>
      <c r="AK160" s="166">
        <v>0</v>
      </c>
      <c r="AL160" s="166">
        <v>0</v>
      </c>
      <c r="AM160" s="166">
        <v>0</v>
      </c>
      <c r="AN160" s="166">
        <v>0</v>
      </c>
      <c r="AO160" s="166">
        <v>0</v>
      </c>
      <c r="AP160" s="166">
        <v>0</v>
      </c>
      <c r="AQ160" s="166">
        <v>0</v>
      </c>
      <c r="AR160" s="166">
        <v>0</v>
      </c>
      <c r="AS160" s="166">
        <v>0</v>
      </c>
      <c r="AT160" s="166">
        <v>0</v>
      </c>
      <c r="AU160" s="166">
        <v>0</v>
      </c>
      <c r="AV160" s="166">
        <v>0</v>
      </c>
      <c r="AW160" s="166">
        <v>0</v>
      </c>
      <c r="AX160" s="166">
        <v>0</v>
      </c>
      <c r="AY160" s="166">
        <v>0</v>
      </c>
      <c r="AZ160" s="166">
        <v>0</v>
      </c>
      <c r="BA160" s="166">
        <v>0</v>
      </c>
      <c r="BB160" s="166">
        <v>0</v>
      </c>
      <c r="BC160" s="166">
        <v>0</v>
      </c>
      <c r="BD160" s="166">
        <v>0</v>
      </c>
      <c r="BE160" s="166">
        <v>0</v>
      </c>
      <c r="BF160" s="166">
        <v>0</v>
      </c>
      <c r="BG160" s="166">
        <v>0</v>
      </c>
    </row>
    <row r="161" spans="1:59" ht="15" x14ac:dyDescent="0.25">
      <c r="A161" s="243"/>
      <c r="B161" s="163">
        <v>1</v>
      </c>
      <c r="C161" s="163">
        <v>1</v>
      </c>
      <c r="D161" s="163">
        <v>1</v>
      </c>
      <c r="E161" s="166">
        <v>0</v>
      </c>
      <c r="F161" s="166">
        <v>0</v>
      </c>
      <c r="G161" s="166">
        <v>0</v>
      </c>
      <c r="H161" s="166">
        <v>0</v>
      </c>
      <c r="I161" s="166">
        <v>0</v>
      </c>
      <c r="J161" s="166">
        <v>0</v>
      </c>
      <c r="K161" s="166">
        <v>0</v>
      </c>
      <c r="L161" s="166">
        <v>0</v>
      </c>
      <c r="M161" s="166">
        <v>0</v>
      </c>
      <c r="N161" s="166">
        <v>0</v>
      </c>
      <c r="O161" s="166">
        <v>0</v>
      </c>
      <c r="P161" s="166">
        <v>0</v>
      </c>
      <c r="Q161" s="166">
        <v>0</v>
      </c>
      <c r="R161" s="166">
        <v>0</v>
      </c>
      <c r="S161" s="166">
        <v>0</v>
      </c>
      <c r="T161" s="166">
        <v>0</v>
      </c>
      <c r="U161" s="166">
        <v>0</v>
      </c>
      <c r="V161" s="166">
        <v>0</v>
      </c>
      <c r="W161" s="166">
        <v>0</v>
      </c>
      <c r="X161" s="166">
        <v>0</v>
      </c>
      <c r="Y161" s="166">
        <v>0</v>
      </c>
      <c r="Z161" s="166">
        <v>0</v>
      </c>
      <c r="AA161" s="166">
        <v>0</v>
      </c>
      <c r="AB161" s="166">
        <v>0</v>
      </c>
      <c r="AC161" s="166">
        <v>0</v>
      </c>
      <c r="AD161" s="166">
        <v>0</v>
      </c>
      <c r="AE161" s="166">
        <v>0</v>
      </c>
      <c r="AF161" s="166">
        <v>0</v>
      </c>
      <c r="AG161" s="166">
        <v>0</v>
      </c>
      <c r="AH161" s="166">
        <v>0</v>
      </c>
      <c r="AI161" s="166">
        <v>0</v>
      </c>
      <c r="AJ161" s="166">
        <v>0</v>
      </c>
      <c r="AK161" s="166">
        <v>0</v>
      </c>
      <c r="AL161" s="166">
        <v>0</v>
      </c>
      <c r="AM161" s="166">
        <v>0</v>
      </c>
      <c r="AN161" s="166">
        <v>0</v>
      </c>
      <c r="AO161" s="166">
        <v>0</v>
      </c>
      <c r="AP161" s="166">
        <v>0</v>
      </c>
      <c r="AQ161" s="166">
        <v>0</v>
      </c>
      <c r="AR161" s="166">
        <v>0</v>
      </c>
      <c r="AS161" s="166">
        <v>0</v>
      </c>
      <c r="AT161" s="166">
        <v>0</v>
      </c>
      <c r="AU161" s="166">
        <v>0</v>
      </c>
      <c r="AV161" s="166">
        <v>0</v>
      </c>
      <c r="AW161" s="166">
        <v>0</v>
      </c>
      <c r="AX161" s="166">
        <v>0</v>
      </c>
      <c r="AY161" s="166">
        <v>0</v>
      </c>
      <c r="AZ161" s="166">
        <v>0</v>
      </c>
      <c r="BA161" s="166">
        <v>0</v>
      </c>
      <c r="BB161" s="166">
        <v>0</v>
      </c>
      <c r="BC161" s="166">
        <v>0</v>
      </c>
      <c r="BD161" s="166">
        <v>0</v>
      </c>
      <c r="BE161" s="166">
        <v>0</v>
      </c>
      <c r="BF161" s="166">
        <v>0</v>
      </c>
      <c r="BG161" s="166">
        <v>0</v>
      </c>
    </row>
    <row r="162" spans="1:59" ht="15" x14ac:dyDescent="0.25">
      <c r="A162" s="243"/>
      <c r="B162" s="163">
        <v>1</v>
      </c>
      <c r="C162" s="163">
        <v>1</v>
      </c>
      <c r="D162" s="163">
        <v>1</v>
      </c>
      <c r="E162" s="166">
        <v>0</v>
      </c>
      <c r="F162" s="166">
        <v>0</v>
      </c>
      <c r="G162" s="166">
        <v>0</v>
      </c>
      <c r="H162" s="166">
        <v>0</v>
      </c>
      <c r="I162" s="166">
        <v>0</v>
      </c>
      <c r="J162" s="166">
        <v>0</v>
      </c>
      <c r="K162" s="166">
        <v>0</v>
      </c>
      <c r="L162" s="166">
        <v>0</v>
      </c>
      <c r="M162" s="166">
        <v>0</v>
      </c>
      <c r="N162" s="166">
        <v>0</v>
      </c>
      <c r="O162" s="166">
        <v>0</v>
      </c>
      <c r="P162" s="166">
        <v>0</v>
      </c>
      <c r="Q162" s="166">
        <v>0</v>
      </c>
      <c r="R162" s="166">
        <v>0</v>
      </c>
      <c r="S162" s="166">
        <v>0</v>
      </c>
      <c r="T162" s="166">
        <v>0</v>
      </c>
      <c r="U162" s="166">
        <v>0</v>
      </c>
      <c r="V162" s="166">
        <v>0</v>
      </c>
      <c r="W162" s="166">
        <v>0</v>
      </c>
      <c r="X162" s="166">
        <v>0</v>
      </c>
      <c r="Y162" s="166">
        <v>0</v>
      </c>
      <c r="Z162" s="166">
        <v>0</v>
      </c>
      <c r="AA162" s="166">
        <v>0</v>
      </c>
      <c r="AB162" s="166">
        <v>0</v>
      </c>
      <c r="AC162" s="166">
        <v>0</v>
      </c>
      <c r="AD162" s="166">
        <v>0</v>
      </c>
      <c r="AE162" s="166">
        <v>0</v>
      </c>
      <c r="AF162" s="166">
        <v>0</v>
      </c>
      <c r="AG162" s="166">
        <v>0</v>
      </c>
      <c r="AH162" s="166">
        <v>0</v>
      </c>
      <c r="AI162" s="166">
        <v>0</v>
      </c>
      <c r="AJ162" s="166">
        <v>0</v>
      </c>
      <c r="AK162" s="166">
        <v>0</v>
      </c>
      <c r="AL162" s="166">
        <v>0</v>
      </c>
      <c r="AM162" s="166">
        <v>0</v>
      </c>
      <c r="AN162" s="166">
        <v>0</v>
      </c>
      <c r="AO162" s="166">
        <v>0</v>
      </c>
      <c r="AP162" s="166">
        <v>0</v>
      </c>
      <c r="AQ162" s="166">
        <v>0</v>
      </c>
      <c r="AR162" s="166">
        <v>0</v>
      </c>
      <c r="AS162" s="166">
        <v>0</v>
      </c>
      <c r="AT162" s="166">
        <v>0</v>
      </c>
      <c r="AU162" s="166">
        <v>0</v>
      </c>
      <c r="AV162" s="166">
        <v>0</v>
      </c>
      <c r="AW162" s="166">
        <v>0</v>
      </c>
      <c r="AX162" s="166">
        <v>0</v>
      </c>
      <c r="AY162" s="166">
        <v>0</v>
      </c>
      <c r="AZ162" s="166">
        <v>0</v>
      </c>
      <c r="BA162" s="166">
        <v>0</v>
      </c>
      <c r="BB162" s="166">
        <v>0</v>
      </c>
      <c r="BC162" s="166">
        <v>0</v>
      </c>
      <c r="BD162" s="166">
        <v>0</v>
      </c>
      <c r="BE162" s="166">
        <v>0</v>
      </c>
      <c r="BF162" s="166">
        <v>0</v>
      </c>
      <c r="BG162" s="166">
        <v>0</v>
      </c>
    </row>
    <row r="163" spans="1:59" ht="15" x14ac:dyDescent="0.25">
      <c r="A163" s="243"/>
      <c r="B163" s="163">
        <v>1</v>
      </c>
      <c r="C163" s="163">
        <v>1</v>
      </c>
      <c r="D163" s="163">
        <v>1</v>
      </c>
      <c r="E163" s="166">
        <v>0</v>
      </c>
      <c r="F163" s="166">
        <v>0</v>
      </c>
      <c r="G163" s="166">
        <v>0</v>
      </c>
      <c r="H163" s="166">
        <v>0</v>
      </c>
      <c r="I163" s="166">
        <v>0</v>
      </c>
      <c r="J163" s="166">
        <v>0</v>
      </c>
      <c r="K163" s="166">
        <v>0</v>
      </c>
      <c r="L163" s="166">
        <v>0</v>
      </c>
      <c r="M163" s="166">
        <v>0</v>
      </c>
      <c r="N163" s="166">
        <v>0</v>
      </c>
      <c r="O163" s="166">
        <v>0</v>
      </c>
      <c r="P163" s="166">
        <v>0</v>
      </c>
      <c r="Q163" s="166">
        <v>0</v>
      </c>
      <c r="R163" s="166">
        <v>0</v>
      </c>
      <c r="S163" s="166">
        <v>0</v>
      </c>
      <c r="T163" s="166">
        <v>0</v>
      </c>
      <c r="U163" s="166">
        <v>0</v>
      </c>
      <c r="V163" s="166">
        <v>0</v>
      </c>
      <c r="W163" s="166">
        <v>0</v>
      </c>
      <c r="X163" s="166">
        <v>0</v>
      </c>
      <c r="Y163" s="166">
        <v>0</v>
      </c>
      <c r="Z163" s="166">
        <v>0</v>
      </c>
      <c r="AA163" s="166">
        <v>0</v>
      </c>
      <c r="AB163" s="166">
        <v>0</v>
      </c>
      <c r="AC163" s="166">
        <v>0</v>
      </c>
      <c r="AD163" s="166">
        <v>0</v>
      </c>
      <c r="AE163" s="166">
        <v>0</v>
      </c>
      <c r="AF163" s="166">
        <v>0</v>
      </c>
      <c r="AG163" s="166">
        <v>0</v>
      </c>
      <c r="AH163" s="166">
        <v>0</v>
      </c>
      <c r="AI163" s="166">
        <v>0</v>
      </c>
      <c r="AJ163" s="166">
        <v>0</v>
      </c>
      <c r="AK163" s="166">
        <v>0</v>
      </c>
      <c r="AL163" s="166">
        <v>0</v>
      </c>
      <c r="AM163" s="166">
        <v>0</v>
      </c>
      <c r="AN163" s="166">
        <v>0</v>
      </c>
      <c r="AO163" s="166">
        <v>0</v>
      </c>
      <c r="AP163" s="166">
        <v>0</v>
      </c>
      <c r="AQ163" s="166">
        <v>0</v>
      </c>
      <c r="AR163" s="166">
        <v>0</v>
      </c>
      <c r="AS163" s="166">
        <v>0</v>
      </c>
      <c r="AT163" s="166">
        <v>0</v>
      </c>
      <c r="AU163" s="166">
        <v>0</v>
      </c>
      <c r="AV163" s="166">
        <v>0</v>
      </c>
      <c r="AW163" s="166">
        <v>0</v>
      </c>
      <c r="AX163" s="166">
        <v>0</v>
      </c>
      <c r="AY163" s="166">
        <v>0</v>
      </c>
      <c r="AZ163" s="166">
        <v>0</v>
      </c>
      <c r="BA163" s="166">
        <v>0</v>
      </c>
      <c r="BB163" s="166">
        <v>0</v>
      </c>
      <c r="BC163" s="166">
        <v>0</v>
      </c>
      <c r="BD163" s="166">
        <v>0</v>
      </c>
      <c r="BE163" s="166">
        <v>0</v>
      </c>
      <c r="BF163" s="166">
        <v>0</v>
      </c>
      <c r="BG163" s="166">
        <v>0</v>
      </c>
    </row>
    <row r="164" spans="1:59" ht="15" x14ac:dyDescent="0.25">
      <c r="A164" s="243"/>
      <c r="B164" s="163">
        <v>1</v>
      </c>
      <c r="C164" s="163">
        <v>1</v>
      </c>
      <c r="D164" s="163">
        <v>1</v>
      </c>
      <c r="E164" s="166">
        <v>0</v>
      </c>
      <c r="F164" s="166">
        <v>0</v>
      </c>
      <c r="G164" s="166">
        <v>0</v>
      </c>
      <c r="H164" s="166">
        <v>0</v>
      </c>
      <c r="I164" s="166">
        <v>0</v>
      </c>
      <c r="J164" s="166">
        <v>0</v>
      </c>
      <c r="K164" s="166">
        <v>0</v>
      </c>
      <c r="L164" s="166">
        <v>0</v>
      </c>
      <c r="M164" s="166">
        <v>0</v>
      </c>
      <c r="N164" s="166">
        <v>0</v>
      </c>
      <c r="O164" s="166">
        <v>0</v>
      </c>
      <c r="P164" s="166">
        <v>0</v>
      </c>
      <c r="Q164" s="166">
        <v>0</v>
      </c>
      <c r="R164" s="166">
        <v>0</v>
      </c>
      <c r="S164" s="166">
        <v>0</v>
      </c>
      <c r="T164" s="166">
        <v>0</v>
      </c>
      <c r="U164" s="166">
        <v>0</v>
      </c>
      <c r="V164" s="166">
        <v>0</v>
      </c>
      <c r="W164" s="166">
        <v>0</v>
      </c>
      <c r="X164" s="166">
        <v>0</v>
      </c>
      <c r="Y164" s="166">
        <v>0</v>
      </c>
      <c r="Z164" s="166">
        <v>0</v>
      </c>
      <c r="AA164" s="166">
        <v>0</v>
      </c>
      <c r="AB164" s="166">
        <v>0</v>
      </c>
      <c r="AC164" s="166">
        <v>0</v>
      </c>
      <c r="AD164" s="166">
        <v>0</v>
      </c>
      <c r="AE164" s="166">
        <v>0</v>
      </c>
      <c r="AF164" s="166">
        <v>0</v>
      </c>
      <c r="AG164" s="166">
        <v>0</v>
      </c>
      <c r="AH164" s="166">
        <v>0</v>
      </c>
      <c r="AI164" s="166">
        <v>0</v>
      </c>
      <c r="AJ164" s="166">
        <v>0</v>
      </c>
      <c r="AK164" s="166">
        <v>0</v>
      </c>
      <c r="AL164" s="166">
        <v>0</v>
      </c>
      <c r="AM164" s="166">
        <v>0</v>
      </c>
      <c r="AN164" s="166">
        <v>0</v>
      </c>
      <c r="AO164" s="166">
        <v>0</v>
      </c>
      <c r="AP164" s="166">
        <v>0</v>
      </c>
      <c r="AQ164" s="166">
        <v>0</v>
      </c>
      <c r="AR164" s="166">
        <v>0</v>
      </c>
      <c r="AS164" s="166">
        <v>0</v>
      </c>
      <c r="AT164" s="166">
        <v>0</v>
      </c>
      <c r="AU164" s="166">
        <v>0</v>
      </c>
      <c r="AV164" s="166">
        <v>0</v>
      </c>
      <c r="AW164" s="166">
        <v>0</v>
      </c>
      <c r="AX164" s="166">
        <v>0</v>
      </c>
      <c r="AY164" s="166">
        <v>0</v>
      </c>
      <c r="AZ164" s="166">
        <v>0</v>
      </c>
      <c r="BA164" s="166">
        <v>0</v>
      </c>
      <c r="BB164" s="166">
        <v>0</v>
      </c>
      <c r="BC164" s="166">
        <v>0</v>
      </c>
      <c r="BD164" s="166">
        <v>0</v>
      </c>
      <c r="BE164" s="166">
        <v>0</v>
      </c>
      <c r="BF164" s="166">
        <v>0</v>
      </c>
      <c r="BG164" s="166">
        <v>0</v>
      </c>
    </row>
    <row r="165" spans="1:59" ht="15" x14ac:dyDescent="0.25">
      <c r="A165" s="243"/>
      <c r="B165" s="163">
        <v>1</v>
      </c>
      <c r="C165" s="163">
        <v>1</v>
      </c>
      <c r="D165" s="163">
        <v>1</v>
      </c>
      <c r="E165" s="166">
        <v>0</v>
      </c>
      <c r="F165" s="166">
        <v>0</v>
      </c>
      <c r="G165" s="166">
        <v>0</v>
      </c>
      <c r="H165" s="166">
        <v>0</v>
      </c>
      <c r="I165" s="166">
        <v>0</v>
      </c>
      <c r="J165" s="166">
        <v>0</v>
      </c>
      <c r="K165" s="166">
        <v>0</v>
      </c>
      <c r="L165" s="166">
        <v>0</v>
      </c>
      <c r="M165" s="166">
        <v>0</v>
      </c>
      <c r="N165" s="166">
        <v>0</v>
      </c>
      <c r="O165" s="166">
        <v>0</v>
      </c>
      <c r="P165" s="166">
        <v>0</v>
      </c>
      <c r="Q165" s="166">
        <v>0</v>
      </c>
      <c r="R165" s="166">
        <v>0</v>
      </c>
      <c r="S165" s="166">
        <v>0</v>
      </c>
      <c r="T165" s="166">
        <v>0</v>
      </c>
      <c r="U165" s="166">
        <v>0</v>
      </c>
      <c r="V165" s="166">
        <v>0</v>
      </c>
      <c r="W165" s="166">
        <v>0</v>
      </c>
      <c r="X165" s="166">
        <v>0</v>
      </c>
      <c r="Y165" s="166">
        <v>0</v>
      </c>
      <c r="Z165" s="166">
        <v>0</v>
      </c>
      <c r="AA165" s="166">
        <v>0</v>
      </c>
      <c r="AB165" s="166">
        <v>0</v>
      </c>
      <c r="AC165" s="166">
        <v>0</v>
      </c>
      <c r="AD165" s="166">
        <v>0</v>
      </c>
      <c r="AE165" s="166">
        <v>0</v>
      </c>
      <c r="AF165" s="166">
        <v>0</v>
      </c>
      <c r="AG165" s="166">
        <v>0</v>
      </c>
      <c r="AH165" s="166">
        <v>0</v>
      </c>
      <c r="AI165" s="166">
        <v>0</v>
      </c>
      <c r="AJ165" s="166">
        <v>0</v>
      </c>
      <c r="AK165" s="166">
        <v>0</v>
      </c>
      <c r="AL165" s="166">
        <v>0</v>
      </c>
      <c r="AM165" s="166">
        <v>0</v>
      </c>
      <c r="AN165" s="166">
        <v>0</v>
      </c>
      <c r="AO165" s="166">
        <v>0</v>
      </c>
      <c r="AP165" s="166">
        <v>0</v>
      </c>
      <c r="AQ165" s="166">
        <v>0</v>
      </c>
      <c r="AR165" s="166">
        <v>0</v>
      </c>
      <c r="AS165" s="166">
        <v>0</v>
      </c>
      <c r="AT165" s="166">
        <v>0</v>
      </c>
      <c r="AU165" s="166">
        <v>0</v>
      </c>
      <c r="AV165" s="166">
        <v>0</v>
      </c>
      <c r="AW165" s="166">
        <v>0</v>
      </c>
      <c r="AX165" s="166">
        <v>0</v>
      </c>
      <c r="AY165" s="166">
        <v>0</v>
      </c>
      <c r="AZ165" s="166">
        <v>0</v>
      </c>
      <c r="BA165" s="166">
        <v>0</v>
      </c>
      <c r="BB165" s="166">
        <v>0</v>
      </c>
      <c r="BC165" s="166">
        <v>0</v>
      </c>
      <c r="BD165" s="166">
        <v>0</v>
      </c>
      <c r="BE165" s="166">
        <v>0</v>
      </c>
      <c r="BF165" s="166">
        <v>0</v>
      </c>
      <c r="BG165" s="166">
        <v>0</v>
      </c>
    </row>
    <row r="166" spans="1:59" ht="15" x14ac:dyDescent="0.25">
      <c r="A166" s="243"/>
      <c r="B166" s="163">
        <v>1</v>
      </c>
      <c r="C166" s="163">
        <v>1</v>
      </c>
      <c r="D166" s="163">
        <v>1</v>
      </c>
      <c r="E166" s="166">
        <v>0</v>
      </c>
      <c r="F166" s="166">
        <v>0</v>
      </c>
      <c r="G166" s="166">
        <v>0</v>
      </c>
      <c r="H166" s="166">
        <v>0</v>
      </c>
      <c r="I166" s="166">
        <v>0</v>
      </c>
      <c r="J166" s="166">
        <v>0</v>
      </c>
      <c r="K166" s="166">
        <v>0</v>
      </c>
      <c r="L166" s="166">
        <v>0</v>
      </c>
      <c r="M166" s="166">
        <v>0</v>
      </c>
      <c r="N166" s="166">
        <v>0</v>
      </c>
      <c r="O166" s="166">
        <v>0</v>
      </c>
      <c r="P166" s="166">
        <v>0</v>
      </c>
      <c r="Q166" s="166">
        <v>0</v>
      </c>
      <c r="R166" s="166">
        <v>0</v>
      </c>
      <c r="S166" s="166">
        <v>0</v>
      </c>
      <c r="T166" s="166">
        <v>0</v>
      </c>
      <c r="U166" s="166">
        <v>0</v>
      </c>
      <c r="V166" s="166">
        <v>0</v>
      </c>
      <c r="W166" s="166">
        <v>0</v>
      </c>
      <c r="X166" s="166">
        <v>0</v>
      </c>
      <c r="Y166" s="166">
        <v>0</v>
      </c>
      <c r="Z166" s="166">
        <v>0</v>
      </c>
      <c r="AA166" s="166">
        <v>0</v>
      </c>
      <c r="AB166" s="166">
        <v>0</v>
      </c>
      <c r="AC166" s="166">
        <v>0</v>
      </c>
      <c r="AD166" s="166">
        <v>0</v>
      </c>
      <c r="AE166" s="166">
        <v>0</v>
      </c>
      <c r="AF166" s="166">
        <v>0</v>
      </c>
      <c r="AG166" s="166">
        <v>0</v>
      </c>
      <c r="AH166" s="166">
        <v>0</v>
      </c>
      <c r="AI166" s="166">
        <v>0</v>
      </c>
      <c r="AJ166" s="166">
        <v>0</v>
      </c>
      <c r="AK166" s="166">
        <v>0</v>
      </c>
      <c r="AL166" s="166">
        <v>0</v>
      </c>
      <c r="AM166" s="166">
        <v>0</v>
      </c>
      <c r="AN166" s="166">
        <v>0</v>
      </c>
      <c r="AO166" s="166">
        <v>0</v>
      </c>
      <c r="AP166" s="166">
        <v>0</v>
      </c>
      <c r="AQ166" s="166">
        <v>0</v>
      </c>
      <c r="AR166" s="166">
        <v>0</v>
      </c>
      <c r="AS166" s="166">
        <v>0</v>
      </c>
      <c r="AT166" s="166">
        <v>0</v>
      </c>
      <c r="AU166" s="166">
        <v>0</v>
      </c>
      <c r="AV166" s="166">
        <v>0</v>
      </c>
      <c r="AW166" s="166">
        <v>0</v>
      </c>
      <c r="AX166" s="166">
        <v>0</v>
      </c>
      <c r="AY166" s="166">
        <v>0</v>
      </c>
      <c r="AZ166" s="166">
        <v>0</v>
      </c>
      <c r="BA166" s="166">
        <v>0</v>
      </c>
      <c r="BB166" s="166">
        <v>0</v>
      </c>
      <c r="BC166" s="166">
        <v>0</v>
      </c>
      <c r="BD166" s="166">
        <v>0</v>
      </c>
      <c r="BE166" s="166">
        <v>0</v>
      </c>
      <c r="BF166" s="166">
        <v>0</v>
      </c>
      <c r="BG166" s="166">
        <v>0</v>
      </c>
    </row>
    <row r="167" spans="1:59" ht="15" x14ac:dyDescent="0.25">
      <c r="A167" s="243"/>
      <c r="B167" s="163">
        <v>1</v>
      </c>
      <c r="C167" s="163">
        <v>1</v>
      </c>
      <c r="D167" s="163">
        <v>1</v>
      </c>
      <c r="E167" s="166">
        <v>0</v>
      </c>
      <c r="F167" s="166">
        <v>0</v>
      </c>
      <c r="G167" s="166">
        <v>0</v>
      </c>
      <c r="H167" s="166">
        <v>0</v>
      </c>
      <c r="I167" s="166">
        <v>0</v>
      </c>
      <c r="J167" s="166">
        <v>0</v>
      </c>
      <c r="K167" s="166">
        <v>0</v>
      </c>
      <c r="L167" s="166">
        <v>0</v>
      </c>
      <c r="M167" s="166">
        <v>0</v>
      </c>
      <c r="N167" s="166">
        <v>0</v>
      </c>
      <c r="O167" s="166">
        <v>0</v>
      </c>
      <c r="P167" s="166">
        <v>0</v>
      </c>
      <c r="Q167" s="166">
        <v>0</v>
      </c>
      <c r="R167" s="166">
        <v>0</v>
      </c>
      <c r="S167" s="166">
        <v>0</v>
      </c>
      <c r="T167" s="166">
        <v>0</v>
      </c>
      <c r="U167" s="166">
        <v>0</v>
      </c>
      <c r="V167" s="166">
        <v>0</v>
      </c>
      <c r="W167" s="166">
        <v>0</v>
      </c>
      <c r="X167" s="166">
        <v>0</v>
      </c>
      <c r="Y167" s="166">
        <v>0</v>
      </c>
      <c r="Z167" s="166">
        <v>0</v>
      </c>
      <c r="AA167" s="166">
        <v>0</v>
      </c>
      <c r="AB167" s="166">
        <v>0</v>
      </c>
      <c r="AC167" s="166">
        <v>0</v>
      </c>
      <c r="AD167" s="166">
        <v>0</v>
      </c>
      <c r="AE167" s="166">
        <v>0</v>
      </c>
      <c r="AF167" s="166">
        <v>0</v>
      </c>
      <c r="AG167" s="166">
        <v>0</v>
      </c>
      <c r="AH167" s="166">
        <v>0</v>
      </c>
      <c r="AI167" s="166">
        <v>0</v>
      </c>
      <c r="AJ167" s="166">
        <v>0</v>
      </c>
      <c r="AK167" s="166">
        <v>0</v>
      </c>
      <c r="AL167" s="166">
        <v>0</v>
      </c>
      <c r="AM167" s="166">
        <v>0</v>
      </c>
      <c r="AN167" s="166">
        <v>0</v>
      </c>
      <c r="AO167" s="166">
        <v>0</v>
      </c>
      <c r="AP167" s="166">
        <v>0</v>
      </c>
      <c r="AQ167" s="166">
        <v>0</v>
      </c>
      <c r="AR167" s="166">
        <v>0</v>
      </c>
      <c r="AS167" s="166">
        <v>0</v>
      </c>
      <c r="AT167" s="166">
        <v>0</v>
      </c>
      <c r="AU167" s="166">
        <v>0</v>
      </c>
      <c r="AV167" s="166">
        <v>0</v>
      </c>
      <c r="AW167" s="166">
        <v>0</v>
      </c>
      <c r="AX167" s="166">
        <v>0</v>
      </c>
      <c r="AY167" s="166">
        <v>0</v>
      </c>
      <c r="AZ167" s="166">
        <v>0</v>
      </c>
      <c r="BA167" s="166">
        <v>0</v>
      </c>
      <c r="BB167" s="166">
        <v>0</v>
      </c>
      <c r="BC167" s="166">
        <v>0</v>
      </c>
      <c r="BD167" s="166">
        <v>0</v>
      </c>
      <c r="BE167" s="166">
        <v>0</v>
      </c>
      <c r="BF167" s="166">
        <v>0</v>
      </c>
      <c r="BG167" s="166">
        <v>0</v>
      </c>
    </row>
    <row r="168" spans="1:59" ht="15" x14ac:dyDescent="0.25">
      <c r="A168" s="243"/>
      <c r="B168" s="163">
        <v>1</v>
      </c>
      <c r="C168" s="163">
        <v>1</v>
      </c>
      <c r="D168" s="163">
        <v>1</v>
      </c>
      <c r="E168" s="166">
        <v>0</v>
      </c>
      <c r="F168" s="166">
        <v>0</v>
      </c>
      <c r="G168" s="166">
        <v>0</v>
      </c>
      <c r="H168" s="166">
        <v>0</v>
      </c>
      <c r="I168" s="166">
        <v>0</v>
      </c>
      <c r="J168" s="166">
        <v>0</v>
      </c>
      <c r="K168" s="166">
        <v>0</v>
      </c>
      <c r="L168" s="166">
        <v>0</v>
      </c>
      <c r="M168" s="166">
        <v>0</v>
      </c>
      <c r="N168" s="166">
        <v>0</v>
      </c>
      <c r="O168" s="166">
        <v>0</v>
      </c>
      <c r="P168" s="166">
        <v>0</v>
      </c>
      <c r="Q168" s="166">
        <v>0</v>
      </c>
      <c r="R168" s="166">
        <v>0</v>
      </c>
      <c r="S168" s="166">
        <v>0</v>
      </c>
      <c r="T168" s="166">
        <v>0</v>
      </c>
      <c r="U168" s="166">
        <v>0</v>
      </c>
      <c r="V168" s="166">
        <v>0</v>
      </c>
      <c r="W168" s="166">
        <v>0</v>
      </c>
      <c r="X168" s="166">
        <v>0</v>
      </c>
      <c r="Y168" s="166">
        <v>0</v>
      </c>
      <c r="Z168" s="166">
        <v>0</v>
      </c>
      <c r="AA168" s="166">
        <v>0</v>
      </c>
      <c r="AB168" s="166">
        <v>0</v>
      </c>
      <c r="AC168" s="166">
        <v>0</v>
      </c>
      <c r="AD168" s="166">
        <v>0</v>
      </c>
      <c r="AE168" s="166">
        <v>0</v>
      </c>
      <c r="AF168" s="166">
        <v>0</v>
      </c>
      <c r="AG168" s="166">
        <v>0</v>
      </c>
      <c r="AH168" s="166">
        <v>0</v>
      </c>
      <c r="AI168" s="166">
        <v>0</v>
      </c>
      <c r="AJ168" s="166">
        <v>0</v>
      </c>
      <c r="AK168" s="166">
        <v>0</v>
      </c>
      <c r="AL168" s="166">
        <v>0</v>
      </c>
      <c r="AM168" s="166">
        <v>0</v>
      </c>
      <c r="AN168" s="166">
        <v>0</v>
      </c>
      <c r="AO168" s="166">
        <v>0</v>
      </c>
      <c r="AP168" s="166">
        <v>0</v>
      </c>
      <c r="AQ168" s="166">
        <v>0</v>
      </c>
      <c r="AR168" s="166">
        <v>0</v>
      </c>
      <c r="AS168" s="166">
        <v>0</v>
      </c>
      <c r="AT168" s="166">
        <v>0</v>
      </c>
      <c r="AU168" s="166">
        <v>0</v>
      </c>
      <c r="AV168" s="166">
        <v>0</v>
      </c>
      <c r="AW168" s="166">
        <v>0</v>
      </c>
      <c r="AX168" s="166">
        <v>0</v>
      </c>
      <c r="AY168" s="166">
        <v>0</v>
      </c>
      <c r="AZ168" s="166">
        <v>0</v>
      </c>
      <c r="BA168" s="166">
        <v>0</v>
      </c>
      <c r="BB168" s="166">
        <v>0</v>
      </c>
      <c r="BC168" s="166">
        <v>0</v>
      </c>
      <c r="BD168" s="166">
        <v>0</v>
      </c>
      <c r="BE168" s="166">
        <v>0</v>
      </c>
      <c r="BF168" s="166">
        <v>0</v>
      </c>
      <c r="BG168" s="166">
        <v>0</v>
      </c>
    </row>
    <row r="169" spans="1:59" ht="15" x14ac:dyDescent="0.25">
      <c r="A169" s="243"/>
      <c r="B169" s="163">
        <v>1</v>
      </c>
      <c r="C169" s="163">
        <v>1</v>
      </c>
      <c r="D169" s="163">
        <v>1</v>
      </c>
      <c r="E169" s="166">
        <v>0</v>
      </c>
      <c r="F169" s="166">
        <v>0</v>
      </c>
      <c r="G169" s="166">
        <v>0</v>
      </c>
      <c r="H169" s="166">
        <v>0</v>
      </c>
      <c r="I169" s="166">
        <v>0</v>
      </c>
      <c r="J169" s="166">
        <v>0</v>
      </c>
      <c r="K169" s="166">
        <v>0</v>
      </c>
      <c r="L169" s="166">
        <v>0</v>
      </c>
      <c r="M169" s="166">
        <v>0</v>
      </c>
      <c r="N169" s="166">
        <v>0</v>
      </c>
      <c r="O169" s="166">
        <v>0</v>
      </c>
      <c r="P169" s="166">
        <v>0</v>
      </c>
      <c r="Q169" s="166">
        <v>0</v>
      </c>
      <c r="R169" s="166">
        <v>0</v>
      </c>
      <c r="S169" s="166">
        <v>0</v>
      </c>
      <c r="T169" s="166">
        <v>0</v>
      </c>
      <c r="U169" s="166">
        <v>0</v>
      </c>
      <c r="V169" s="166">
        <v>0</v>
      </c>
      <c r="W169" s="166">
        <v>0</v>
      </c>
      <c r="X169" s="166">
        <v>0</v>
      </c>
      <c r="Y169" s="166">
        <v>0</v>
      </c>
      <c r="Z169" s="166">
        <v>0</v>
      </c>
      <c r="AA169" s="166">
        <v>0</v>
      </c>
      <c r="AB169" s="166">
        <v>0</v>
      </c>
      <c r="AC169" s="166">
        <v>0</v>
      </c>
      <c r="AD169" s="166">
        <v>0</v>
      </c>
      <c r="AE169" s="166">
        <v>0</v>
      </c>
      <c r="AF169" s="166">
        <v>0</v>
      </c>
      <c r="AG169" s="166">
        <v>0</v>
      </c>
      <c r="AH169" s="166">
        <v>0</v>
      </c>
      <c r="AI169" s="166">
        <v>0</v>
      </c>
      <c r="AJ169" s="166">
        <v>0</v>
      </c>
      <c r="AK169" s="166">
        <v>0</v>
      </c>
      <c r="AL169" s="166">
        <v>0</v>
      </c>
      <c r="AM169" s="166">
        <v>0</v>
      </c>
      <c r="AN169" s="166">
        <v>0</v>
      </c>
      <c r="AO169" s="166">
        <v>0</v>
      </c>
      <c r="AP169" s="166">
        <v>0</v>
      </c>
      <c r="AQ169" s="166">
        <v>0</v>
      </c>
      <c r="AR169" s="166">
        <v>0</v>
      </c>
      <c r="AS169" s="166">
        <v>0</v>
      </c>
      <c r="AT169" s="166">
        <v>0</v>
      </c>
      <c r="AU169" s="166">
        <v>0</v>
      </c>
      <c r="AV169" s="166">
        <v>0</v>
      </c>
      <c r="AW169" s="166">
        <v>0</v>
      </c>
      <c r="AX169" s="166">
        <v>0</v>
      </c>
      <c r="AY169" s="166">
        <v>0</v>
      </c>
      <c r="AZ169" s="166">
        <v>0</v>
      </c>
      <c r="BA169" s="166">
        <v>0</v>
      </c>
      <c r="BB169" s="166">
        <v>0</v>
      </c>
      <c r="BC169" s="166">
        <v>0</v>
      </c>
      <c r="BD169" s="166">
        <v>0</v>
      </c>
      <c r="BE169" s="166">
        <v>0</v>
      </c>
      <c r="BF169" s="166">
        <v>0</v>
      </c>
      <c r="BG169" s="166">
        <v>0</v>
      </c>
    </row>
    <row r="170" spans="1:59" ht="15" x14ac:dyDescent="0.25">
      <c r="A170" s="243"/>
      <c r="B170" s="163">
        <v>1</v>
      </c>
      <c r="C170" s="163">
        <v>1</v>
      </c>
      <c r="D170" s="163">
        <v>1</v>
      </c>
      <c r="E170" s="166">
        <v>0</v>
      </c>
      <c r="F170" s="166">
        <v>0</v>
      </c>
      <c r="G170" s="166">
        <v>0</v>
      </c>
      <c r="H170" s="166">
        <v>0</v>
      </c>
      <c r="I170" s="166">
        <v>0</v>
      </c>
      <c r="J170" s="166">
        <v>0</v>
      </c>
      <c r="K170" s="166">
        <v>0</v>
      </c>
      <c r="L170" s="166">
        <v>0</v>
      </c>
      <c r="M170" s="166">
        <v>0</v>
      </c>
      <c r="N170" s="166">
        <v>0</v>
      </c>
      <c r="O170" s="166">
        <v>0</v>
      </c>
      <c r="P170" s="166">
        <v>0</v>
      </c>
      <c r="Q170" s="166">
        <v>0</v>
      </c>
      <c r="R170" s="166">
        <v>0</v>
      </c>
      <c r="S170" s="166">
        <v>0</v>
      </c>
      <c r="T170" s="166">
        <v>0</v>
      </c>
      <c r="U170" s="166">
        <v>0</v>
      </c>
      <c r="V170" s="166">
        <v>0</v>
      </c>
      <c r="W170" s="166">
        <v>0</v>
      </c>
      <c r="X170" s="166">
        <v>0</v>
      </c>
      <c r="Y170" s="166">
        <v>0</v>
      </c>
      <c r="Z170" s="166">
        <v>0</v>
      </c>
      <c r="AA170" s="166">
        <v>0</v>
      </c>
      <c r="AB170" s="166">
        <v>0</v>
      </c>
      <c r="AC170" s="166">
        <v>0</v>
      </c>
      <c r="AD170" s="166">
        <v>0</v>
      </c>
      <c r="AE170" s="166">
        <v>0</v>
      </c>
      <c r="AF170" s="166">
        <v>0</v>
      </c>
      <c r="AG170" s="166">
        <v>0</v>
      </c>
      <c r="AH170" s="166">
        <v>0</v>
      </c>
      <c r="AI170" s="166">
        <v>0</v>
      </c>
      <c r="AJ170" s="166">
        <v>0</v>
      </c>
      <c r="AK170" s="166">
        <v>0</v>
      </c>
      <c r="AL170" s="166">
        <v>0</v>
      </c>
      <c r="AM170" s="166">
        <v>0</v>
      </c>
      <c r="AN170" s="166">
        <v>0</v>
      </c>
      <c r="AO170" s="166">
        <v>0</v>
      </c>
      <c r="AP170" s="166">
        <v>0</v>
      </c>
      <c r="AQ170" s="166">
        <v>0</v>
      </c>
      <c r="AR170" s="166">
        <v>0</v>
      </c>
      <c r="AS170" s="166">
        <v>0</v>
      </c>
      <c r="AT170" s="166">
        <v>0</v>
      </c>
      <c r="AU170" s="166">
        <v>0</v>
      </c>
      <c r="AV170" s="166">
        <v>0</v>
      </c>
      <c r="AW170" s="166">
        <v>0</v>
      </c>
      <c r="AX170" s="166">
        <v>0</v>
      </c>
      <c r="AY170" s="166">
        <v>0</v>
      </c>
      <c r="AZ170" s="166">
        <v>0</v>
      </c>
      <c r="BA170" s="166">
        <v>0</v>
      </c>
      <c r="BB170" s="166">
        <v>0</v>
      </c>
      <c r="BC170" s="166">
        <v>0</v>
      </c>
      <c r="BD170" s="166">
        <v>0</v>
      </c>
      <c r="BE170" s="166">
        <v>0</v>
      </c>
      <c r="BF170" s="166">
        <v>0</v>
      </c>
      <c r="BG170" s="166">
        <v>0</v>
      </c>
    </row>
    <row r="171" spans="1:59" ht="15" x14ac:dyDescent="0.25">
      <c r="A171" s="243"/>
      <c r="B171" s="163">
        <v>1</v>
      </c>
      <c r="C171" s="163">
        <v>1</v>
      </c>
      <c r="D171" s="163">
        <v>1</v>
      </c>
      <c r="E171" s="166">
        <v>0</v>
      </c>
      <c r="F171" s="166">
        <v>0</v>
      </c>
      <c r="G171" s="166">
        <v>0</v>
      </c>
      <c r="H171" s="166">
        <v>0</v>
      </c>
      <c r="I171" s="166">
        <v>0</v>
      </c>
      <c r="J171" s="166">
        <v>0</v>
      </c>
      <c r="K171" s="166">
        <v>0</v>
      </c>
      <c r="L171" s="166">
        <v>0</v>
      </c>
      <c r="M171" s="166">
        <v>0</v>
      </c>
      <c r="N171" s="166">
        <v>0</v>
      </c>
      <c r="O171" s="166">
        <v>0</v>
      </c>
      <c r="P171" s="166">
        <v>0</v>
      </c>
      <c r="Q171" s="166">
        <v>0</v>
      </c>
      <c r="R171" s="166">
        <v>0</v>
      </c>
      <c r="S171" s="166">
        <v>0</v>
      </c>
      <c r="T171" s="166">
        <v>0</v>
      </c>
      <c r="U171" s="166">
        <v>0</v>
      </c>
      <c r="V171" s="166">
        <v>0</v>
      </c>
      <c r="W171" s="166">
        <v>0</v>
      </c>
      <c r="X171" s="166">
        <v>0</v>
      </c>
      <c r="Y171" s="166">
        <v>0</v>
      </c>
      <c r="Z171" s="166">
        <v>0</v>
      </c>
      <c r="AA171" s="166">
        <v>0</v>
      </c>
      <c r="AB171" s="166">
        <v>0</v>
      </c>
      <c r="AC171" s="166">
        <v>0</v>
      </c>
      <c r="AD171" s="166">
        <v>0</v>
      </c>
      <c r="AE171" s="166">
        <v>0</v>
      </c>
      <c r="AF171" s="166">
        <v>0</v>
      </c>
      <c r="AG171" s="166">
        <v>0</v>
      </c>
      <c r="AH171" s="166">
        <v>0</v>
      </c>
      <c r="AI171" s="166">
        <v>0</v>
      </c>
      <c r="AJ171" s="166">
        <v>0</v>
      </c>
      <c r="AK171" s="166">
        <v>0</v>
      </c>
      <c r="AL171" s="166">
        <v>0</v>
      </c>
      <c r="AM171" s="166">
        <v>0</v>
      </c>
      <c r="AN171" s="166">
        <v>0</v>
      </c>
      <c r="AO171" s="166">
        <v>0</v>
      </c>
      <c r="AP171" s="166">
        <v>0</v>
      </c>
      <c r="AQ171" s="166">
        <v>0</v>
      </c>
      <c r="AR171" s="166">
        <v>0</v>
      </c>
      <c r="AS171" s="166">
        <v>0</v>
      </c>
      <c r="AT171" s="166">
        <v>0</v>
      </c>
      <c r="AU171" s="166">
        <v>0</v>
      </c>
      <c r="AV171" s="166">
        <v>0</v>
      </c>
      <c r="AW171" s="166">
        <v>0</v>
      </c>
      <c r="AX171" s="166">
        <v>0</v>
      </c>
      <c r="AY171" s="166">
        <v>0</v>
      </c>
      <c r="AZ171" s="166">
        <v>0</v>
      </c>
      <c r="BA171" s="166">
        <v>0</v>
      </c>
      <c r="BB171" s="166">
        <v>0</v>
      </c>
      <c r="BC171" s="166">
        <v>0</v>
      </c>
      <c r="BD171" s="166">
        <v>0</v>
      </c>
      <c r="BE171" s="166">
        <v>0</v>
      </c>
      <c r="BF171" s="166">
        <v>0</v>
      </c>
      <c r="BG171" s="166">
        <v>0</v>
      </c>
    </row>
    <row r="172" spans="1:59" ht="15" x14ac:dyDescent="0.25">
      <c r="A172" s="243"/>
      <c r="B172" s="163">
        <v>1</v>
      </c>
      <c r="C172" s="163">
        <v>1</v>
      </c>
      <c r="D172" s="163">
        <v>1</v>
      </c>
      <c r="E172" s="166">
        <v>0</v>
      </c>
      <c r="F172" s="166">
        <v>0</v>
      </c>
      <c r="G172" s="166">
        <v>0</v>
      </c>
      <c r="H172" s="166">
        <v>0</v>
      </c>
      <c r="I172" s="166">
        <v>0</v>
      </c>
      <c r="J172" s="166">
        <v>0</v>
      </c>
      <c r="K172" s="166">
        <v>0</v>
      </c>
      <c r="L172" s="166">
        <v>0</v>
      </c>
      <c r="M172" s="166">
        <v>0</v>
      </c>
      <c r="N172" s="166">
        <v>0</v>
      </c>
      <c r="O172" s="166">
        <v>0</v>
      </c>
      <c r="P172" s="166">
        <v>0</v>
      </c>
      <c r="Q172" s="166">
        <v>0</v>
      </c>
      <c r="R172" s="166">
        <v>0</v>
      </c>
      <c r="S172" s="166">
        <v>0</v>
      </c>
      <c r="T172" s="166">
        <v>0</v>
      </c>
      <c r="U172" s="166">
        <v>0</v>
      </c>
      <c r="V172" s="166">
        <v>0</v>
      </c>
      <c r="W172" s="166">
        <v>0</v>
      </c>
      <c r="X172" s="166">
        <v>0</v>
      </c>
      <c r="Y172" s="166">
        <v>0</v>
      </c>
      <c r="Z172" s="166">
        <v>0</v>
      </c>
      <c r="AA172" s="166">
        <v>0</v>
      </c>
      <c r="AB172" s="166">
        <v>0</v>
      </c>
      <c r="AC172" s="166">
        <v>0</v>
      </c>
      <c r="AD172" s="166">
        <v>0</v>
      </c>
      <c r="AE172" s="166">
        <v>0</v>
      </c>
      <c r="AF172" s="166">
        <v>0</v>
      </c>
      <c r="AG172" s="166">
        <v>0</v>
      </c>
      <c r="AH172" s="166">
        <v>0</v>
      </c>
      <c r="AI172" s="166">
        <v>0</v>
      </c>
      <c r="AJ172" s="166">
        <v>0</v>
      </c>
      <c r="AK172" s="166">
        <v>0</v>
      </c>
      <c r="AL172" s="166">
        <v>0</v>
      </c>
      <c r="AM172" s="166">
        <v>0</v>
      </c>
      <c r="AN172" s="166">
        <v>0</v>
      </c>
      <c r="AO172" s="166">
        <v>0</v>
      </c>
      <c r="AP172" s="166">
        <v>0</v>
      </c>
      <c r="AQ172" s="166">
        <v>0</v>
      </c>
      <c r="AR172" s="166">
        <v>0</v>
      </c>
      <c r="AS172" s="166">
        <v>0</v>
      </c>
      <c r="AT172" s="166">
        <v>0</v>
      </c>
      <c r="AU172" s="166">
        <v>0</v>
      </c>
      <c r="AV172" s="166">
        <v>0</v>
      </c>
      <c r="AW172" s="166">
        <v>0</v>
      </c>
      <c r="AX172" s="166">
        <v>0</v>
      </c>
      <c r="AY172" s="166">
        <v>0</v>
      </c>
      <c r="AZ172" s="166">
        <v>0</v>
      </c>
      <c r="BA172" s="166">
        <v>0</v>
      </c>
      <c r="BB172" s="166">
        <v>0</v>
      </c>
      <c r="BC172" s="166">
        <v>0</v>
      </c>
      <c r="BD172" s="166">
        <v>0</v>
      </c>
      <c r="BE172" s="166">
        <v>0</v>
      </c>
      <c r="BF172" s="166">
        <v>0</v>
      </c>
      <c r="BG172" s="166">
        <v>0</v>
      </c>
    </row>
    <row r="173" spans="1:59" ht="15" x14ac:dyDescent="0.25">
      <c r="A173" s="243"/>
      <c r="B173" s="163">
        <v>1</v>
      </c>
      <c r="C173" s="163">
        <v>1</v>
      </c>
      <c r="D173" s="163">
        <v>1</v>
      </c>
      <c r="E173" s="166">
        <v>0</v>
      </c>
      <c r="F173" s="166">
        <v>0</v>
      </c>
      <c r="G173" s="166">
        <v>0</v>
      </c>
      <c r="H173" s="166">
        <v>0</v>
      </c>
      <c r="I173" s="166">
        <v>0</v>
      </c>
      <c r="J173" s="166">
        <v>0</v>
      </c>
      <c r="K173" s="166">
        <v>0</v>
      </c>
      <c r="L173" s="166">
        <v>0</v>
      </c>
      <c r="M173" s="166">
        <v>0</v>
      </c>
      <c r="N173" s="166">
        <v>0</v>
      </c>
      <c r="O173" s="166">
        <v>0</v>
      </c>
      <c r="P173" s="166">
        <v>0</v>
      </c>
      <c r="Q173" s="166">
        <v>0</v>
      </c>
      <c r="R173" s="166">
        <v>0</v>
      </c>
      <c r="S173" s="166">
        <v>0</v>
      </c>
      <c r="T173" s="166">
        <v>0</v>
      </c>
      <c r="U173" s="166">
        <v>0</v>
      </c>
      <c r="V173" s="166">
        <v>0</v>
      </c>
      <c r="W173" s="166">
        <v>0</v>
      </c>
      <c r="X173" s="166">
        <v>0</v>
      </c>
      <c r="Y173" s="166">
        <v>0</v>
      </c>
      <c r="Z173" s="166">
        <v>0</v>
      </c>
      <c r="AA173" s="166">
        <v>0</v>
      </c>
      <c r="AB173" s="166">
        <v>0</v>
      </c>
      <c r="AC173" s="166">
        <v>0</v>
      </c>
      <c r="AD173" s="166">
        <v>0</v>
      </c>
      <c r="AE173" s="166">
        <v>0</v>
      </c>
      <c r="AF173" s="166">
        <v>0</v>
      </c>
      <c r="AG173" s="166">
        <v>0</v>
      </c>
      <c r="AH173" s="166">
        <v>0</v>
      </c>
      <c r="AI173" s="166">
        <v>0</v>
      </c>
      <c r="AJ173" s="166">
        <v>0</v>
      </c>
      <c r="AK173" s="166">
        <v>0</v>
      </c>
      <c r="AL173" s="166">
        <v>0</v>
      </c>
      <c r="AM173" s="166">
        <v>0</v>
      </c>
      <c r="AN173" s="166">
        <v>0</v>
      </c>
      <c r="AO173" s="166">
        <v>0</v>
      </c>
      <c r="AP173" s="166">
        <v>0</v>
      </c>
      <c r="AQ173" s="166">
        <v>0</v>
      </c>
      <c r="AR173" s="166">
        <v>0</v>
      </c>
      <c r="AS173" s="166">
        <v>0</v>
      </c>
      <c r="AT173" s="166">
        <v>0</v>
      </c>
      <c r="AU173" s="166">
        <v>0</v>
      </c>
      <c r="AV173" s="166">
        <v>0</v>
      </c>
      <c r="AW173" s="166">
        <v>0</v>
      </c>
      <c r="AX173" s="166">
        <v>0</v>
      </c>
      <c r="AY173" s="166">
        <v>0</v>
      </c>
      <c r="AZ173" s="166">
        <v>0</v>
      </c>
      <c r="BA173" s="166">
        <v>0</v>
      </c>
      <c r="BB173" s="166">
        <v>0</v>
      </c>
      <c r="BC173" s="166">
        <v>0</v>
      </c>
      <c r="BD173" s="166">
        <v>0</v>
      </c>
      <c r="BE173" s="166">
        <v>0</v>
      </c>
      <c r="BF173" s="166">
        <v>0</v>
      </c>
      <c r="BG173" s="166">
        <v>0</v>
      </c>
    </row>
    <row r="174" spans="1:59" ht="15" x14ac:dyDescent="0.25">
      <c r="A174" s="243"/>
      <c r="B174" s="163">
        <v>1</v>
      </c>
      <c r="C174" s="163">
        <v>1</v>
      </c>
      <c r="D174" s="163">
        <v>1</v>
      </c>
      <c r="E174" s="166">
        <v>0</v>
      </c>
      <c r="F174" s="166">
        <v>0</v>
      </c>
      <c r="G174" s="166">
        <v>0</v>
      </c>
      <c r="H174" s="166">
        <v>0</v>
      </c>
      <c r="I174" s="166">
        <v>0</v>
      </c>
      <c r="J174" s="166">
        <v>0</v>
      </c>
      <c r="K174" s="166">
        <v>0</v>
      </c>
      <c r="L174" s="166">
        <v>0</v>
      </c>
      <c r="M174" s="166">
        <v>0</v>
      </c>
      <c r="N174" s="166">
        <v>0</v>
      </c>
      <c r="O174" s="166">
        <v>0</v>
      </c>
      <c r="P174" s="166">
        <v>0</v>
      </c>
      <c r="Q174" s="166">
        <v>0</v>
      </c>
      <c r="R174" s="166">
        <v>0</v>
      </c>
      <c r="S174" s="166">
        <v>0</v>
      </c>
      <c r="T174" s="166">
        <v>0</v>
      </c>
      <c r="U174" s="166">
        <v>0</v>
      </c>
      <c r="V174" s="166">
        <v>0</v>
      </c>
      <c r="W174" s="166">
        <v>0</v>
      </c>
      <c r="X174" s="166">
        <v>0</v>
      </c>
      <c r="Y174" s="166">
        <v>0</v>
      </c>
      <c r="Z174" s="166">
        <v>0</v>
      </c>
      <c r="AA174" s="166">
        <v>0</v>
      </c>
      <c r="AB174" s="166">
        <v>0</v>
      </c>
      <c r="AC174" s="166">
        <v>0</v>
      </c>
      <c r="AD174" s="166">
        <v>0</v>
      </c>
      <c r="AE174" s="166">
        <v>0</v>
      </c>
      <c r="AF174" s="166">
        <v>0</v>
      </c>
      <c r="AG174" s="166">
        <v>0</v>
      </c>
      <c r="AH174" s="166">
        <v>0</v>
      </c>
      <c r="AI174" s="166">
        <v>0</v>
      </c>
      <c r="AJ174" s="166">
        <v>0</v>
      </c>
      <c r="AK174" s="166">
        <v>0</v>
      </c>
      <c r="AL174" s="166">
        <v>0</v>
      </c>
      <c r="AM174" s="166">
        <v>0</v>
      </c>
      <c r="AN174" s="166">
        <v>0</v>
      </c>
      <c r="AO174" s="166">
        <v>0</v>
      </c>
      <c r="AP174" s="166">
        <v>0</v>
      </c>
      <c r="AQ174" s="166">
        <v>0</v>
      </c>
      <c r="AR174" s="166">
        <v>0</v>
      </c>
      <c r="AS174" s="166">
        <v>0</v>
      </c>
      <c r="AT174" s="166">
        <v>0</v>
      </c>
      <c r="AU174" s="166">
        <v>0</v>
      </c>
      <c r="AV174" s="166">
        <v>0</v>
      </c>
      <c r="AW174" s="166">
        <v>0</v>
      </c>
      <c r="AX174" s="166">
        <v>0</v>
      </c>
      <c r="AY174" s="166">
        <v>0</v>
      </c>
      <c r="AZ174" s="166">
        <v>0</v>
      </c>
      <c r="BA174" s="166">
        <v>0</v>
      </c>
      <c r="BB174" s="166">
        <v>0</v>
      </c>
      <c r="BC174" s="166">
        <v>0</v>
      </c>
      <c r="BD174" s="166">
        <v>0</v>
      </c>
      <c r="BE174" s="166">
        <v>0</v>
      </c>
      <c r="BF174" s="166">
        <v>0</v>
      </c>
      <c r="BG174" s="166">
        <v>0</v>
      </c>
    </row>
    <row r="175" spans="1:59" ht="15" x14ac:dyDescent="0.25">
      <c r="A175" s="243"/>
      <c r="B175" s="163">
        <v>1</v>
      </c>
      <c r="C175" s="163">
        <v>1</v>
      </c>
      <c r="D175" s="163">
        <v>1</v>
      </c>
      <c r="E175" s="166">
        <v>0</v>
      </c>
      <c r="F175" s="166">
        <v>0</v>
      </c>
      <c r="G175" s="166">
        <v>0</v>
      </c>
      <c r="H175" s="166">
        <v>0</v>
      </c>
      <c r="I175" s="166">
        <v>0</v>
      </c>
      <c r="J175" s="166">
        <v>0</v>
      </c>
      <c r="K175" s="166">
        <v>0</v>
      </c>
      <c r="L175" s="166">
        <v>0</v>
      </c>
      <c r="M175" s="166">
        <v>0</v>
      </c>
      <c r="N175" s="166">
        <v>0</v>
      </c>
      <c r="O175" s="166">
        <v>0</v>
      </c>
      <c r="P175" s="166">
        <v>0</v>
      </c>
      <c r="Q175" s="166">
        <v>0</v>
      </c>
      <c r="R175" s="166">
        <v>0</v>
      </c>
      <c r="S175" s="166">
        <v>0</v>
      </c>
      <c r="T175" s="166">
        <v>0</v>
      </c>
      <c r="U175" s="166">
        <v>0</v>
      </c>
      <c r="V175" s="166">
        <v>0</v>
      </c>
      <c r="W175" s="166">
        <v>0</v>
      </c>
      <c r="X175" s="166">
        <v>0</v>
      </c>
      <c r="Y175" s="166">
        <v>0</v>
      </c>
      <c r="Z175" s="166">
        <v>0</v>
      </c>
      <c r="AA175" s="166">
        <v>0</v>
      </c>
      <c r="AB175" s="166">
        <v>0</v>
      </c>
      <c r="AC175" s="166">
        <v>0</v>
      </c>
      <c r="AD175" s="166">
        <v>0</v>
      </c>
      <c r="AE175" s="166">
        <v>0</v>
      </c>
      <c r="AF175" s="166">
        <v>0</v>
      </c>
      <c r="AG175" s="166">
        <v>0</v>
      </c>
      <c r="AH175" s="166">
        <v>0</v>
      </c>
      <c r="AI175" s="166">
        <v>0</v>
      </c>
      <c r="AJ175" s="166">
        <v>0</v>
      </c>
      <c r="AK175" s="166">
        <v>0</v>
      </c>
      <c r="AL175" s="166">
        <v>0</v>
      </c>
      <c r="AM175" s="166">
        <v>0</v>
      </c>
      <c r="AN175" s="166">
        <v>0</v>
      </c>
      <c r="AO175" s="166">
        <v>0</v>
      </c>
      <c r="AP175" s="166">
        <v>0</v>
      </c>
      <c r="AQ175" s="166">
        <v>0</v>
      </c>
      <c r="AR175" s="166">
        <v>0</v>
      </c>
      <c r="AS175" s="166">
        <v>0</v>
      </c>
      <c r="AT175" s="166">
        <v>0</v>
      </c>
      <c r="AU175" s="166">
        <v>0</v>
      </c>
      <c r="AV175" s="166">
        <v>0</v>
      </c>
      <c r="AW175" s="166">
        <v>0</v>
      </c>
      <c r="AX175" s="166">
        <v>0</v>
      </c>
      <c r="AY175" s="166">
        <v>0</v>
      </c>
      <c r="AZ175" s="166">
        <v>0</v>
      </c>
      <c r="BA175" s="166">
        <v>0</v>
      </c>
      <c r="BB175" s="166">
        <v>0</v>
      </c>
      <c r="BC175" s="166">
        <v>0</v>
      </c>
      <c r="BD175" s="166">
        <v>0</v>
      </c>
      <c r="BE175" s="166">
        <v>0</v>
      </c>
      <c r="BF175" s="166">
        <v>0</v>
      </c>
      <c r="BG175" s="166">
        <v>0</v>
      </c>
    </row>
    <row r="176" spans="1:59" ht="15" x14ac:dyDescent="0.25">
      <c r="A176" s="243"/>
      <c r="B176" s="163">
        <v>1</v>
      </c>
      <c r="C176" s="163">
        <v>1</v>
      </c>
      <c r="D176" s="163">
        <v>1</v>
      </c>
      <c r="E176" s="166">
        <v>0</v>
      </c>
      <c r="F176" s="166">
        <v>0</v>
      </c>
      <c r="G176" s="166">
        <v>0</v>
      </c>
      <c r="H176" s="166">
        <v>0</v>
      </c>
      <c r="I176" s="166">
        <v>0</v>
      </c>
      <c r="J176" s="166">
        <v>0</v>
      </c>
      <c r="K176" s="166">
        <v>0</v>
      </c>
      <c r="L176" s="166">
        <v>0</v>
      </c>
      <c r="M176" s="166">
        <v>0</v>
      </c>
      <c r="N176" s="166">
        <v>0</v>
      </c>
      <c r="O176" s="166">
        <v>0</v>
      </c>
      <c r="P176" s="166">
        <v>0</v>
      </c>
      <c r="Q176" s="166">
        <v>0</v>
      </c>
      <c r="R176" s="166">
        <v>0</v>
      </c>
      <c r="S176" s="166">
        <v>0</v>
      </c>
      <c r="T176" s="166">
        <v>0</v>
      </c>
      <c r="U176" s="166">
        <v>0</v>
      </c>
      <c r="V176" s="166">
        <v>0</v>
      </c>
      <c r="W176" s="166">
        <v>0</v>
      </c>
      <c r="X176" s="166">
        <v>0</v>
      </c>
      <c r="Y176" s="166">
        <v>0</v>
      </c>
      <c r="Z176" s="166">
        <v>0</v>
      </c>
      <c r="AA176" s="166">
        <v>0</v>
      </c>
      <c r="AB176" s="166">
        <v>0</v>
      </c>
      <c r="AC176" s="166">
        <v>0</v>
      </c>
      <c r="AD176" s="166">
        <v>0</v>
      </c>
      <c r="AE176" s="166">
        <v>0</v>
      </c>
      <c r="AF176" s="166">
        <v>0</v>
      </c>
      <c r="AG176" s="166">
        <v>0</v>
      </c>
      <c r="AH176" s="166">
        <v>0</v>
      </c>
      <c r="AI176" s="166">
        <v>0</v>
      </c>
      <c r="AJ176" s="166">
        <v>0</v>
      </c>
      <c r="AK176" s="166">
        <v>0</v>
      </c>
      <c r="AL176" s="166">
        <v>0</v>
      </c>
      <c r="AM176" s="166">
        <v>0</v>
      </c>
      <c r="AN176" s="166">
        <v>0</v>
      </c>
      <c r="AO176" s="166">
        <v>0</v>
      </c>
      <c r="AP176" s="166">
        <v>0</v>
      </c>
      <c r="AQ176" s="166">
        <v>0</v>
      </c>
      <c r="AR176" s="166">
        <v>0</v>
      </c>
      <c r="AS176" s="166">
        <v>0</v>
      </c>
      <c r="AT176" s="166">
        <v>0</v>
      </c>
      <c r="AU176" s="166">
        <v>0</v>
      </c>
      <c r="AV176" s="166">
        <v>0</v>
      </c>
      <c r="AW176" s="166">
        <v>0</v>
      </c>
      <c r="AX176" s="166">
        <v>0</v>
      </c>
      <c r="AY176" s="166">
        <v>0</v>
      </c>
      <c r="AZ176" s="166">
        <v>0</v>
      </c>
      <c r="BA176" s="166">
        <v>0</v>
      </c>
      <c r="BB176" s="166">
        <v>0</v>
      </c>
      <c r="BC176" s="166">
        <v>0</v>
      </c>
      <c r="BD176" s="166">
        <v>0</v>
      </c>
      <c r="BE176" s="166">
        <v>0</v>
      </c>
      <c r="BF176" s="166">
        <v>0</v>
      </c>
      <c r="BG176" s="166">
        <v>0</v>
      </c>
    </row>
    <row r="177" spans="1:59" ht="15" x14ac:dyDescent="0.25">
      <c r="A177" s="243"/>
      <c r="B177" s="163">
        <v>1</v>
      </c>
      <c r="C177" s="163">
        <v>1</v>
      </c>
      <c r="D177" s="163">
        <v>1</v>
      </c>
      <c r="E177" s="166">
        <v>0</v>
      </c>
      <c r="F177" s="166">
        <v>0</v>
      </c>
      <c r="G177" s="166">
        <v>0</v>
      </c>
      <c r="H177" s="166">
        <v>0</v>
      </c>
      <c r="I177" s="166">
        <v>0</v>
      </c>
      <c r="J177" s="166">
        <v>0</v>
      </c>
      <c r="K177" s="166">
        <v>0</v>
      </c>
      <c r="L177" s="166">
        <v>0</v>
      </c>
      <c r="M177" s="166">
        <v>0</v>
      </c>
      <c r="N177" s="166">
        <v>0</v>
      </c>
      <c r="O177" s="166">
        <v>0</v>
      </c>
      <c r="P177" s="166">
        <v>0</v>
      </c>
      <c r="Q177" s="166">
        <v>0</v>
      </c>
      <c r="R177" s="166">
        <v>0</v>
      </c>
      <c r="S177" s="166">
        <v>0</v>
      </c>
      <c r="T177" s="166">
        <v>0</v>
      </c>
      <c r="U177" s="166">
        <v>0</v>
      </c>
      <c r="V177" s="166">
        <v>0</v>
      </c>
      <c r="W177" s="166">
        <v>0</v>
      </c>
      <c r="X177" s="166">
        <v>0</v>
      </c>
      <c r="Y177" s="166">
        <v>0</v>
      </c>
      <c r="Z177" s="166">
        <v>0</v>
      </c>
      <c r="AA177" s="166">
        <v>0</v>
      </c>
      <c r="AB177" s="166">
        <v>0</v>
      </c>
      <c r="AC177" s="166">
        <v>0</v>
      </c>
      <c r="AD177" s="166">
        <v>0</v>
      </c>
      <c r="AE177" s="166">
        <v>0</v>
      </c>
      <c r="AF177" s="166">
        <v>0</v>
      </c>
      <c r="AG177" s="166">
        <v>0</v>
      </c>
      <c r="AH177" s="166">
        <v>0</v>
      </c>
      <c r="AI177" s="166">
        <v>0</v>
      </c>
      <c r="AJ177" s="166">
        <v>0</v>
      </c>
      <c r="AK177" s="166">
        <v>0</v>
      </c>
      <c r="AL177" s="166">
        <v>0</v>
      </c>
      <c r="AM177" s="166">
        <v>0</v>
      </c>
      <c r="AN177" s="166">
        <v>0</v>
      </c>
      <c r="AO177" s="166">
        <v>0</v>
      </c>
      <c r="AP177" s="166">
        <v>0</v>
      </c>
      <c r="AQ177" s="166">
        <v>0</v>
      </c>
      <c r="AR177" s="166">
        <v>0</v>
      </c>
      <c r="AS177" s="166">
        <v>0</v>
      </c>
      <c r="AT177" s="166">
        <v>0</v>
      </c>
      <c r="AU177" s="166">
        <v>0</v>
      </c>
      <c r="AV177" s="166">
        <v>0</v>
      </c>
      <c r="AW177" s="166">
        <v>0</v>
      </c>
      <c r="AX177" s="166">
        <v>0</v>
      </c>
      <c r="AY177" s="166">
        <v>0</v>
      </c>
      <c r="AZ177" s="166">
        <v>0</v>
      </c>
      <c r="BA177" s="166">
        <v>0</v>
      </c>
      <c r="BB177" s="166">
        <v>0</v>
      </c>
      <c r="BC177" s="166">
        <v>0</v>
      </c>
      <c r="BD177" s="166">
        <v>0</v>
      </c>
      <c r="BE177" s="166">
        <v>0</v>
      </c>
      <c r="BF177" s="166">
        <v>0</v>
      </c>
      <c r="BG177" s="166">
        <v>0</v>
      </c>
    </row>
    <row r="178" spans="1:59" ht="15" x14ac:dyDescent="0.25">
      <c r="A178" s="243"/>
      <c r="B178" s="163">
        <v>1</v>
      </c>
      <c r="C178" s="163">
        <v>1</v>
      </c>
      <c r="D178" s="163">
        <v>1</v>
      </c>
      <c r="E178" s="166">
        <v>0</v>
      </c>
      <c r="F178" s="166">
        <v>0</v>
      </c>
      <c r="G178" s="166">
        <v>0</v>
      </c>
      <c r="H178" s="166">
        <v>0</v>
      </c>
      <c r="I178" s="166">
        <v>0</v>
      </c>
      <c r="J178" s="166">
        <v>0</v>
      </c>
      <c r="K178" s="166">
        <v>0</v>
      </c>
      <c r="L178" s="166">
        <v>0</v>
      </c>
      <c r="M178" s="166">
        <v>0</v>
      </c>
      <c r="N178" s="166">
        <v>0</v>
      </c>
      <c r="O178" s="166">
        <v>0</v>
      </c>
      <c r="P178" s="166">
        <v>0</v>
      </c>
      <c r="Q178" s="166">
        <v>0</v>
      </c>
      <c r="R178" s="166">
        <v>0</v>
      </c>
      <c r="S178" s="166">
        <v>0</v>
      </c>
      <c r="T178" s="166">
        <v>0</v>
      </c>
      <c r="U178" s="166">
        <v>0</v>
      </c>
      <c r="V178" s="166">
        <v>0</v>
      </c>
      <c r="W178" s="166">
        <v>0</v>
      </c>
      <c r="X178" s="166">
        <v>0</v>
      </c>
      <c r="Y178" s="166">
        <v>0</v>
      </c>
      <c r="Z178" s="166">
        <v>0</v>
      </c>
      <c r="AA178" s="166">
        <v>0</v>
      </c>
      <c r="AB178" s="166">
        <v>0</v>
      </c>
      <c r="AC178" s="166">
        <v>0</v>
      </c>
      <c r="AD178" s="166">
        <v>0</v>
      </c>
      <c r="AE178" s="166">
        <v>0</v>
      </c>
      <c r="AF178" s="166">
        <v>0</v>
      </c>
      <c r="AG178" s="166">
        <v>0</v>
      </c>
      <c r="AH178" s="166">
        <v>0</v>
      </c>
      <c r="AI178" s="166">
        <v>0</v>
      </c>
      <c r="AJ178" s="166">
        <v>0</v>
      </c>
      <c r="AK178" s="166">
        <v>0</v>
      </c>
      <c r="AL178" s="166">
        <v>0</v>
      </c>
      <c r="AM178" s="166">
        <v>0</v>
      </c>
      <c r="AN178" s="166">
        <v>0</v>
      </c>
      <c r="AO178" s="166">
        <v>0</v>
      </c>
      <c r="AP178" s="166">
        <v>0</v>
      </c>
      <c r="AQ178" s="166">
        <v>0</v>
      </c>
      <c r="AR178" s="166">
        <v>0</v>
      </c>
      <c r="AS178" s="166">
        <v>0</v>
      </c>
      <c r="AT178" s="166">
        <v>0</v>
      </c>
      <c r="AU178" s="166">
        <v>0</v>
      </c>
      <c r="AV178" s="166">
        <v>0</v>
      </c>
      <c r="AW178" s="166">
        <v>0</v>
      </c>
      <c r="AX178" s="166">
        <v>0</v>
      </c>
      <c r="AY178" s="166">
        <v>0</v>
      </c>
      <c r="AZ178" s="166">
        <v>0</v>
      </c>
      <c r="BA178" s="166">
        <v>0</v>
      </c>
      <c r="BB178" s="166">
        <v>0</v>
      </c>
      <c r="BC178" s="166">
        <v>0</v>
      </c>
      <c r="BD178" s="166">
        <v>0</v>
      </c>
      <c r="BE178" s="166">
        <v>0</v>
      </c>
      <c r="BF178" s="166">
        <v>0</v>
      </c>
      <c r="BG178" s="166">
        <v>0</v>
      </c>
    </row>
    <row r="179" spans="1:59" ht="15" x14ac:dyDescent="0.25">
      <c r="A179" s="243"/>
      <c r="B179" s="163">
        <v>1</v>
      </c>
      <c r="C179" s="163">
        <v>1</v>
      </c>
      <c r="D179" s="163">
        <v>1</v>
      </c>
      <c r="E179" s="166">
        <v>0</v>
      </c>
      <c r="F179" s="166">
        <v>0</v>
      </c>
      <c r="G179" s="166">
        <v>0</v>
      </c>
      <c r="H179" s="166">
        <v>0</v>
      </c>
      <c r="I179" s="166">
        <v>0</v>
      </c>
      <c r="J179" s="166">
        <v>0</v>
      </c>
      <c r="K179" s="166">
        <v>0</v>
      </c>
      <c r="L179" s="166">
        <v>0</v>
      </c>
      <c r="M179" s="166">
        <v>0</v>
      </c>
      <c r="N179" s="166">
        <v>0</v>
      </c>
      <c r="O179" s="166">
        <v>0</v>
      </c>
      <c r="P179" s="166">
        <v>0</v>
      </c>
      <c r="Q179" s="166">
        <v>0</v>
      </c>
      <c r="R179" s="166">
        <v>0</v>
      </c>
      <c r="S179" s="166">
        <v>0</v>
      </c>
      <c r="T179" s="166">
        <v>0</v>
      </c>
      <c r="U179" s="166">
        <v>0</v>
      </c>
      <c r="V179" s="166">
        <v>0</v>
      </c>
      <c r="W179" s="166">
        <v>0</v>
      </c>
      <c r="X179" s="166">
        <v>0</v>
      </c>
      <c r="Y179" s="166">
        <v>0</v>
      </c>
      <c r="Z179" s="166">
        <v>0</v>
      </c>
      <c r="AA179" s="166">
        <v>0</v>
      </c>
      <c r="AB179" s="166">
        <v>0</v>
      </c>
      <c r="AC179" s="166">
        <v>0</v>
      </c>
      <c r="AD179" s="166">
        <v>0</v>
      </c>
      <c r="AE179" s="166">
        <v>0</v>
      </c>
      <c r="AF179" s="166">
        <v>0</v>
      </c>
      <c r="AG179" s="166">
        <v>0</v>
      </c>
      <c r="AH179" s="166">
        <v>0</v>
      </c>
      <c r="AI179" s="166">
        <v>0</v>
      </c>
      <c r="AJ179" s="166">
        <v>0</v>
      </c>
      <c r="AK179" s="166">
        <v>0</v>
      </c>
      <c r="AL179" s="166">
        <v>0</v>
      </c>
      <c r="AM179" s="166">
        <v>0</v>
      </c>
      <c r="AN179" s="166">
        <v>0</v>
      </c>
      <c r="AO179" s="166">
        <v>0</v>
      </c>
      <c r="AP179" s="166">
        <v>0</v>
      </c>
      <c r="AQ179" s="166">
        <v>0</v>
      </c>
      <c r="AR179" s="166">
        <v>0</v>
      </c>
      <c r="AS179" s="166">
        <v>0</v>
      </c>
      <c r="AT179" s="166">
        <v>0</v>
      </c>
      <c r="AU179" s="166">
        <v>0</v>
      </c>
      <c r="AV179" s="166">
        <v>0</v>
      </c>
      <c r="AW179" s="166">
        <v>0</v>
      </c>
      <c r="AX179" s="166">
        <v>0</v>
      </c>
      <c r="AY179" s="166">
        <v>0</v>
      </c>
      <c r="AZ179" s="166">
        <v>0</v>
      </c>
      <c r="BA179" s="166">
        <v>0</v>
      </c>
      <c r="BB179" s="166">
        <v>0</v>
      </c>
      <c r="BC179" s="166">
        <v>0</v>
      </c>
      <c r="BD179" s="166">
        <v>0</v>
      </c>
      <c r="BE179" s="166">
        <v>0</v>
      </c>
      <c r="BF179" s="166">
        <v>0</v>
      </c>
      <c r="BG179" s="166">
        <v>0</v>
      </c>
    </row>
    <row r="180" spans="1:59" ht="15" x14ac:dyDescent="0.25">
      <c r="A180" s="243"/>
      <c r="B180" s="163">
        <v>1</v>
      </c>
      <c r="C180" s="163">
        <v>1</v>
      </c>
      <c r="D180" s="163">
        <v>1</v>
      </c>
      <c r="E180" s="166">
        <v>0</v>
      </c>
      <c r="F180" s="166">
        <v>0</v>
      </c>
      <c r="G180" s="166">
        <v>0</v>
      </c>
      <c r="H180" s="166">
        <v>0</v>
      </c>
      <c r="I180" s="166">
        <v>0</v>
      </c>
      <c r="J180" s="166">
        <v>0</v>
      </c>
      <c r="K180" s="166">
        <v>0</v>
      </c>
      <c r="L180" s="166">
        <v>0</v>
      </c>
      <c r="M180" s="166">
        <v>0</v>
      </c>
      <c r="N180" s="166">
        <v>0</v>
      </c>
      <c r="O180" s="166">
        <v>0</v>
      </c>
      <c r="P180" s="166">
        <v>0</v>
      </c>
      <c r="Q180" s="166">
        <v>0</v>
      </c>
      <c r="R180" s="166">
        <v>0</v>
      </c>
      <c r="S180" s="166">
        <v>0</v>
      </c>
      <c r="T180" s="166">
        <v>0</v>
      </c>
      <c r="U180" s="166">
        <v>0</v>
      </c>
      <c r="V180" s="166">
        <v>0</v>
      </c>
      <c r="W180" s="166">
        <v>0</v>
      </c>
      <c r="X180" s="166">
        <v>0</v>
      </c>
      <c r="Y180" s="166">
        <v>0</v>
      </c>
      <c r="Z180" s="166">
        <v>0</v>
      </c>
      <c r="AA180" s="166">
        <v>0</v>
      </c>
      <c r="AB180" s="166">
        <v>0</v>
      </c>
      <c r="AC180" s="166">
        <v>0</v>
      </c>
      <c r="AD180" s="166">
        <v>0</v>
      </c>
      <c r="AE180" s="166">
        <v>0</v>
      </c>
      <c r="AF180" s="166">
        <v>0</v>
      </c>
      <c r="AG180" s="166">
        <v>0</v>
      </c>
      <c r="AH180" s="166">
        <v>0</v>
      </c>
      <c r="AI180" s="166">
        <v>0</v>
      </c>
      <c r="AJ180" s="166">
        <v>0</v>
      </c>
      <c r="AK180" s="166">
        <v>0</v>
      </c>
      <c r="AL180" s="166">
        <v>0</v>
      </c>
      <c r="AM180" s="166">
        <v>0</v>
      </c>
      <c r="AN180" s="166">
        <v>0</v>
      </c>
      <c r="AO180" s="166">
        <v>0</v>
      </c>
      <c r="AP180" s="166">
        <v>0</v>
      </c>
      <c r="AQ180" s="166">
        <v>0</v>
      </c>
      <c r="AR180" s="166">
        <v>0</v>
      </c>
      <c r="AS180" s="166">
        <v>0</v>
      </c>
      <c r="AT180" s="166">
        <v>0</v>
      </c>
      <c r="AU180" s="166">
        <v>0</v>
      </c>
      <c r="AV180" s="166">
        <v>0</v>
      </c>
      <c r="AW180" s="166">
        <v>0</v>
      </c>
      <c r="AX180" s="166">
        <v>0</v>
      </c>
      <c r="AY180" s="166">
        <v>0</v>
      </c>
      <c r="AZ180" s="166">
        <v>0</v>
      </c>
      <c r="BA180" s="166">
        <v>0</v>
      </c>
      <c r="BB180" s="166">
        <v>0</v>
      </c>
      <c r="BC180" s="166">
        <v>0</v>
      </c>
      <c r="BD180" s="166">
        <v>0</v>
      </c>
      <c r="BE180" s="166">
        <v>0</v>
      </c>
      <c r="BF180" s="166">
        <v>0</v>
      </c>
      <c r="BG180" s="166">
        <v>0</v>
      </c>
    </row>
    <row r="181" spans="1:59" ht="15" x14ac:dyDescent="0.25">
      <c r="A181" s="243"/>
      <c r="B181" s="163">
        <v>1</v>
      </c>
      <c r="C181" s="163">
        <v>1</v>
      </c>
      <c r="D181" s="163">
        <v>1</v>
      </c>
      <c r="E181" s="166">
        <v>0</v>
      </c>
      <c r="F181" s="166">
        <v>0</v>
      </c>
      <c r="G181" s="166">
        <v>0</v>
      </c>
      <c r="H181" s="166">
        <v>0</v>
      </c>
      <c r="I181" s="166">
        <v>0</v>
      </c>
      <c r="J181" s="166">
        <v>0</v>
      </c>
      <c r="K181" s="166">
        <v>0</v>
      </c>
      <c r="L181" s="166">
        <v>0</v>
      </c>
      <c r="M181" s="166">
        <v>0</v>
      </c>
      <c r="N181" s="166">
        <v>0</v>
      </c>
      <c r="O181" s="166">
        <v>0</v>
      </c>
      <c r="P181" s="166">
        <v>0</v>
      </c>
      <c r="Q181" s="166">
        <v>0</v>
      </c>
      <c r="R181" s="166">
        <v>0</v>
      </c>
      <c r="S181" s="166">
        <v>0</v>
      </c>
      <c r="T181" s="166">
        <v>0</v>
      </c>
      <c r="U181" s="166">
        <v>0</v>
      </c>
      <c r="V181" s="166">
        <v>0</v>
      </c>
      <c r="W181" s="166">
        <v>0</v>
      </c>
      <c r="X181" s="166">
        <v>0</v>
      </c>
      <c r="Y181" s="166">
        <v>0</v>
      </c>
      <c r="Z181" s="166">
        <v>0</v>
      </c>
      <c r="AA181" s="166">
        <v>0</v>
      </c>
      <c r="AB181" s="166">
        <v>0</v>
      </c>
      <c r="AC181" s="166">
        <v>0</v>
      </c>
      <c r="AD181" s="166">
        <v>0</v>
      </c>
      <c r="AE181" s="166">
        <v>0</v>
      </c>
      <c r="AF181" s="166">
        <v>0</v>
      </c>
      <c r="AG181" s="166">
        <v>0</v>
      </c>
      <c r="AH181" s="166">
        <v>0</v>
      </c>
      <c r="AI181" s="166">
        <v>0</v>
      </c>
      <c r="AJ181" s="166">
        <v>0</v>
      </c>
      <c r="AK181" s="166">
        <v>0</v>
      </c>
      <c r="AL181" s="166">
        <v>0</v>
      </c>
      <c r="AM181" s="166">
        <v>0</v>
      </c>
      <c r="AN181" s="166">
        <v>0</v>
      </c>
      <c r="AO181" s="166">
        <v>0</v>
      </c>
      <c r="AP181" s="166">
        <v>0</v>
      </c>
      <c r="AQ181" s="166">
        <v>0</v>
      </c>
      <c r="AR181" s="166">
        <v>0</v>
      </c>
      <c r="AS181" s="166">
        <v>0</v>
      </c>
      <c r="AT181" s="166">
        <v>0</v>
      </c>
      <c r="AU181" s="166">
        <v>0</v>
      </c>
      <c r="AV181" s="166">
        <v>0</v>
      </c>
      <c r="AW181" s="166">
        <v>0</v>
      </c>
      <c r="AX181" s="166">
        <v>0</v>
      </c>
      <c r="AY181" s="166">
        <v>0</v>
      </c>
      <c r="AZ181" s="166">
        <v>0</v>
      </c>
      <c r="BA181" s="166">
        <v>0</v>
      </c>
      <c r="BB181" s="166">
        <v>0</v>
      </c>
      <c r="BC181" s="166">
        <v>0</v>
      </c>
      <c r="BD181" s="166">
        <v>0</v>
      </c>
      <c r="BE181" s="166">
        <v>0</v>
      </c>
      <c r="BF181" s="166">
        <v>0</v>
      </c>
      <c r="BG181" s="166">
        <v>0</v>
      </c>
    </row>
    <row r="182" spans="1:59" ht="15" x14ac:dyDescent="0.25">
      <c r="A182" s="243"/>
      <c r="B182" s="163">
        <v>1</v>
      </c>
      <c r="C182" s="163">
        <v>1</v>
      </c>
      <c r="D182" s="163">
        <v>1</v>
      </c>
      <c r="E182" s="166">
        <v>0</v>
      </c>
      <c r="F182" s="166">
        <v>0</v>
      </c>
      <c r="G182" s="166">
        <v>0</v>
      </c>
      <c r="H182" s="166">
        <v>0</v>
      </c>
      <c r="I182" s="166">
        <v>0</v>
      </c>
      <c r="J182" s="166">
        <v>0</v>
      </c>
      <c r="K182" s="166">
        <v>0</v>
      </c>
      <c r="L182" s="166">
        <v>0</v>
      </c>
      <c r="M182" s="166">
        <v>0</v>
      </c>
      <c r="N182" s="166">
        <v>0</v>
      </c>
      <c r="O182" s="166">
        <v>0</v>
      </c>
      <c r="P182" s="166">
        <v>0</v>
      </c>
      <c r="Q182" s="166">
        <v>0</v>
      </c>
      <c r="R182" s="166">
        <v>0</v>
      </c>
      <c r="S182" s="166">
        <v>0</v>
      </c>
      <c r="T182" s="166">
        <v>0</v>
      </c>
      <c r="U182" s="166">
        <v>0</v>
      </c>
      <c r="V182" s="166">
        <v>0</v>
      </c>
      <c r="W182" s="166">
        <v>0</v>
      </c>
      <c r="X182" s="166">
        <v>0</v>
      </c>
      <c r="Y182" s="166">
        <v>0</v>
      </c>
      <c r="Z182" s="166">
        <v>0</v>
      </c>
      <c r="AA182" s="166">
        <v>0</v>
      </c>
      <c r="AB182" s="166">
        <v>0</v>
      </c>
      <c r="AC182" s="166">
        <v>0</v>
      </c>
      <c r="AD182" s="166">
        <v>0</v>
      </c>
      <c r="AE182" s="166">
        <v>0</v>
      </c>
      <c r="AF182" s="166">
        <v>0</v>
      </c>
      <c r="AG182" s="166">
        <v>0</v>
      </c>
      <c r="AH182" s="166">
        <v>0</v>
      </c>
      <c r="AI182" s="166">
        <v>0</v>
      </c>
      <c r="AJ182" s="166">
        <v>0</v>
      </c>
      <c r="AK182" s="166">
        <v>0</v>
      </c>
      <c r="AL182" s="166">
        <v>0</v>
      </c>
      <c r="AM182" s="166">
        <v>0</v>
      </c>
      <c r="AN182" s="166">
        <v>0</v>
      </c>
      <c r="AO182" s="166">
        <v>0</v>
      </c>
      <c r="AP182" s="166">
        <v>0</v>
      </c>
      <c r="AQ182" s="166">
        <v>0</v>
      </c>
      <c r="AR182" s="166">
        <v>0</v>
      </c>
      <c r="AS182" s="166">
        <v>0</v>
      </c>
      <c r="AT182" s="166">
        <v>0</v>
      </c>
      <c r="AU182" s="166">
        <v>0</v>
      </c>
      <c r="AV182" s="166">
        <v>0</v>
      </c>
      <c r="AW182" s="166">
        <v>0</v>
      </c>
      <c r="AX182" s="166">
        <v>0</v>
      </c>
      <c r="AY182" s="166">
        <v>0</v>
      </c>
      <c r="AZ182" s="166">
        <v>0</v>
      </c>
      <c r="BA182" s="166">
        <v>0</v>
      </c>
      <c r="BB182" s="166">
        <v>0</v>
      </c>
      <c r="BC182" s="166">
        <v>0</v>
      </c>
      <c r="BD182" s="166">
        <v>0</v>
      </c>
      <c r="BE182" s="166">
        <v>0</v>
      </c>
      <c r="BF182" s="166">
        <v>0</v>
      </c>
      <c r="BG182" s="166">
        <v>0</v>
      </c>
    </row>
    <row r="183" spans="1:59" ht="15" x14ac:dyDescent="0.25">
      <c r="A183" s="243"/>
      <c r="B183" s="163">
        <v>1</v>
      </c>
      <c r="C183" s="163">
        <v>1</v>
      </c>
      <c r="D183" s="163">
        <v>1</v>
      </c>
      <c r="E183" s="166">
        <v>0</v>
      </c>
      <c r="F183" s="166">
        <v>0</v>
      </c>
      <c r="G183" s="166">
        <v>0</v>
      </c>
      <c r="H183" s="166">
        <v>0</v>
      </c>
      <c r="I183" s="166">
        <v>0</v>
      </c>
      <c r="J183" s="166">
        <v>0</v>
      </c>
      <c r="K183" s="166">
        <v>0</v>
      </c>
      <c r="L183" s="166">
        <v>0</v>
      </c>
      <c r="M183" s="166">
        <v>0</v>
      </c>
      <c r="N183" s="166">
        <v>0</v>
      </c>
      <c r="O183" s="166">
        <v>0</v>
      </c>
      <c r="P183" s="166">
        <v>0</v>
      </c>
      <c r="Q183" s="166">
        <v>0</v>
      </c>
      <c r="R183" s="166">
        <v>0</v>
      </c>
      <c r="S183" s="166">
        <v>0</v>
      </c>
      <c r="T183" s="166">
        <v>0</v>
      </c>
      <c r="U183" s="166">
        <v>0</v>
      </c>
      <c r="V183" s="166">
        <v>0</v>
      </c>
      <c r="W183" s="166">
        <v>0</v>
      </c>
      <c r="X183" s="166">
        <v>0</v>
      </c>
      <c r="Y183" s="166">
        <v>0</v>
      </c>
      <c r="Z183" s="166">
        <v>0</v>
      </c>
      <c r="AA183" s="166">
        <v>0</v>
      </c>
      <c r="AB183" s="166">
        <v>0</v>
      </c>
      <c r="AC183" s="166">
        <v>0</v>
      </c>
      <c r="AD183" s="166">
        <v>0</v>
      </c>
      <c r="AE183" s="166">
        <v>0</v>
      </c>
      <c r="AF183" s="166">
        <v>0</v>
      </c>
      <c r="AG183" s="166">
        <v>0</v>
      </c>
      <c r="AH183" s="166">
        <v>0</v>
      </c>
      <c r="AI183" s="166">
        <v>0</v>
      </c>
      <c r="AJ183" s="166">
        <v>0</v>
      </c>
      <c r="AK183" s="166">
        <v>0</v>
      </c>
      <c r="AL183" s="166">
        <v>0</v>
      </c>
      <c r="AM183" s="166">
        <v>0</v>
      </c>
      <c r="AN183" s="166">
        <v>0</v>
      </c>
      <c r="AO183" s="166">
        <v>0</v>
      </c>
      <c r="AP183" s="166">
        <v>0</v>
      </c>
      <c r="AQ183" s="166">
        <v>0</v>
      </c>
      <c r="AR183" s="166">
        <v>0</v>
      </c>
      <c r="AS183" s="166">
        <v>0</v>
      </c>
      <c r="AT183" s="166">
        <v>0</v>
      </c>
      <c r="AU183" s="166">
        <v>0</v>
      </c>
      <c r="AV183" s="166">
        <v>0</v>
      </c>
      <c r="AW183" s="166">
        <v>0</v>
      </c>
      <c r="AX183" s="166">
        <v>0</v>
      </c>
      <c r="AY183" s="166">
        <v>0</v>
      </c>
      <c r="AZ183" s="166">
        <v>0</v>
      </c>
      <c r="BA183" s="166">
        <v>0</v>
      </c>
      <c r="BB183" s="166">
        <v>0</v>
      </c>
      <c r="BC183" s="166">
        <v>0</v>
      </c>
      <c r="BD183" s="166">
        <v>0</v>
      </c>
      <c r="BE183" s="166">
        <v>0</v>
      </c>
      <c r="BF183" s="166">
        <v>0</v>
      </c>
      <c r="BG183" s="166">
        <v>0</v>
      </c>
    </row>
    <row r="184" spans="1:59" ht="15" x14ac:dyDescent="0.25">
      <c r="A184" s="243"/>
      <c r="B184" s="163">
        <v>1</v>
      </c>
      <c r="C184" s="163">
        <v>1</v>
      </c>
      <c r="D184" s="163">
        <v>1</v>
      </c>
      <c r="E184" s="166">
        <v>0</v>
      </c>
      <c r="F184" s="166">
        <v>0</v>
      </c>
      <c r="G184" s="166">
        <v>0</v>
      </c>
      <c r="H184" s="166">
        <v>0</v>
      </c>
      <c r="I184" s="166">
        <v>0</v>
      </c>
      <c r="J184" s="166">
        <v>0</v>
      </c>
      <c r="K184" s="166">
        <v>0</v>
      </c>
      <c r="L184" s="166">
        <v>0</v>
      </c>
      <c r="M184" s="166">
        <v>0</v>
      </c>
      <c r="N184" s="166">
        <v>0</v>
      </c>
      <c r="O184" s="166">
        <v>0</v>
      </c>
      <c r="P184" s="166">
        <v>0</v>
      </c>
      <c r="Q184" s="166">
        <v>0</v>
      </c>
      <c r="R184" s="166">
        <v>0</v>
      </c>
      <c r="S184" s="166">
        <v>0</v>
      </c>
      <c r="T184" s="166">
        <v>0</v>
      </c>
      <c r="U184" s="166">
        <v>0</v>
      </c>
      <c r="V184" s="166">
        <v>0</v>
      </c>
      <c r="W184" s="166">
        <v>0</v>
      </c>
      <c r="X184" s="166">
        <v>0</v>
      </c>
      <c r="Y184" s="166">
        <v>0</v>
      </c>
      <c r="Z184" s="166">
        <v>0</v>
      </c>
      <c r="AA184" s="166">
        <v>0</v>
      </c>
      <c r="AB184" s="166">
        <v>0</v>
      </c>
      <c r="AC184" s="166">
        <v>0</v>
      </c>
      <c r="AD184" s="166">
        <v>0</v>
      </c>
      <c r="AE184" s="166">
        <v>0</v>
      </c>
      <c r="AF184" s="166">
        <v>0</v>
      </c>
      <c r="AG184" s="166">
        <v>0</v>
      </c>
      <c r="AH184" s="166">
        <v>0</v>
      </c>
      <c r="AI184" s="166">
        <v>0</v>
      </c>
      <c r="AJ184" s="166">
        <v>0</v>
      </c>
      <c r="AK184" s="166">
        <v>0</v>
      </c>
      <c r="AL184" s="166">
        <v>0</v>
      </c>
      <c r="AM184" s="166">
        <v>0</v>
      </c>
      <c r="AN184" s="166">
        <v>0</v>
      </c>
      <c r="AO184" s="166">
        <v>0</v>
      </c>
      <c r="AP184" s="166">
        <v>0</v>
      </c>
      <c r="AQ184" s="166">
        <v>0</v>
      </c>
      <c r="AR184" s="166">
        <v>0</v>
      </c>
      <c r="AS184" s="166">
        <v>0</v>
      </c>
      <c r="AT184" s="166">
        <v>0</v>
      </c>
      <c r="AU184" s="166">
        <v>0</v>
      </c>
      <c r="AV184" s="166">
        <v>0</v>
      </c>
      <c r="AW184" s="166">
        <v>0</v>
      </c>
      <c r="AX184" s="166">
        <v>0</v>
      </c>
      <c r="AY184" s="166">
        <v>0</v>
      </c>
      <c r="AZ184" s="166">
        <v>0</v>
      </c>
      <c r="BA184" s="166">
        <v>0</v>
      </c>
      <c r="BB184" s="166">
        <v>0</v>
      </c>
      <c r="BC184" s="166">
        <v>0</v>
      </c>
      <c r="BD184" s="166">
        <v>0</v>
      </c>
      <c r="BE184" s="166">
        <v>0</v>
      </c>
      <c r="BF184" s="166">
        <v>0</v>
      </c>
      <c r="BG184" s="166">
        <v>0</v>
      </c>
    </row>
    <row r="185" spans="1:59" ht="15" x14ac:dyDescent="0.25">
      <c r="A185" s="243"/>
      <c r="B185" s="163">
        <v>1</v>
      </c>
      <c r="C185" s="163">
        <v>1</v>
      </c>
      <c r="D185" s="163">
        <v>1</v>
      </c>
      <c r="E185" s="166">
        <v>0</v>
      </c>
      <c r="F185" s="166">
        <v>0</v>
      </c>
      <c r="G185" s="166">
        <v>0</v>
      </c>
      <c r="H185" s="166">
        <v>0</v>
      </c>
      <c r="I185" s="166">
        <v>0</v>
      </c>
      <c r="J185" s="166">
        <v>0</v>
      </c>
      <c r="K185" s="166">
        <v>0</v>
      </c>
      <c r="L185" s="166">
        <v>0</v>
      </c>
      <c r="M185" s="166">
        <v>0</v>
      </c>
      <c r="N185" s="166">
        <v>0</v>
      </c>
      <c r="O185" s="166">
        <v>0</v>
      </c>
      <c r="P185" s="166">
        <v>0</v>
      </c>
      <c r="Q185" s="166">
        <v>0</v>
      </c>
      <c r="R185" s="166">
        <v>0</v>
      </c>
      <c r="S185" s="166">
        <v>0</v>
      </c>
      <c r="T185" s="166">
        <v>0</v>
      </c>
      <c r="U185" s="166">
        <v>0</v>
      </c>
      <c r="V185" s="166">
        <v>0</v>
      </c>
      <c r="W185" s="166">
        <v>0</v>
      </c>
      <c r="X185" s="166">
        <v>0</v>
      </c>
      <c r="Y185" s="166">
        <v>0</v>
      </c>
      <c r="Z185" s="166">
        <v>0</v>
      </c>
      <c r="AA185" s="166">
        <v>0</v>
      </c>
      <c r="AB185" s="166">
        <v>0</v>
      </c>
      <c r="AC185" s="166">
        <v>0</v>
      </c>
      <c r="AD185" s="166">
        <v>0</v>
      </c>
      <c r="AE185" s="166">
        <v>0</v>
      </c>
      <c r="AF185" s="166">
        <v>0</v>
      </c>
      <c r="AG185" s="166">
        <v>0</v>
      </c>
      <c r="AH185" s="166">
        <v>0</v>
      </c>
      <c r="AI185" s="166">
        <v>0</v>
      </c>
      <c r="AJ185" s="166">
        <v>0</v>
      </c>
      <c r="AK185" s="166">
        <v>0</v>
      </c>
      <c r="AL185" s="166">
        <v>0</v>
      </c>
      <c r="AM185" s="166">
        <v>0</v>
      </c>
      <c r="AN185" s="166">
        <v>0</v>
      </c>
      <c r="AO185" s="166">
        <v>0</v>
      </c>
      <c r="AP185" s="166">
        <v>0</v>
      </c>
      <c r="AQ185" s="166">
        <v>0</v>
      </c>
      <c r="AR185" s="166">
        <v>0</v>
      </c>
      <c r="AS185" s="166">
        <v>0</v>
      </c>
      <c r="AT185" s="166">
        <v>0</v>
      </c>
      <c r="AU185" s="166">
        <v>0</v>
      </c>
      <c r="AV185" s="166">
        <v>0</v>
      </c>
      <c r="AW185" s="166">
        <v>0</v>
      </c>
      <c r="AX185" s="166">
        <v>0</v>
      </c>
      <c r="AY185" s="166">
        <v>0</v>
      </c>
      <c r="AZ185" s="166">
        <v>0</v>
      </c>
      <c r="BA185" s="166">
        <v>0</v>
      </c>
      <c r="BB185" s="166">
        <v>0</v>
      </c>
      <c r="BC185" s="166">
        <v>0</v>
      </c>
      <c r="BD185" s="166">
        <v>0</v>
      </c>
      <c r="BE185" s="166">
        <v>0</v>
      </c>
      <c r="BF185" s="166">
        <v>0</v>
      </c>
      <c r="BG185" s="166">
        <v>0</v>
      </c>
    </row>
    <row r="186" spans="1:59" ht="15" x14ac:dyDescent="0.25">
      <c r="A186" s="243"/>
      <c r="B186" s="163">
        <v>1</v>
      </c>
      <c r="C186" s="163">
        <v>1</v>
      </c>
      <c r="D186" s="163">
        <v>1</v>
      </c>
      <c r="E186" s="166">
        <v>0</v>
      </c>
      <c r="F186" s="166">
        <v>0</v>
      </c>
      <c r="G186" s="166">
        <v>0</v>
      </c>
      <c r="H186" s="166">
        <v>0</v>
      </c>
      <c r="I186" s="166">
        <v>0</v>
      </c>
      <c r="J186" s="166">
        <v>0</v>
      </c>
      <c r="K186" s="166">
        <v>0</v>
      </c>
      <c r="L186" s="166">
        <v>0</v>
      </c>
      <c r="M186" s="166">
        <v>0</v>
      </c>
      <c r="N186" s="166">
        <v>0</v>
      </c>
      <c r="O186" s="166">
        <v>0</v>
      </c>
      <c r="P186" s="166">
        <v>0</v>
      </c>
      <c r="Q186" s="166">
        <v>0</v>
      </c>
      <c r="R186" s="166">
        <v>0</v>
      </c>
      <c r="S186" s="166">
        <v>0</v>
      </c>
      <c r="T186" s="166">
        <v>0</v>
      </c>
      <c r="U186" s="166">
        <v>0</v>
      </c>
      <c r="V186" s="166">
        <v>0</v>
      </c>
      <c r="W186" s="166">
        <v>0</v>
      </c>
      <c r="X186" s="166">
        <v>0</v>
      </c>
      <c r="Y186" s="166">
        <v>0</v>
      </c>
      <c r="Z186" s="166">
        <v>0</v>
      </c>
      <c r="AA186" s="166">
        <v>0</v>
      </c>
      <c r="AB186" s="166">
        <v>0</v>
      </c>
      <c r="AC186" s="166">
        <v>0</v>
      </c>
      <c r="AD186" s="166">
        <v>0</v>
      </c>
      <c r="AE186" s="166">
        <v>0</v>
      </c>
      <c r="AF186" s="166">
        <v>0</v>
      </c>
      <c r="AG186" s="166">
        <v>0</v>
      </c>
      <c r="AH186" s="166">
        <v>0</v>
      </c>
      <c r="AI186" s="166">
        <v>0</v>
      </c>
      <c r="AJ186" s="166">
        <v>0</v>
      </c>
      <c r="AK186" s="166">
        <v>0</v>
      </c>
      <c r="AL186" s="166">
        <v>0</v>
      </c>
      <c r="AM186" s="166">
        <v>0</v>
      </c>
      <c r="AN186" s="166">
        <v>0</v>
      </c>
      <c r="AO186" s="166">
        <v>0</v>
      </c>
      <c r="AP186" s="166">
        <v>0</v>
      </c>
      <c r="AQ186" s="166">
        <v>0</v>
      </c>
      <c r="AR186" s="166">
        <v>0</v>
      </c>
      <c r="AS186" s="166">
        <v>0</v>
      </c>
      <c r="AT186" s="166">
        <v>0</v>
      </c>
      <c r="AU186" s="166">
        <v>0</v>
      </c>
      <c r="AV186" s="166">
        <v>0</v>
      </c>
      <c r="AW186" s="166">
        <v>0</v>
      </c>
      <c r="AX186" s="166">
        <v>0</v>
      </c>
      <c r="AY186" s="166">
        <v>0</v>
      </c>
      <c r="AZ186" s="166">
        <v>0</v>
      </c>
      <c r="BA186" s="166">
        <v>0</v>
      </c>
      <c r="BB186" s="166">
        <v>0</v>
      </c>
      <c r="BC186" s="166">
        <v>0</v>
      </c>
      <c r="BD186" s="166">
        <v>0</v>
      </c>
      <c r="BE186" s="166">
        <v>0</v>
      </c>
      <c r="BF186" s="166">
        <v>0</v>
      </c>
      <c r="BG186" s="166">
        <v>0</v>
      </c>
    </row>
    <row r="187" spans="1:59" ht="15" x14ac:dyDescent="0.25">
      <c r="A187" s="243"/>
      <c r="B187" s="163">
        <v>1</v>
      </c>
      <c r="C187" s="163">
        <v>1</v>
      </c>
      <c r="D187" s="163">
        <v>1</v>
      </c>
      <c r="E187" s="166">
        <v>0</v>
      </c>
      <c r="F187" s="166">
        <v>0</v>
      </c>
      <c r="G187" s="166">
        <v>0</v>
      </c>
      <c r="H187" s="166">
        <v>0</v>
      </c>
      <c r="I187" s="166">
        <v>0</v>
      </c>
      <c r="J187" s="166">
        <v>0</v>
      </c>
      <c r="K187" s="166">
        <v>0</v>
      </c>
      <c r="L187" s="166">
        <v>0</v>
      </c>
      <c r="M187" s="166">
        <v>0</v>
      </c>
      <c r="N187" s="166">
        <v>0</v>
      </c>
      <c r="O187" s="166">
        <v>0</v>
      </c>
      <c r="P187" s="166">
        <v>0</v>
      </c>
      <c r="Q187" s="166">
        <v>0</v>
      </c>
      <c r="R187" s="166">
        <v>0</v>
      </c>
      <c r="S187" s="166">
        <v>0</v>
      </c>
      <c r="T187" s="166">
        <v>0</v>
      </c>
      <c r="U187" s="166">
        <v>0</v>
      </c>
      <c r="V187" s="166">
        <v>0</v>
      </c>
      <c r="W187" s="166">
        <v>0</v>
      </c>
      <c r="X187" s="166">
        <v>0</v>
      </c>
      <c r="Y187" s="166">
        <v>0</v>
      </c>
      <c r="Z187" s="166">
        <v>0</v>
      </c>
      <c r="AA187" s="166">
        <v>0</v>
      </c>
      <c r="AB187" s="166">
        <v>0</v>
      </c>
      <c r="AC187" s="166">
        <v>0</v>
      </c>
      <c r="AD187" s="166">
        <v>0</v>
      </c>
      <c r="AE187" s="166">
        <v>0</v>
      </c>
      <c r="AF187" s="166">
        <v>0</v>
      </c>
      <c r="AG187" s="166">
        <v>0</v>
      </c>
      <c r="AH187" s="166">
        <v>0</v>
      </c>
      <c r="AI187" s="166">
        <v>0</v>
      </c>
      <c r="AJ187" s="166">
        <v>0</v>
      </c>
      <c r="AK187" s="166">
        <v>0</v>
      </c>
      <c r="AL187" s="166">
        <v>0</v>
      </c>
      <c r="AM187" s="166">
        <v>0</v>
      </c>
      <c r="AN187" s="166">
        <v>0</v>
      </c>
      <c r="AO187" s="166">
        <v>0</v>
      </c>
      <c r="AP187" s="166">
        <v>0</v>
      </c>
      <c r="AQ187" s="166">
        <v>0</v>
      </c>
      <c r="AR187" s="166">
        <v>0</v>
      </c>
      <c r="AS187" s="166">
        <v>0</v>
      </c>
      <c r="AT187" s="166">
        <v>0</v>
      </c>
      <c r="AU187" s="166">
        <v>0</v>
      </c>
      <c r="AV187" s="166">
        <v>0</v>
      </c>
      <c r="AW187" s="166">
        <v>0</v>
      </c>
      <c r="AX187" s="166">
        <v>0</v>
      </c>
      <c r="AY187" s="166">
        <v>0</v>
      </c>
      <c r="AZ187" s="166">
        <v>0</v>
      </c>
      <c r="BA187" s="166">
        <v>0</v>
      </c>
      <c r="BB187" s="166">
        <v>0</v>
      </c>
      <c r="BC187" s="166">
        <v>0</v>
      </c>
      <c r="BD187" s="166">
        <v>0</v>
      </c>
      <c r="BE187" s="166">
        <v>0</v>
      </c>
      <c r="BF187" s="166">
        <v>0</v>
      </c>
      <c r="BG187" s="166">
        <v>0</v>
      </c>
    </row>
    <row r="188" spans="1:59" ht="15" x14ac:dyDescent="0.25">
      <c r="A188" s="243"/>
      <c r="B188" s="163">
        <v>1</v>
      </c>
      <c r="C188" s="163">
        <v>1</v>
      </c>
      <c r="D188" s="163">
        <v>1</v>
      </c>
      <c r="E188" s="166">
        <v>0</v>
      </c>
      <c r="F188" s="166">
        <v>0</v>
      </c>
      <c r="G188" s="166">
        <v>0</v>
      </c>
      <c r="H188" s="166">
        <v>0</v>
      </c>
      <c r="I188" s="166">
        <v>0</v>
      </c>
      <c r="J188" s="166">
        <v>0</v>
      </c>
      <c r="K188" s="166">
        <v>0</v>
      </c>
      <c r="L188" s="166">
        <v>0</v>
      </c>
      <c r="M188" s="166">
        <v>0</v>
      </c>
      <c r="N188" s="166">
        <v>0</v>
      </c>
      <c r="O188" s="166">
        <v>0</v>
      </c>
      <c r="P188" s="166">
        <v>0</v>
      </c>
      <c r="Q188" s="166">
        <v>0</v>
      </c>
      <c r="R188" s="166">
        <v>0</v>
      </c>
      <c r="S188" s="166">
        <v>0</v>
      </c>
      <c r="T188" s="166">
        <v>0</v>
      </c>
      <c r="U188" s="166">
        <v>0</v>
      </c>
      <c r="V188" s="166">
        <v>0</v>
      </c>
      <c r="W188" s="166">
        <v>0</v>
      </c>
      <c r="X188" s="166">
        <v>0</v>
      </c>
      <c r="Y188" s="166">
        <v>0</v>
      </c>
      <c r="Z188" s="166">
        <v>0</v>
      </c>
      <c r="AA188" s="166">
        <v>0</v>
      </c>
      <c r="AB188" s="166">
        <v>0</v>
      </c>
      <c r="AC188" s="166">
        <v>0</v>
      </c>
      <c r="AD188" s="166">
        <v>0</v>
      </c>
      <c r="AE188" s="166">
        <v>0</v>
      </c>
      <c r="AF188" s="166">
        <v>0</v>
      </c>
      <c r="AG188" s="166">
        <v>0</v>
      </c>
      <c r="AH188" s="166">
        <v>0</v>
      </c>
      <c r="AI188" s="166">
        <v>0</v>
      </c>
      <c r="AJ188" s="166">
        <v>0</v>
      </c>
      <c r="AK188" s="166">
        <v>0</v>
      </c>
      <c r="AL188" s="166">
        <v>0</v>
      </c>
      <c r="AM188" s="166">
        <v>0</v>
      </c>
      <c r="AN188" s="166">
        <v>0</v>
      </c>
      <c r="AO188" s="166">
        <v>0</v>
      </c>
      <c r="AP188" s="166">
        <v>0</v>
      </c>
      <c r="AQ188" s="166">
        <v>0</v>
      </c>
      <c r="AR188" s="166">
        <v>0</v>
      </c>
      <c r="AS188" s="166">
        <v>0</v>
      </c>
      <c r="AT188" s="166">
        <v>0</v>
      </c>
      <c r="AU188" s="166">
        <v>0</v>
      </c>
      <c r="AV188" s="166">
        <v>0</v>
      </c>
      <c r="AW188" s="166">
        <v>0</v>
      </c>
      <c r="AX188" s="166">
        <v>0</v>
      </c>
      <c r="AY188" s="166">
        <v>0</v>
      </c>
      <c r="AZ188" s="166">
        <v>0</v>
      </c>
      <c r="BA188" s="166">
        <v>0</v>
      </c>
      <c r="BB188" s="166">
        <v>0</v>
      </c>
      <c r="BC188" s="166">
        <v>0</v>
      </c>
      <c r="BD188" s="166">
        <v>0</v>
      </c>
      <c r="BE188" s="166">
        <v>0</v>
      </c>
      <c r="BF188" s="166">
        <v>0</v>
      </c>
      <c r="BG188" s="166">
        <v>0</v>
      </c>
    </row>
    <row r="189" spans="1:59" ht="15" x14ac:dyDescent="0.25">
      <c r="A189" s="243"/>
      <c r="B189" s="163">
        <v>1</v>
      </c>
      <c r="C189" s="163">
        <v>1</v>
      </c>
      <c r="D189" s="163">
        <v>1</v>
      </c>
      <c r="E189" s="166">
        <v>0</v>
      </c>
      <c r="F189" s="166">
        <v>0</v>
      </c>
      <c r="G189" s="166">
        <v>0</v>
      </c>
      <c r="H189" s="166">
        <v>0</v>
      </c>
      <c r="I189" s="166">
        <v>0</v>
      </c>
      <c r="J189" s="166">
        <v>0</v>
      </c>
      <c r="K189" s="166">
        <v>0</v>
      </c>
      <c r="L189" s="166">
        <v>0</v>
      </c>
      <c r="M189" s="166">
        <v>0</v>
      </c>
      <c r="N189" s="166">
        <v>0</v>
      </c>
      <c r="O189" s="166">
        <v>0</v>
      </c>
      <c r="P189" s="166">
        <v>0</v>
      </c>
      <c r="Q189" s="166">
        <v>0</v>
      </c>
      <c r="R189" s="166">
        <v>0</v>
      </c>
      <c r="S189" s="166">
        <v>0</v>
      </c>
      <c r="T189" s="166">
        <v>0</v>
      </c>
      <c r="U189" s="166">
        <v>0</v>
      </c>
      <c r="V189" s="166">
        <v>0</v>
      </c>
      <c r="W189" s="166">
        <v>0</v>
      </c>
      <c r="X189" s="166">
        <v>0</v>
      </c>
      <c r="Y189" s="166">
        <v>0</v>
      </c>
      <c r="Z189" s="166">
        <v>0</v>
      </c>
      <c r="AA189" s="166">
        <v>0</v>
      </c>
      <c r="AB189" s="166">
        <v>0</v>
      </c>
      <c r="AC189" s="166">
        <v>0</v>
      </c>
      <c r="AD189" s="166">
        <v>0</v>
      </c>
      <c r="AE189" s="166">
        <v>0</v>
      </c>
      <c r="AF189" s="166">
        <v>0</v>
      </c>
      <c r="AG189" s="166">
        <v>0</v>
      </c>
      <c r="AH189" s="166">
        <v>0</v>
      </c>
      <c r="AI189" s="166">
        <v>0</v>
      </c>
      <c r="AJ189" s="166">
        <v>0</v>
      </c>
      <c r="AK189" s="166">
        <v>0</v>
      </c>
      <c r="AL189" s="166">
        <v>0</v>
      </c>
      <c r="AM189" s="166">
        <v>0</v>
      </c>
      <c r="AN189" s="166">
        <v>0</v>
      </c>
      <c r="AO189" s="166">
        <v>0</v>
      </c>
      <c r="AP189" s="166">
        <v>0</v>
      </c>
      <c r="AQ189" s="166">
        <v>0</v>
      </c>
      <c r="AR189" s="166">
        <v>0</v>
      </c>
      <c r="AS189" s="166">
        <v>0</v>
      </c>
      <c r="AT189" s="166">
        <v>0</v>
      </c>
      <c r="AU189" s="166">
        <v>0</v>
      </c>
      <c r="AV189" s="166">
        <v>0</v>
      </c>
      <c r="AW189" s="166">
        <v>0</v>
      </c>
      <c r="AX189" s="166">
        <v>0</v>
      </c>
      <c r="AY189" s="166">
        <v>0</v>
      </c>
      <c r="AZ189" s="166">
        <v>0</v>
      </c>
      <c r="BA189" s="166">
        <v>0</v>
      </c>
      <c r="BB189" s="166">
        <v>0</v>
      </c>
      <c r="BC189" s="166">
        <v>0</v>
      </c>
      <c r="BD189" s="166">
        <v>0</v>
      </c>
      <c r="BE189" s="166">
        <v>0</v>
      </c>
      <c r="BF189" s="166">
        <v>0</v>
      </c>
      <c r="BG189" s="166">
        <v>0</v>
      </c>
    </row>
    <row r="190" spans="1:59" ht="15" x14ac:dyDescent="0.25">
      <c r="A190" s="243"/>
      <c r="B190" s="163">
        <v>1</v>
      </c>
      <c r="C190" s="163">
        <v>1</v>
      </c>
      <c r="D190" s="163">
        <v>1</v>
      </c>
      <c r="E190" s="166">
        <v>0</v>
      </c>
      <c r="F190" s="166">
        <v>0</v>
      </c>
      <c r="G190" s="166">
        <v>0</v>
      </c>
      <c r="H190" s="166">
        <v>0</v>
      </c>
      <c r="I190" s="166">
        <v>0</v>
      </c>
      <c r="J190" s="166">
        <v>0</v>
      </c>
      <c r="K190" s="166">
        <v>0</v>
      </c>
      <c r="L190" s="166">
        <v>0</v>
      </c>
      <c r="M190" s="166">
        <v>0</v>
      </c>
      <c r="N190" s="166">
        <v>0</v>
      </c>
      <c r="O190" s="166">
        <v>0</v>
      </c>
      <c r="P190" s="166">
        <v>0</v>
      </c>
      <c r="Q190" s="166">
        <v>0</v>
      </c>
      <c r="R190" s="166">
        <v>0</v>
      </c>
      <c r="S190" s="166">
        <v>0</v>
      </c>
      <c r="T190" s="166">
        <v>0</v>
      </c>
      <c r="U190" s="166">
        <v>0</v>
      </c>
      <c r="V190" s="166">
        <v>0</v>
      </c>
      <c r="W190" s="166">
        <v>0</v>
      </c>
      <c r="X190" s="166">
        <v>0</v>
      </c>
      <c r="Y190" s="166">
        <v>0</v>
      </c>
      <c r="Z190" s="166">
        <v>0</v>
      </c>
      <c r="AA190" s="166">
        <v>0</v>
      </c>
      <c r="AB190" s="166">
        <v>0</v>
      </c>
      <c r="AC190" s="166">
        <v>0</v>
      </c>
      <c r="AD190" s="166">
        <v>0</v>
      </c>
      <c r="AE190" s="166">
        <v>0</v>
      </c>
      <c r="AF190" s="166">
        <v>0</v>
      </c>
      <c r="AG190" s="166">
        <v>0</v>
      </c>
      <c r="AH190" s="166">
        <v>0</v>
      </c>
      <c r="AI190" s="166">
        <v>0</v>
      </c>
      <c r="AJ190" s="166">
        <v>0</v>
      </c>
      <c r="AK190" s="166">
        <v>0</v>
      </c>
      <c r="AL190" s="166">
        <v>0</v>
      </c>
      <c r="AM190" s="166">
        <v>0</v>
      </c>
      <c r="AN190" s="166">
        <v>0</v>
      </c>
      <c r="AO190" s="166">
        <v>0</v>
      </c>
      <c r="AP190" s="166">
        <v>0</v>
      </c>
      <c r="AQ190" s="166">
        <v>0</v>
      </c>
      <c r="AR190" s="166">
        <v>0</v>
      </c>
      <c r="AS190" s="166">
        <v>0</v>
      </c>
      <c r="AT190" s="166">
        <v>0</v>
      </c>
      <c r="AU190" s="166">
        <v>0</v>
      </c>
      <c r="AV190" s="166">
        <v>0</v>
      </c>
      <c r="AW190" s="166">
        <v>0</v>
      </c>
      <c r="AX190" s="166">
        <v>0</v>
      </c>
      <c r="AY190" s="166">
        <v>0</v>
      </c>
      <c r="AZ190" s="166">
        <v>0</v>
      </c>
      <c r="BA190" s="166">
        <v>0</v>
      </c>
      <c r="BB190" s="166">
        <v>0</v>
      </c>
      <c r="BC190" s="166">
        <v>0</v>
      </c>
      <c r="BD190" s="166">
        <v>0</v>
      </c>
      <c r="BE190" s="166">
        <v>0</v>
      </c>
      <c r="BF190" s="166">
        <v>0</v>
      </c>
      <c r="BG190" s="166">
        <v>0</v>
      </c>
    </row>
    <row r="191" spans="1:59" ht="15" x14ac:dyDescent="0.25">
      <c r="A191" s="243"/>
      <c r="B191" s="163">
        <v>1</v>
      </c>
      <c r="C191" s="163">
        <v>1</v>
      </c>
      <c r="D191" s="163">
        <v>1</v>
      </c>
      <c r="E191" s="166">
        <v>0</v>
      </c>
      <c r="F191" s="166">
        <v>0</v>
      </c>
      <c r="G191" s="166">
        <v>0</v>
      </c>
      <c r="H191" s="166">
        <v>0</v>
      </c>
      <c r="I191" s="166">
        <v>0</v>
      </c>
      <c r="J191" s="166">
        <v>0</v>
      </c>
      <c r="K191" s="166">
        <v>0</v>
      </c>
      <c r="L191" s="166">
        <v>0</v>
      </c>
      <c r="M191" s="166">
        <v>0</v>
      </c>
      <c r="N191" s="166">
        <v>0</v>
      </c>
      <c r="O191" s="166">
        <v>0</v>
      </c>
      <c r="P191" s="166">
        <v>0</v>
      </c>
      <c r="Q191" s="166">
        <v>0</v>
      </c>
      <c r="R191" s="166">
        <v>0</v>
      </c>
      <c r="S191" s="166">
        <v>0</v>
      </c>
      <c r="T191" s="166">
        <v>0</v>
      </c>
      <c r="U191" s="166">
        <v>0</v>
      </c>
      <c r="V191" s="166">
        <v>0</v>
      </c>
      <c r="W191" s="166">
        <v>0</v>
      </c>
      <c r="X191" s="166">
        <v>0</v>
      </c>
      <c r="Y191" s="166">
        <v>0</v>
      </c>
      <c r="Z191" s="166">
        <v>0</v>
      </c>
      <c r="AA191" s="166">
        <v>0</v>
      </c>
      <c r="AB191" s="166">
        <v>0</v>
      </c>
      <c r="AC191" s="166">
        <v>0</v>
      </c>
      <c r="AD191" s="166">
        <v>0</v>
      </c>
      <c r="AE191" s="166">
        <v>0</v>
      </c>
      <c r="AF191" s="166">
        <v>0</v>
      </c>
      <c r="AG191" s="166">
        <v>0</v>
      </c>
      <c r="AH191" s="166">
        <v>0</v>
      </c>
      <c r="AI191" s="166">
        <v>0</v>
      </c>
      <c r="AJ191" s="166">
        <v>0</v>
      </c>
      <c r="AK191" s="166">
        <v>0</v>
      </c>
      <c r="AL191" s="166">
        <v>0</v>
      </c>
      <c r="AM191" s="166">
        <v>0</v>
      </c>
      <c r="AN191" s="166">
        <v>0</v>
      </c>
      <c r="AO191" s="166">
        <v>0</v>
      </c>
      <c r="AP191" s="166">
        <v>0</v>
      </c>
      <c r="AQ191" s="166">
        <v>0</v>
      </c>
      <c r="AR191" s="166">
        <v>0</v>
      </c>
      <c r="AS191" s="166">
        <v>0</v>
      </c>
      <c r="AT191" s="166">
        <v>0</v>
      </c>
      <c r="AU191" s="166">
        <v>0</v>
      </c>
      <c r="AV191" s="166">
        <v>0</v>
      </c>
      <c r="AW191" s="166">
        <v>0</v>
      </c>
      <c r="AX191" s="166">
        <v>0</v>
      </c>
      <c r="AY191" s="166">
        <v>0</v>
      </c>
      <c r="AZ191" s="166">
        <v>0</v>
      </c>
      <c r="BA191" s="166">
        <v>0</v>
      </c>
      <c r="BB191" s="166">
        <v>0</v>
      </c>
      <c r="BC191" s="166">
        <v>0</v>
      </c>
      <c r="BD191" s="166">
        <v>0</v>
      </c>
      <c r="BE191" s="166">
        <v>0</v>
      </c>
      <c r="BF191" s="166">
        <v>0</v>
      </c>
      <c r="BG191" s="166">
        <v>0</v>
      </c>
    </row>
    <row r="192" spans="1:59" ht="15" x14ac:dyDescent="0.25">
      <c r="A192" s="243"/>
      <c r="B192" s="163">
        <v>1</v>
      </c>
      <c r="C192" s="163">
        <v>1</v>
      </c>
      <c r="D192" s="163">
        <v>1</v>
      </c>
      <c r="E192" s="166">
        <v>0</v>
      </c>
      <c r="F192" s="166">
        <v>0</v>
      </c>
      <c r="G192" s="166">
        <v>0</v>
      </c>
      <c r="H192" s="166">
        <v>0</v>
      </c>
      <c r="I192" s="166">
        <v>0</v>
      </c>
      <c r="J192" s="166">
        <v>0</v>
      </c>
      <c r="K192" s="166">
        <v>0</v>
      </c>
      <c r="L192" s="166">
        <v>0</v>
      </c>
      <c r="M192" s="166">
        <v>0</v>
      </c>
      <c r="N192" s="166">
        <v>0</v>
      </c>
      <c r="O192" s="166">
        <v>0</v>
      </c>
      <c r="P192" s="166">
        <v>0</v>
      </c>
      <c r="Q192" s="166">
        <v>0</v>
      </c>
      <c r="R192" s="166">
        <v>0</v>
      </c>
      <c r="S192" s="166">
        <v>0</v>
      </c>
      <c r="T192" s="166">
        <v>0</v>
      </c>
      <c r="U192" s="166">
        <v>0</v>
      </c>
      <c r="V192" s="166">
        <v>0</v>
      </c>
      <c r="W192" s="166">
        <v>0</v>
      </c>
      <c r="X192" s="166">
        <v>0</v>
      </c>
      <c r="Y192" s="166">
        <v>0</v>
      </c>
      <c r="Z192" s="166">
        <v>0</v>
      </c>
      <c r="AA192" s="166">
        <v>0</v>
      </c>
      <c r="AB192" s="166">
        <v>0</v>
      </c>
      <c r="AC192" s="166">
        <v>0</v>
      </c>
      <c r="AD192" s="166">
        <v>0</v>
      </c>
      <c r="AE192" s="166">
        <v>0</v>
      </c>
      <c r="AF192" s="166">
        <v>0</v>
      </c>
      <c r="AG192" s="166">
        <v>0</v>
      </c>
      <c r="AH192" s="166">
        <v>0</v>
      </c>
      <c r="AI192" s="166">
        <v>0</v>
      </c>
      <c r="AJ192" s="166">
        <v>0</v>
      </c>
      <c r="AK192" s="166">
        <v>0</v>
      </c>
      <c r="AL192" s="166">
        <v>0</v>
      </c>
      <c r="AM192" s="166">
        <v>0</v>
      </c>
      <c r="AN192" s="166">
        <v>0</v>
      </c>
      <c r="AO192" s="166">
        <v>0</v>
      </c>
      <c r="AP192" s="166">
        <v>0</v>
      </c>
      <c r="AQ192" s="166">
        <v>0</v>
      </c>
      <c r="AR192" s="166">
        <v>0</v>
      </c>
      <c r="AS192" s="166">
        <v>0</v>
      </c>
      <c r="AT192" s="166">
        <v>0</v>
      </c>
      <c r="AU192" s="166">
        <v>0</v>
      </c>
      <c r="AV192" s="166">
        <v>0</v>
      </c>
      <c r="AW192" s="166">
        <v>0</v>
      </c>
      <c r="AX192" s="166">
        <v>0</v>
      </c>
      <c r="AY192" s="166">
        <v>0</v>
      </c>
      <c r="AZ192" s="166">
        <v>0</v>
      </c>
      <c r="BA192" s="166">
        <v>0</v>
      </c>
      <c r="BB192" s="166">
        <v>0</v>
      </c>
      <c r="BC192" s="166">
        <v>0</v>
      </c>
      <c r="BD192" s="166">
        <v>0</v>
      </c>
      <c r="BE192" s="166">
        <v>0</v>
      </c>
      <c r="BF192" s="166">
        <v>0</v>
      </c>
      <c r="BG192" s="166">
        <v>0</v>
      </c>
    </row>
    <row r="193" spans="1:59" ht="15" x14ac:dyDescent="0.25">
      <c r="A193" s="243"/>
      <c r="B193" s="163">
        <v>1</v>
      </c>
      <c r="C193" s="163">
        <v>1</v>
      </c>
      <c r="D193" s="163">
        <v>1</v>
      </c>
      <c r="E193" s="166">
        <v>0</v>
      </c>
      <c r="F193" s="166">
        <v>0</v>
      </c>
      <c r="G193" s="166">
        <v>0</v>
      </c>
      <c r="H193" s="166">
        <v>0</v>
      </c>
      <c r="I193" s="166">
        <v>0</v>
      </c>
      <c r="J193" s="166">
        <v>0</v>
      </c>
      <c r="K193" s="166">
        <v>0</v>
      </c>
      <c r="L193" s="166">
        <v>0</v>
      </c>
      <c r="M193" s="166">
        <v>0</v>
      </c>
      <c r="N193" s="166">
        <v>0</v>
      </c>
      <c r="O193" s="166">
        <v>0</v>
      </c>
      <c r="P193" s="166">
        <v>0</v>
      </c>
      <c r="Q193" s="166">
        <v>0</v>
      </c>
      <c r="R193" s="166">
        <v>0</v>
      </c>
      <c r="S193" s="166">
        <v>0</v>
      </c>
      <c r="T193" s="166">
        <v>0</v>
      </c>
      <c r="U193" s="166">
        <v>0</v>
      </c>
      <c r="V193" s="166">
        <v>0</v>
      </c>
      <c r="W193" s="166">
        <v>0</v>
      </c>
      <c r="X193" s="166">
        <v>0</v>
      </c>
      <c r="Y193" s="166">
        <v>0</v>
      </c>
      <c r="Z193" s="166">
        <v>0</v>
      </c>
      <c r="AA193" s="166">
        <v>0</v>
      </c>
      <c r="AB193" s="166">
        <v>0</v>
      </c>
      <c r="AC193" s="166">
        <v>0</v>
      </c>
      <c r="AD193" s="166">
        <v>0</v>
      </c>
      <c r="AE193" s="166">
        <v>0</v>
      </c>
      <c r="AF193" s="166">
        <v>0</v>
      </c>
      <c r="AG193" s="166">
        <v>0</v>
      </c>
      <c r="AH193" s="166">
        <v>0</v>
      </c>
      <c r="AI193" s="166">
        <v>0</v>
      </c>
      <c r="AJ193" s="166">
        <v>0</v>
      </c>
      <c r="AK193" s="166">
        <v>0</v>
      </c>
      <c r="AL193" s="166">
        <v>0</v>
      </c>
      <c r="AM193" s="166">
        <v>0</v>
      </c>
      <c r="AN193" s="166">
        <v>0</v>
      </c>
      <c r="AO193" s="166">
        <v>0</v>
      </c>
      <c r="AP193" s="166">
        <v>0</v>
      </c>
      <c r="AQ193" s="166">
        <v>0</v>
      </c>
      <c r="AR193" s="166">
        <v>0</v>
      </c>
      <c r="AS193" s="166">
        <v>0</v>
      </c>
      <c r="AT193" s="166">
        <v>0</v>
      </c>
      <c r="AU193" s="166">
        <v>0</v>
      </c>
      <c r="AV193" s="166">
        <v>0</v>
      </c>
      <c r="AW193" s="166">
        <v>0</v>
      </c>
      <c r="AX193" s="166">
        <v>0</v>
      </c>
      <c r="AY193" s="166">
        <v>0</v>
      </c>
      <c r="AZ193" s="166">
        <v>0</v>
      </c>
      <c r="BA193" s="166">
        <v>0</v>
      </c>
      <c r="BB193" s="166">
        <v>0</v>
      </c>
      <c r="BC193" s="166">
        <v>0</v>
      </c>
      <c r="BD193" s="166">
        <v>0</v>
      </c>
      <c r="BE193" s="166">
        <v>0</v>
      </c>
      <c r="BF193" s="166">
        <v>0</v>
      </c>
      <c r="BG193" s="166">
        <v>0</v>
      </c>
    </row>
    <row r="194" spans="1:59" ht="15" x14ac:dyDescent="0.25">
      <c r="A194" s="243"/>
      <c r="B194" s="163">
        <v>1</v>
      </c>
      <c r="C194" s="163">
        <v>1</v>
      </c>
      <c r="D194" s="163">
        <v>1</v>
      </c>
      <c r="E194" s="166">
        <v>0</v>
      </c>
      <c r="F194" s="166">
        <v>0</v>
      </c>
      <c r="G194" s="166">
        <v>0</v>
      </c>
      <c r="H194" s="166">
        <v>0</v>
      </c>
      <c r="I194" s="166">
        <v>0</v>
      </c>
      <c r="J194" s="166">
        <v>0</v>
      </c>
      <c r="K194" s="166">
        <v>0</v>
      </c>
      <c r="L194" s="166">
        <v>0</v>
      </c>
      <c r="M194" s="166">
        <v>0</v>
      </c>
      <c r="N194" s="166">
        <v>0</v>
      </c>
      <c r="O194" s="166">
        <v>0</v>
      </c>
      <c r="P194" s="166">
        <v>0</v>
      </c>
      <c r="Q194" s="166">
        <v>0</v>
      </c>
      <c r="R194" s="166">
        <v>0</v>
      </c>
      <c r="S194" s="166">
        <v>0</v>
      </c>
      <c r="T194" s="166">
        <v>0</v>
      </c>
      <c r="U194" s="166">
        <v>0</v>
      </c>
      <c r="V194" s="166">
        <v>0</v>
      </c>
      <c r="W194" s="166">
        <v>0</v>
      </c>
      <c r="X194" s="166">
        <v>0</v>
      </c>
      <c r="Y194" s="166">
        <v>0</v>
      </c>
      <c r="Z194" s="166">
        <v>0</v>
      </c>
      <c r="AA194" s="166">
        <v>0</v>
      </c>
      <c r="AB194" s="166">
        <v>0</v>
      </c>
      <c r="AC194" s="166">
        <v>0</v>
      </c>
      <c r="AD194" s="166">
        <v>0</v>
      </c>
      <c r="AE194" s="166">
        <v>0</v>
      </c>
      <c r="AF194" s="166">
        <v>0</v>
      </c>
      <c r="AG194" s="166">
        <v>0</v>
      </c>
      <c r="AH194" s="166">
        <v>0</v>
      </c>
      <c r="AI194" s="166">
        <v>0</v>
      </c>
      <c r="AJ194" s="166">
        <v>0</v>
      </c>
      <c r="AK194" s="166">
        <v>0</v>
      </c>
      <c r="AL194" s="166">
        <v>0</v>
      </c>
      <c r="AM194" s="166">
        <v>0</v>
      </c>
      <c r="AN194" s="166">
        <v>0</v>
      </c>
      <c r="AO194" s="166">
        <v>0</v>
      </c>
      <c r="AP194" s="166">
        <v>0</v>
      </c>
      <c r="AQ194" s="166">
        <v>0</v>
      </c>
      <c r="AR194" s="166">
        <v>0</v>
      </c>
      <c r="AS194" s="166">
        <v>0</v>
      </c>
      <c r="AT194" s="166">
        <v>0</v>
      </c>
      <c r="AU194" s="166">
        <v>0</v>
      </c>
      <c r="AV194" s="166">
        <v>0</v>
      </c>
      <c r="AW194" s="166">
        <v>0</v>
      </c>
      <c r="AX194" s="166">
        <v>0</v>
      </c>
      <c r="AY194" s="166">
        <v>0</v>
      </c>
      <c r="AZ194" s="166">
        <v>0</v>
      </c>
      <c r="BA194" s="166">
        <v>0</v>
      </c>
      <c r="BB194" s="166">
        <v>0</v>
      </c>
      <c r="BC194" s="166">
        <v>0</v>
      </c>
      <c r="BD194" s="166">
        <v>0</v>
      </c>
      <c r="BE194" s="166">
        <v>0</v>
      </c>
      <c r="BF194" s="166">
        <v>0</v>
      </c>
      <c r="BG194" s="166">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M9"/>
  <sheetViews>
    <sheetView workbookViewId="0">
      <selection activeCell="C5" sqref="C5"/>
    </sheetView>
  </sheetViews>
  <sheetFormatPr defaultRowHeight="15" x14ac:dyDescent="0.25"/>
  <cols>
    <col min="1" max="1" width="10.5703125" bestFit="1" customWidth="1"/>
  </cols>
  <sheetData>
    <row r="1" spans="1:39" s="180" customFormat="1" x14ac:dyDescent="0.25"/>
    <row r="2" spans="1:39" x14ac:dyDescent="0.25">
      <c r="A2" s="307" t="s">
        <v>247</v>
      </c>
      <c r="B2" s="180" t="s">
        <v>53</v>
      </c>
      <c r="C2" s="180" t="s">
        <v>54</v>
      </c>
      <c r="D2" s="180" t="s">
        <v>55</v>
      </c>
      <c r="E2" s="180">
        <v>1981</v>
      </c>
      <c r="F2" s="180">
        <v>1982</v>
      </c>
      <c r="G2" s="180">
        <v>1983</v>
      </c>
      <c r="H2" s="180">
        <v>1984</v>
      </c>
      <c r="I2" s="180">
        <v>1985</v>
      </c>
      <c r="J2" s="180">
        <v>1986</v>
      </c>
      <c r="K2" s="180">
        <v>1987</v>
      </c>
      <c r="L2" s="180">
        <v>1988</v>
      </c>
      <c r="M2" s="180">
        <v>1989</v>
      </c>
      <c r="N2" s="180">
        <v>1990</v>
      </c>
      <c r="O2" s="180">
        <v>1991</v>
      </c>
      <c r="P2" s="180">
        <v>1992</v>
      </c>
      <c r="Q2" s="180">
        <v>1993</v>
      </c>
      <c r="R2" s="180">
        <v>1994</v>
      </c>
      <c r="S2" s="180">
        <v>1995</v>
      </c>
      <c r="T2" s="180">
        <v>1996</v>
      </c>
      <c r="U2" s="180">
        <v>1997</v>
      </c>
      <c r="V2" s="180">
        <v>1998</v>
      </c>
      <c r="W2" s="180">
        <v>1999</v>
      </c>
      <c r="X2" s="180">
        <v>2000</v>
      </c>
      <c r="Y2" s="180">
        <v>2001</v>
      </c>
      <c r="Z2" s="180">
        <v>2002</v>
      </c>
      <c r="AA2" s="180">
        <v>2003</v>
      </c>
      <c r="AB2" s="180">
        <v>2004</v>
      </c>
      <c r="AC2" s="180">
        <v>2005</v>
      </c>
      <c r="AD2" s="180">
        <v>2006</v>
      </c>
      <c r="AE2" s="180">
        <v>2007</v>
      </c>
      <c r="AF2" s="180">
        <v>2008</v>
      </c>
      <c r="AG2" s="180">
        <v>2009</v>
      </c>
      <c r="AH2" s="180">
        <v>2010</v>
      </c>
      <c r="AI2" s="180">
        <v>2011</v>
      </c>
      <c r="AJ2" s="180">
        <v>2012</v>
      </c>
      <c r="AK2" s="180">
        <v>2013</v>
      </c>
      <c r="AL2" s="180">
        <v>2014</v>
      </c>
      <c r="AM2" s="180">
        <v>2015</v>
      </c>
    </row>
    <row r="3" spans="1:39" x14ac:dyDescent="0.25">
      <c r="A3" s="180"/>
      <c r="B3" s="180" t="s">
        <v>71</v>
      </c>
      <c r="C3" s="180" t="s">
        <v>72</v>
      </c>
      <c r="D3" s="180" t="s">
        <v>73</v>
      </c>
      <c r="E3" s="180" t="s">
        <v>74</v>
      </c>
      <c r="F3" s="180" t="s">
        <v>75</v>
      </c>
      <c r="G3" s="180" t="s">
        <v>76</v>
      </c>
      <c r="H3" s="180" t="s">
        <v>77</v>
      </c>
      <c r="I3" s="180" t="s">
        <v>78</v>
      </c>
      <c r="J3" s="180" t="s">
        <v>79</v>
      </c>
      <c r="K3" s="180" t="s">
        <v>80</v>
      </c>
      <c r="L3" s="180" t="s">
        <v>81</v>
      </c>
      <c r="M3" s="180" t="s">
        <v>82</v>
      </c>
      <c r="N3" s="180" t="s">
        <v>83</v>
      </c>
      <c r="O3" s="180" t="s">
        <v>84</v>
      </c>
      <c r="P3" s="180" t="s">
        <v>85</v>
      </c>
      <c r="Q3" s="180" t="s">
        <v>86</v>
      </c>
      <c r="R3" s="180" t="s">
        <v>87</v>
      </c>
      <c r="S3" s="180" t="s">
        <v>88</v>
      </c>
      <c r="T3" s="180" t="s">
        <v>89</v>
      </c>
      <c r="U3" s="180" t="s">
        <v>90</v>
      </c>
      <c r="V3" s="180" t="s">
        <v>91</v>
      </c>
      <c r="W3" s="180" t="s">
        <v>92</v>
      </c>
      <c r="X3" s="180" t="s">
        <v>93</v>
      </c>
      <c r="Y3" s="180" t="s">
        <v>94</v>
      </c>
      <c r="Z3" s="180" t="s">
        <v>95</v>
      </c>
      <c r="AA3" s="180" t="s">
        <v>96</v>
      </c>
      <c r="AB3" s="180" t="s">
        <v>97</v>
      </c>
      <c r="AC3" s="180" t="s">
        <v>98</v>
      </c>
      <c r="AD3" s="180" t="s">
        <v>99</v>
      </c>
      <c r="AE3" s="180" t="s">
        <v>100</v>
      </c>
      <c r="AF3" s="180" t="s">
        <v>101</v>
      </c>
      <c r="AG3" s="180" t="s">
        <v>102</v>
      </c>
      <c r="AH3" s="180" t="s">
        <v>103</v>
      </c>
      <c r="AI3" s="180" t="s">
        <v>163</v>
      </c>
      <c r="AJ3" s="180" t="s">
        <v>168</v>
      </c>
      <c r="AK3" s="180" t="s">
        <v>169</v>
      </c>
      <c r="AL3" s="180" t="s">
        <v>170</v>
      </c>
      <c r="AM3" s="180" t="s">
        <v>171</v>
      </c>
    </row>
    <row r="4" spans="1:39" x14ac:dyDescent="0.25">
      <c r="A4" s="308">
        <f>DATE(YEAR(DONOTCHANGE!A4),1,1)</f>
        <v>43831</v>
      </c>
      <c r="B4" s="180">
        <v>3</v>
      </c>
      <c r="C4" s="180">
        <v>3</v>
      </c>
      <c r="D4" s="180">
        <v>3</v>
      </c>
      <c r="E4" s="180">
        <v>2</v>
      </c>
      <c r="F4" s="180">
        <v>5</v>
      </c>
      <c r="G4" s="180">
        <v>5</v>
      </c>
      <c r="H4" s="180">
        <v>5</v>
      </c>
      <c r="I4" s="180">
        <v>2</v>
      </c>
      <c r="J4" s="180">
        <v>5</v>
      </c>
      <c r="K4" s="180">
        <v>2</v>
      </c>
      <c r="L4" s="180">
        <v>1</v>
      </c>
      <c r="M4" s="180">
        <v>2</v>
      </c>
      <c r="N4" s="180">
        <v>1</v>
      </c>
      <c r="O4" s="180">
        <v>1</v>
      </c>
      <c r="P4" s="180">
        <v>1</v>
      </c>
      <c r="Q4" s="180">
        <v>4</v>
      </c>
      <c r="R4" s="180">
        <v>1</v>
      </c>
      <c r="S4" s="180">
        <v>5</v>
      </c>
      <c r="T4" s="180">
        <v>5</v>
      </c>
      <c r="U4" s="180">
        <v>5</v>
      </c>
      <c r="V4" s="180">
        <v>5</v>
      </c>
      <c r="W4" s="180">
        <v>5</v>
      </c>
      <c r="X4" s="180">
        <v>4</v>
      </c>
      <c r="Y4" s="180">
        <v>2</v>
      </c>
      <c r="Z4" s="180">
        <v>2</v>
      </c>
      <c r="AA4" s="180">
        <v>4</v>
      </c>
      <c r="AB4" s="180">
        <v>3</v>
      </c>
      <c r="AC4" s="180">
        <v>4</v>
      </c>
      <c r="AD4" s="180">
        <v>5</v>
      </c>
      <c r="AE4" s="180">
        <v>2</v>
      </c>
      <c r="AF4" s="180">
        <v>1</v>
      </c>
      <c r="AG4" s="180">
        <v>2</v>
      </c>
      <c r="AH4" s="180">
        <v>3</v>
      </c>
      <c r="AI4" s="180">
        <v>5</v>
      </c>
      <c r="AJ4" s="180">
        <v>3</v>
      </c>
      <c r="AK4" s="180">
        <v>2</v>
      </c>
      <c r="AL4" s="180">
        <v>1</v>
      </c>
      <c r="AM4" s="180">
        <v>1</v>
      </c>
    </row>
    <row r="5" spans="1:39" x14ac:dyDescent="0.25">
      <c r="A5" s="308">
        <f>DATE(YEAR(A4)+1,1,1)</f>
        <v>44197</v>
      </c>
      <c r="B5" s="180">
        <v>3</v>
      </c>
      <c r="C5" s="180">
        <v>3</v>
      </c>
      <c r="D5" s="180">
        <v>3</v>
      </c>
      <c r="E5" s="180">
        <v>5</v>
      </c>
      <c r="F5" s="180">
        <v>5</v>
      </c>
      <c r="G5" s="180">
        <v>5</v>
      </c>
      <c r="H5" s="180">
        <v>2</v>
      </c>
      <c r="I5" s="180">
        <v>5</v>
      </c>
      <c r="J5" s="180">
        <v>2</v>
      </c>
      <c r="K5" s="180">
        <v>1</v>
      </c>
      <c r="L5" s="180">
        <v>2</v>
      </c>
      <c r="M5" s="180">
        <v>1</v>
      </c>
      <c r="N5" s="180">
        <v>1</v>
      </c>
      <c r="O5" s="180">
        <v>1</v>
      </c>
      <c r="P5" s="180">
        <v>4</v>
      </c>
      <c r="Q5" s="180">
        <v>1</v>
      </c>
      <c r="R5" s="180">
        <v>5</v>
      </c>
      <c r="S5" s="180">
        <v>5</v>
      </c>
      <c r="T5" s="180">
        <v>5</v>
      </c>
      <c r="U5" s="180">
        <v>5</v>
      </c>
      <c r="V5" s="180">
        <v>5</v>
      </c>
      <c r="W5" s="180">
        <v>4</v>
      </c>
      <c r="X5" s="180">
        <v>2</v>
      </c>
      <c r="Y5" s="180">
        <v>2</v>
      </c>
      <c r="Z5" s="180">
        <v>4</v>
      </c>
      <c r="AA5" s="180">
        <v>3</v>
      </c>
      <c r="AB5" s="180">
        <v>4</v>
      </c>
      <c r="AC5" s="180">
        <v>5</v>
      </c>
      <c r="AD5" s="180">
        <v>2</v>
      </c>
      <c r="AE5" s="180">
        <v>1</v>
      </c>
      <c r="AF5" s="180">
        <v>2</v>
      </c>
      <c r="AG5" s="180">
        <v>3</v>
      </c>
      <c r="AH5" s="180">
        <v>5</v>
      </c>
      <c r="AI5" s="180">
        <v>3</v>
      </c>
      <c r="AJ5" s="180">
        <v>2</v>
      </c>
      <c r="AK5" s="180">
        <v>1</v>
      </c>
      <c r="AL5" s="180">
        <v>1</v>
      </c>
      <c r="AM5" s="180">
        <v>2</v>
      </c>
    </row>
    <row r="6" spans="1:39" x14ac:dyDescent="0.25">
      <c r="A6" s="308">
        <f t="shared" ref="A6:A9" si="0">DATE(YEAR(A5)+1,1,1)</f>
        <v>44562</v>
      </c>
      <c r="B6" s="180">
        <v>3</v>
      </c>
      <c r="C6" s="180">
        <v>3</v>
      </c>
      <c r="D6" s="180">
        <v>3</v>
      </c>
      <c r="E6" s="180">
        <v>5</v>
      </c>
      <c r="F6" s="180">
        <v>5</v>
      </c>
      <c r="G6" s="180">
        <v>2</v>
      </c>
      <c r="H6" s="180">
        <v>5</v>
      </c>
      <c r="I6" s="180">
        <v>2</v>
      </c>
      <c r="J6" s="180">
        <v>1</v>
      </c>
      <c r="K6" s="180">
        <v>2</v>
      </c>
      <c r="L6" s="180">
        <v>1</v>
      </c>
      <c r="M6" s="180">
        <v>1</v>
      </c>
      <c r="N6" s="180">
        <v>1</v>
      </c>
      <c r="O6" s="180">
        <v>4</v>
      </c>
      <c r="P6" s="180">
        <v>1</v>
      </c>
      <c r="Q6" s="180">
        <v>5</v>
      </c>
      <c r="R6" s="180">
        <v>5</v>
      </c>
      <c r="S6" s="180">
        <v>5</v>
      </c>
      <c r="T6" s="180">
        <v>5</v>
      </c>
      <c r="U6" s="180">
        <v>5</v>
      </c>
      <c r="V6" s="180">
        <v>4</v>
      </c>
      <c r="W6" s="180">
        <v>2</v>
      </c>
      <c r="X6" s="180">
        <v>2</v>
      </c>
      <c r="Y6" s="180">
        <v>4</v>
      </c>
      <c r="Z6" s="180">
        <v>3</v>
      </c>
      <c r="AA6" s="180">
        <v>4</v>
      </c>
      <c r="AB6" s="180">
        <v>5</v>
      </c>
      <c r="AC6" s="180">
        <v>2</v>
      </c>
      <c r="AD6" s="180">
        <v>1</v>
      </c>
      <c r="AE6" s="180">
        <v>2</v>
      </c>
      <c r="AF6" s="180">
        <v>3</v>
      </c>
      <c r="AG6" s="180">
        <v>5</v>
      </c>
      <c r="AH6" s="180">
        <v>3</v>
      </c>
      <c r="AI6" s="180">
        <v>2</v>
      </c>
      <c r="AJ6" s="180">
        <v>1</v>
      </c>
      <c r="AK6" s="180">
        <v>1</v>
      </c>
      <c r="AL6" s="180">
        <v>2</v>
      </c>
      <c r="AM6" s="180">
        <v>5</v>
      </c>
    </row>
    <row r="7" spans="1:39" x14ac:dyDescent="0.25">
      <c r="A7" s="308">
        <f t="shared" si="0"/>
        <v>44927</v>
      </c>
      <c r="B7" s="180">
        <v>3</v>
      </c>
      <c r="C7" s="180">
        <v>3</v>
      </c>
      <c r="D7" s="180">
        <v>3</v>
      </c>
      <c r="E7" s="180">
        <v>5</v>
      </c>
      <c r="F7" s="180">
        <v>2</v>
      </c>
      <c r="G7" s="180">
        <v>5</v>
      </c>
      <c r="H7" s="180">
        <v>2</v>
      </c>
      <c r="I7" s="180">
        <v>1</v>
      </c>
      <c r="J7" s="180">
        <v>2</v>
      </c>
      <c r="K7" s="180">
        <v>1</v>
      </c>
      <c r="L7" s="180">
        <v>1</v>
      </c>
      <c r="M7" s="180">
        <v>1</v>
      </c>
      <c r="N7" s="180">
        <v>4</v>
      </c>
      <c r="O7" s="180">
        <v>1</v>
      </c>
      <c r="P7" s="180">
        <v>5</v>
      </c>
      <c r="Q7" s="180">
        <v>5</v>
      </c>
      <c r="R7" s="180">
        <v>5</v>
      </c>
      <c r="S7" s="180">
        <v>5</v>
      </c>
      <c r="T7" s="180">
        <v>5</v>
      </c>
      <c r="U7" s="180">
        <v>4</v>
      </c>
      <c r="V7" s="180">
        <v>2</v>
      </c>
      <c r="W7" s="180">
        <v>2</v>
      </c>
      <c r="X7" s="180">
        <v>4</v>
      </c>
      <c r="Y7" s="180">
        <v>3</v>
      </c>
      <c r="Z7" s="180">
        <v>4</v>
      </c>
      <c r="AA7" s="180">
        <v>5</v>
      </c>
      <c r="AB7" s="180">
        <v>2</v>
      </c>
      <c r="AC7" s="180">
        <v>1</v>
      </c>
      <c r="AD7" s="180">
        <v>2</v>
      </c>
      <c r="AE7" s="180">
        <v>3</v>
      </c>
      <c r="AF7" s="180">
        <v>5</v>
      </c>
      <c r="AG7" s="180">
        <v>3</v>
      </c>
      <c r="AH7" s="180">
        <v>2</v>
      </c>
      <c r="AI7" s="180">
        <v>1</v>
      </c>
      <c r="AJ7" s="180">
        <v>1</v>
      </c>
      <c r="AK7" s="180">
        <v>2</v>
      </c>
      <c r="AL7" s="180">
        <v>5</v>
      </c>
      <c r="AM7" s="180">
        <v>5</v>
      </c>
    </row>
    <row r="8" spans="1:39" x14ac:dyDescent="0.25">
      <c r="A8" s="308">
        <f t="shared" si="0"/>
        <v>45292</v>
      </c>
      <c r="B8" s="180">
        <v>3</v>
      </c>
      <c r="C8" s="180">
        <v>3</v>
      </c>
      <c r="D8" s="180">
        <v>3</v>
      </c>
      <c r="E8" s="180">
        <v>2</v>
      </c>
      <c r="F8" s="180">
        <v>5</v>
      </c>
      <c r="G8" s="180">
        <v>2</v>
      </c>
      <c r="H8" s="180">
        <v>1</v>
      </c>
      <c r="I8" s="180">
        <v>2</v>
      </c>
      <c r="J8" s="180">
        <v>1</v>
      </c>
      <c r="K8" s="180">
        <v>1</v>
      </c>
      <c r="L8" s="180">
        <v>1</v>
      </c>
      <c r="M8" s="180">
        <v>4</v>
      </c>
      <c r="N8" s="180">
        <v>1</v>
      </c>
      <c r="O8" s="180">
        <v>5</v>
      </c>
      <c r="P8" s="180">
        <v>5</v>
      </c>
      <c r="Q8" s="180">
        <v>5</v>
      </c>
      <c r="R8" s="180">
        <v>5</v>
      </c>
      <c r="S8" s="180">
        <v>5</v>
      </c>
      <c r="T8" s="180">
        <v>4</v>
      </c>
      <c r="U8" s="180">
        <v>2</v>
      </c>
      <c r="V8" s="180">
        <v>2</v>
      </c>
      <c r="W8" s="180">
        <v>4</v>
      </c>
      <c r="X8" s="180">
        <v>3</v>
      </c>
      <c r="Y8" s="180">
        <v>4</v>
      </c>
      <c r="Z8" s="180">
        <v>5</v>
      </c>
      <c r="AA8" s="180">
        <v>2</v>
      </c>
      <c r="AB8" s="180">
        <v>1</v>
      </c>
      <c r="AC8" s="180">
        <v>2</v>
      </c>
      <c r="AD8" s="180">
        <v>3</v>
      </c>
      <c r="AE8" s="180">
        <v>5</v>
      </c>
      <c r="AF8" s="180">
        <v>3</v>
      </c>
      <c r="AG8" s="180">
        <v>2</v>
      </c>
      <c r="AH8" s="180">
        <v>1</v>
      </c>
      <c r="AI8" s="180">
        <v>1</v>
      </c>
      <c r="AJ8" s="180">
        <v>2</v>
      </c>
      <c r="AK8" s="180">
        <v>5</v>
      </c>
      <c r="AL8" s="180">
        <v>5</v>
      </c>
      <c r="AM8" s="180">
        <v>5</v>
      </c>
    </row>
    <row r="9" spans="1:39" x14ac:dyDescent="0.25">
      <c r="A9" s="308">
        <f t="shared" si="0"/>
        <v>45658</v>
      </c>
      <c r="B9" s="180">
        <v>3</v>
      </c>
      <c r="C9" s="180">
        <v>3</v>
      </c>
      <c r="D9" s="180">
        <v>3</v>
      </c>
      <c r="E9" s="180">
        <v>5</v>
      </c>
      <c r="F9" s="180">
        <v>2</v>
      </c>
      <c r="G9" s="180">
        <v>1</v>
      </c>
      <c r="H9" s="180">
        <v>2</v>
      </c>
      <c r="I9" s="180">
        <v>1</v>
      </c>
      <c r="J9" s="180">
        <v>1</v>
      </c>
      <c r="K9" s="180">
        <v>1</v>
      </c>
      <c r="L9" s="180">
        <v>4</v>
      </c>
      <c r="M9" s="180">
        <v>1</v>
      </c>
      <c r="N9" s="180">
        <v>5</v>
      </c>
      <c r="O9" s="180">
        <v>5</v>
      </c>
      <c r="P9" s="180">
        <v>5</v>
      </c>
      <c r="Q9" s="180">
        <v>5</v>
      </c>
      <c r="R9" s="180">
        <v>5</v>
      </c>
      <c r="S9" s="180">
        <v>4</v>
      </c>
      <c r="T9" s="180">
        <v>2</v>
      </c>
      <c r="U9" s="180">
        <v>2</v>
      </c>
      <c r="V9" s="180">
        <v>4</v>
      </c>
      <c r="W9" s="180">
        <v>3</v>
      </c>
      <c r="X9" s="180">
        <v>4</v>
      </c>
      <c r="Y9" s="180">
        <v>5</v>
      </c>
      <c r="Z9" s="180">
        <v>2</v>
      </c>
      <c r="AA9" s="180">
        <v>1</v>
      </c>
      <c r="AB9" s="180">
        <v>2</v>
      </c>
      <c r="AC9" s="180">
        <v>3</v>
      </c>
      <c r="AD9" s="180">
        <v>5</v>
      </c>
      <c r="AE9" s="180">
        <v>3</v>
      </c>
      <c r="AF9" s="180">
        <v>2</v>
      </c>
      <c r="AG9" s="180">
        <v>1</v>
      </c>
      <c r="AH9" s="180">
        <v>1</v>
      </c>
      <c r="AI9" s="180">
        <v>2</v>
      </c>
      <c r="AJ9" s="180">
        <v>5</v>
      </c>
      <c r="AK9" s="180">
        <v>5</v>
      </c>
      <c r="AL9" s="180">
        <v>5</v>
      </c>
      <c r="AM9" s="180">
        <v>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5" x14ac:dyDescent="0.25"/>
  <cols>
    <col min="1" max="1" width="9.140625" customWidth="1"/>
  </cols>
  <sheetData>
    <row r="2" ht="15" customHeight="1" x14ac:dyDescent="0.25"/>
    <row r="3" ht="15" customHeight="1" x14ac:dyDescent="0.25"/>
    <row r="4" ht="15" customHeight="1" x14ac:dyDescent="0.25"/>
    <row r="5" ht="15" customHeight="1" x14ac:dyDescent="0.25"/>
    <row r="6" ht="15" customHeight="1" x14ac:dyDescent="0.25"/>
    <row r="7" ht="15" customHeight="1" x14ac:dyDescent="0.25"/>
    <row r="8" ht="15" customHeight="1" x14ac:dyDescent="0.25"/>
    <row r="9" ht="15" customHeight="1" x14ac:dyDescent="0.25"/>
    <row r="10" ht="15" customHeight="1" x14ac:dyDescent="0.25"/>
    <row r="11" ht="15" customHeight="1" x14ac:dyDescent="0.25"/>
    <row r="12" ht="15" customHeight="1" x14ac:dyDescent="0.25"/>
    <row r="13" ht="15" customHeight="1" x14ac:dyDescent="0.25"/>
    <row r="14" ht="15" customHeight="1" x14ac:dyDescent="0.25"/>
    <row r="15" ht="15" customHeight="1" x14ac:dyDescent="0.25"/>
    <row r="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P15"/>
  <sheetViews>
    <sheetView workbookViewId="0">
      <selection activeCell="P37" sqref="P37"/>
    </sheetView>
  </sheetViews>
  <sheetFormatPr defaultColWidth="18.7109375" defaultRowHeight="12.75" customHeight="1" x14ac:dyDescent="0.25"/>
  <cols>
    <col min="1" max="36" width="9.140625" customWidth="1"/>
    <col min="37" max="42" width="16.7109375" customWidth="1"/>
  </cols>
  <sheetData>
    <row r="1" spans="1:42" s="163" customFormat="1" ht="15" x14ac:dyDescent="0.2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245" t="s">
        <v>238</v>
      </c>
      <c r="AL1" s="245" t="s">
        <v>239</v>
      </c>
      <c r="AM1" s="245" t="s">
        <v>240</v>
      </c>
      <c r="AN1" s="245" t="s">
        <v>241</v>
      </c>
      <c r="AO1" s="245" t="s">
        <v>242</v>
      </c>
      <c r="AP1" s="245" t="s">
        <v>243</v>
      </c>
    </row>
    <row r="2" spans="1:42" s="163" customFormat="1"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s="163" customFormat="1" ht="15" x14ac:dyDescent="0.2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x14ac:dyDescent="0.25">
      <c r="A4" s="109" t="s">
        <v>28</v>
      </c>
      <c r="B4" s="168">
        <v>8.2353299999999994</v>
      </c>
      <c r="C4" s="168">
        <v>13.836252</v>
      </c>
      <c r="D4" s="168">
        <v>13.248782</v>
      </c>
      <c r="E4" s="168">
        <v>20.046610000000001</v>
      </c>
      <c r="F4" s="168">
        <v>26.309258000000003</v>
      </c>
      <c r="G4" s="168">
        <v>13.399138000000001</v>
      </c>
      <c r="H4" s="168">
        <v>7.5585960000000014</v>
      </c>
      <c r="I4" s="168">
        <v>17.579034</v>
      </c>
      <c r="J4" s="168">
        <v>17.167010000000001</v>
      </c>
      <c r="K4" s="168">
        <v>17.192004000000001</v>
      </c>
      <c r="L4" s="168">
        <v>16.305914000000001</v>
      </c>
      <c r="M4" s="168">
        <v>18.317238</v>
      </c>
      <c r="N4" s="168">
        <v>101.21908400000001</v>
      </c>
      <c r="O4" s="168">
        <v>14.084605999999999</v>
      </c>
      <c r="P4" s="168">
        <v>35.531559999999999</v>
      </c>
      <c r="Q4" s="168">
        <v>11.366462</v>
      </c>
      <c r="R4" s="168">
        <v>12.906422000000001</v>
      </c>
      <c r="S4" s="168">
        <v>-12.26146</v>
      </c>
      <c r="T4" s="168">
        <v>9.9685600000000001</v>
      </c>
      <c r="U4" s="168">
        <v>3.9182399999999999</v>
      </c>
      <c r="V4" s="168">
        <v>5.2524799999999994</v>
      </c>
      <c r="W4" s="168">
        <v>0.65434000000000003</v>
      </c>
      <c r="X4" s="168">
        <v>10.38495</v>
      </c>
      <c r="Y4" s="168">
        <v>14.23559</v>
      </c>
      <c r="Z4" s="168">
        <v>9.8203300000000002</v>
      </c>
      <c r="AA4" s="168">
        <v>24.700430000000001</v>
      </c>
      <c r="AB4" s="168">
        <v>22.069479999999999</v>
      </c>
      <c r="AC4" s="168">
        <v>12.57952</v>
      </c>
      <c r="AD4" s="168">
        <v>19.210369999999998</v>
      </c>
      <c r="AE4" s="168">
        <v>24.414390000000001</v>
      </c>
      <c r="AF4" s="168">
        <v>14.356399999999999</v>
      </c>
      <c r="AG4" s="168">
        <v>-5.5168900000000001</v>
      </c>
      <c r="AH4" s="168">
        <v>8.7599999999999997E-2</v>
      </c>
      <c r="AI4" s="168">
        <v>10.52117</v>
      </c>
      <c r="AJ4" s="168">
        <v>15.80128</v>
      </c>
      <c r="AK4" s="168">
        <v>6.6924780000000004</v>
      </c>
      <c r="AL4">
        <v>12.522880000000001</v>
      </c>
      <c r="AM4">
        <v>13.408282000000002</v>
      </c>
      <c r="AN4">
        <v>20.393000000000001</v>
      </c>
      <c r="AO4">
        <v>26.830200000000001</v>
      </c>
      <c r="AP4">
        <v>13.523328000000001</v>
      </c>
    </row>
    <row r="5" spans="1:42" ht="15" x14ac:dyDescent="0.25">
      <c r="A5" s="109" t="s">
        <v>29</v>
      </c>
      <c r="B5" s="168">
        <v>12.831674000000001</v>
      </c>
      <c r="C5" s="168">
        <v>24.945210000000003</v>
      </c>
      <c r="D5" s="168">
        <v>20.465412000000001</v>
      </c>
      <c r="E5" s="168">
        <v>17.773367999999998</v>
      </c>
      <c r="F5" s="168">
        <v>21.627798000000002</v>
      </c>
      <c r="G5" s="168">
        <v>24.398584000000003</v>
      </c>
      <c r="H5" s="168">
        <v>22.760021999999999</v>
      </c>
      <c r="I5" s="168">
        <v>20.288758000000001</v>
      </c>
      <c r="J5" s="168">
        <v>20.558418000000003</v>
      </c>
      <c r="K5" s="168">
        <v>7.514894</v>
      </c>
      <c r="L5" s="168">
        <v>19.425978000000001</v>
      </c>
      <c r="M5" s="168">
        <v>27.521836</v>
      </c>
      <c r="N5" s="168">
        <v>75.754664000000005</v>
      </c>
      <c r="O5" s="168">
        <v>14.718234000000001</v>
      </c>
      <c r="P5" s="168">
        <v>33.481140000000003</v>
      </c>
      <c r="Q5" s="168">
        <v>10.668854</v>
      </c>
      <c r="R5" s="168">
        <v>-2.5262600000000002</v>
      </c>
      <c r="S5" s="168">
        <v>-10.192350000000001</v>
      </c>
      <c r="T5" s="168">
        <v>6.2821099999999994</v>
      </c>
      <c r="U5" s="168">
        <v>3.13246</v>
      </c>
      <c r="V5" s="168">
        <v>4.1601400000000002</v>
      </c>
      <c r="W5" s="168">
        <v>2.8380700000000001</v>
      </c>
      <c r="X5" s="168">
        <v>9.7490100000000002</v>
      </c>
      <c r="Y5" s="168">
        <v>16.001570000000001</v>
      </c>
      <c r="Z5" s="168">
        <v>9.5720700000000001</v>
      </c>
      <c r="AA5" s="168">
        <v>21.740169999999999</v>
      </c>
      <c r="AB5" s="168">
        <v>14.98456</v>
      </c>
      <c r="AC5" s="168">
        <v>10.01197</v>
      </c>
      <c r="AD5" s="168">
        <v>10.48507</v>
      </c>
      <c r="AE5" s="168">
        <v>13.671299999999999</v>
      </c>
      <c r="AF5" s="168">
        <v>11.7835</v>
      </c>
      <c r="AG5" s="168">
        <v>1.5763499999999999</v>
      </c>
      <c r="AH5" s="168">
        <v>-4.5615100000000002</v>
      </c>
      <c r="AI5" s="168">
        <v>4.3772399999999996</v>
      </c>
      <c r="AJ5" s="168">
        <v>6.30464</v>
      </c>
      <c r="AK5" s="168">
        <v>11.420924000000001</v>
      </c>
      <c r="AL5">
        <v>22.01473</v>
      </c>
      <c r="AM5">
        <v>19.386094</v>
      </c>
      <c r="AN5">
        <v>18.080170000000003</v>
      </c>
      <c r="AO5">
        <v>21.570738000000002</v>
      </c>
      <c r="AP5">
        <v>24.478035999999999</v>
      </c>
    </row>
    <row r="6" spans="1:42" ht="15" x14ac:dyDescent="0.25">
      <c r="A6" s="109" t="s">
        <v>30</v>
      </c>
      <c r="B6" s="168">
        <v>14.661334</v>
      </c>
      <c r="C6" s="168">
        <v>25.872128</v>
      </c>
      <c r="D6" s="168">
        <v>49.723404000000002</v>
      </c>
      <c r="E6" s="168">
        <v>19.559304000000001</v>
      </c>
      <c r="F6" s="168">
        <v>35.780078000000003</v>
      </c>
      <c r="G6" s="168">
        <v>21.771910000000002</v>
      </c>
      <c r="H6" s="168">
        <v>6.9283080000000012</v>
      </c>
      <c r="I6" s="168">
        <v>9.9853559999999995</v>
      </c>
      <c r="J6" s="168">
        <v>4.6072879999999996</v>
      </c>
      <c r="K6" s="168">
        <v>9.3644660000000002</v>
      </c>
      <c r="L6" s="168">
        <v>26.794340000000005</v>
      </c>
      <c r="M6" s="168">
        <v>39.915998000000002</v>
      </c>
      <c r="N6" s="168">
        <v>66.375816</v>
      </c>
      <c r="O6" s="168">
        <v>17.63081</v>
      </c>
      <c r="P6" s="168">
        <v>62.605969999999999</v>
      </c>
      <c r="Q6" s="168">
        <v>-10.494788</v>
      </c>
      <c r="R6" s="168">
        <v>-5.3588699999999996</v>
      </c>
      <c r="S6" s="168">
        <v>-15.49112</v>
      </c>
      <c r="T6" s="168">
        <v>36.322969999999998</v>
      </c>
      <c r="U6" s="168">
        <v>9.210090000000001</v>
      </c>
      <c r="V6" s="168">
        <v>5.7764899999999999</v>
      </c>
      <c r="W6" s="168">
        <v>9.2872199999999996</v>
      </c>
      <c r="X6" s="168">
        <v>8.1139899999999994</v>
      </c>
      <c r="Y6" s="168">
        <v>9.8301200000000009</v>
      </c>
      <c r="Z6" s="168">
        <v>14.49926</v>
      </c>
      <c r="AA6" s="168">
        <v>12.03308</v>
      </c>
      <c r="AB6" s="168">
        <v>4.5342399999999996</v>
      </c>
      <c r="AC6" s="168">
        <v>19.332849999999997</v>
      </c>
      <c r="AD6" s="168">
        <v>6.37479</v>
      </c>
      <c r="AE6" s="168">
        <v>9.2942099999999996</v>
      </c>
      <c r="AF6" s="168">
        <v>12.6425</v>
      </c>
      <c r="AG6" s="168">
        <v>6.9273500000000006</v>
      </c>
      <c r="AH6" s="168">
        <v>-7.20953</v>
      </c>
      <c r="AI6" s="168">
        <v>6.0791599999999999</v>
      </c>
      <c r="AJ6" s="168">
        <v>6.5443199999999999</v>
      </c>
      <c r="AK6" s="168">
        <v>13.23695</v>
      </c>
      <c r="AL6">
        <v>24.268612000000001</v>
      </c>
      <c r="AM6">
        <v>48.256724000000006</v>
      </c>
      <c r="AN6">
        <v>19.746093999999999</v>
      </c>
      <c r="AO6">
        <v>35.103420000000007</v>
      </c>
      <c r="AP6">
        <v>21.701271999999999</v>
      </c>
    </row>
    <row r="7" spans="1:42" ht="15" x14ac:dyDescent="0.25">
      <c r="A7" s="109" t="s">
        <v>31</v>
      </c>
      <c r="B7" s="168">
        <v>8.9184140000000003</v>
      </c>
      <c r="C7" s="168">
        <v>16.681022000000002</v>
      </c>
      <c r="D7" s="168">
        <v>25.769639999999999</v>
      </c>
      <c r="E7" s="168">
        <v>24.889088000000005</v>
      </c>
      <c r="F7" s="168">
        <v>28.007258</v>
      </c>
      <c r="G7" s="168">
        <v>23.441744000000003</v>
      </c>
      <c r="H7" s="168">
        <v>20.577144000000001</v>
      </c>
      <c r="I7" s="168">
        <v>25.502514000000001</v>
      </c>
      <c r="J7" s="168">
        <v>13.009960000000001</v>
      </c>
      <c r="K7" s="168">
        <v>4.4516200000000001</v>
      </c>
      <c r="L7" s="168">
        <v>18.399011999999999</v>
      </c>
      <c r="M7" s="168">
        <v>29.763325999999999</v>
      </c>
      <c r="N7" s="168">
        <v>41.261670000000002</v>
      </c>
      <c r="O7" s="168">
        <v>7.7661820000000006</v>
      </c>
      <c r="P7" s="168">
        <v>14.708754000000001</v>
      </c>
      <c r="Q7" s="168">
        <v>23.635946000000001</v>
      </c>
      <c r="R7" s="168">
        <v>6.8406400000000005</v>
      </c>
      <c r="S7" s="168">
        <v>-2.2138499999999999</v>
      </c>
      <c r="T7" s="168">
        <v>19.547470000000001</v>
      </c>
      <c r="U7" s="168">
        <v>11.52768</v>
      </c>
      <c r="V7" s="168">
        <v>17.343669999999999</v>
      </c>
      <c r="W7" s="168">
        <v>13.49269</v>
      </c>
      <c r="X7" s="168">
        <v>4.6643299999999996</v>
      </c>
      <c r="Y7" s="168">
        <v>2.3306399999999998</v>
      </c>
      <c r="Z7" s="168">
        <v>9.179590000000001</v>
      </c>
      <c r="AA7" s="168">
        <v>14.534559999999999</v>
      </c>
      <c r="AB7" s="168">
        <v>4.0880400000000003</v>
      </c>
      <c r="AC7" s="168">
        <v>12.77216</v>
      </c>
      <c r="AD7" s="168">
        <v>7.4774700000000003</v>
      </c>
      <c r="AE7" s="168">
        <v>12.525</v>
      </c>
      <c r="AF7" s="168">
        <v>22.5366</v>
      </c>
      <c r="AG7" s="168">
        <v>5.4246600000000003</v>
      </c>
      <c r="AH7" s="168">
        <v>-1.42597</v>
      </c>
      <c r="AI7" s="168">
        <v>9.8915199999999999</v>
      </c>
      <c r="AJ7" s="168">
        <v>9.72743</v>
      </c>
      <c r="AK7" s="168">
        <v>7.0186580000000003</v>
      </c>
      <c r="AL7">
        <v>14.715734000000001</v>
      </c>
      <c r="AM7">
        <v>24.234504000000001</v>
      </c>
      <c r="AN7">
        <v>24.849282000000002</v>
      </c>
      <c r="AO7">
        <v>28.551597999999998</v>
      </c>
      <c r="AP7">
        <v>23.343438000000003</v>
      </c>
    </row>
    <row r="8" spans="1:42" ht="15" x14ac:dyDescent="0.25">
      <c r="A8" s="109" t="s">
        <v>32</v>
      </c>
      <c r="B8" s="168">
        <v>10.194596000000001</v>
      </c>
      <c r="C8" s="168">
        <v>20.596146000000001</v>
      </c>
      <c r="D8" s="168">
        <v>42.715372000000002</v>
      </c>
      <c r="E8" s="168">
        <v>8.9217919999999999</v>
      </c>
      <c r="F8" s="168">
        <v>-0.27216800000000002</v>
      </c>
      <c r="G8" s="168">
        <v>-15.576908</v>
      </c>
      <c r="H8" s="168">
        <v>10.261580000000002</v>
      </c>
      <c r="I8" s="168">
        <v>14.939944000000001</v>
      </c>
      <c r="J8" s="168">
        <v>-6.4280240000000006</v>
      </c>
      <c r="K8" s="168">
        <v>-2.930132</v>
      </c>
      <c r="L8" s="168">
        <v>9.3170699999999993</v>
      </c>
      <c r="M8" s="168">
        <v>17.687328000000001</v>
      </c>
      <c r="N8" s="168">
        <v>30.256135999999998</v>
      </c>
      <c r="O8" s="168">
        <v>9.5716059999999992</v>
      </c>
      <c r="P8" s="168">
        <v>29.325434000000005</v>
      </c>
      <c r="Q8" s="168">
        <v>5.5503300000000007</v>
      </c>
      <c r="R8" s="168">
        <v>8.0619300000000003</v>
      </c>
      <c r="S8" s="168">
        <v>-4.66012</v>
      </c>
      <c r="T8" s="168">
        <v>9.683209999999999</v>
      </c>
      <c r="U8" s="168">
        <v>23.337949999999999</v>
      </c>
      <c r="V8" s="168">
        <v>11.09249</v>
      </c>
      <c r="W8" s="168">
        <v>14.89179</v>
      </c>
      <c r="X8" s="168">
        <v>9.6852700000000009</v>
      </c>
      <c r="Y8" s="168">
        <v>5.5847100000000003</v>
      </c>
      <c r="Z8" s="168">
        <v>4.1686000000000005</v>
      </c>
      <c r="AA8" s="168">
        <v>14.016170000000001</v>
      </c>
      <c r="AB8" s="168">
        <v>5.02379</v>
      </c>
      <c r="AC8" s="168">
        <v>16.882990000000003</v>
      </c>
      <c r="AD8" s="168">
        <v>3.9549799999999999</v>
      </c>
      <c r="AE8" s="168">
        <v>10.53945</v>
      </c>
      <c r="AF8" s="168">
        <v>19.5229</v>
      </c>
      <c r="AG8" s="168">
        <v>4.9721899999999994</v>
      </c>
      <c r="AH8" s="168">
        <v>1.2309300000000001</v>
      </c>
      <c r="AI8" s="168">
        <v>4.9847600000000005</v>
      </c>
      <c r="AJ8" s="168">
        <v>9.3964200000000009</v>
      </c>
      <c r="AK8" s="168">
        <v>8.1567039999999995</v>
      </c>
      <c r="AL8">
        <v>18.447317999999999</v>
      </c>
      <c r="AM8">
        <v>41.574200000000005</v>
      </c>
      <c r="AN8">
        <v>8.2423100000000016</v>
      </c>
      <c r="AO8">
        <v>-0.94377600000000006</v>
      </c>
      <c r="AP8">
        <v>-16.180436</v>
      </c>
    </row>
    <row r="9" spans="1:42" ht="15" x14ac:dyDescent="0.25">
      <c r="A9" s="109" t="s">
        <v>33</v>
      </c>
      <c r="B9" s="168">
        <v>5.9863260000000009</v>
      </c>
      <c r="C9" s="168">
        <v>4.958564</v>
      </c>
      <c r="D9" s="168">
        <v>-2.5423</v>
      </c>
      <c r="E9" s="168">
        <v>8.1491520000000008</v>
      </c>
      <c r="F9" s="168">
        <v>20.665317999999999</v>
      </c>
      <c r="G9" s="168">
        <v>14.274572000000001</v>
      </c>
      <c r="H9" s="168">
        <v>14.059692000000002</v>
      </c>
      <c r="I9" s="168">
        <v>2.4844780000000002</v>
      </c>
      <c r="J9" s="168">
        <v>1.888352</v>
      </c>
      <c r="K9" s="168">
        <v>10.006266000000002</v>
      </c>
      <c r="L9" s="168">
        <v>19.542680000000001</v>
      </c>
      <c r="M9" s="168">
        <v>1.2684000000000002</v>
      </c>
      <c r="N9" s="168">
        <v>4.9412060000000002</v>
      </c>
      <c r="O9" s="168">
        <v>-1.180104</v>
      </c>
      <c r="P9" s="168">
        <v>16.706314000000003</v>
      </c>
      <c r="Q9" s="168">
        <v>1.3633040000000001</v>
      </c>
      <c r="R9" s="168">
        <v>-0.79383999999999999</v>
      </c>
      <c r="S9" s="168">
        <v>-23.251810000000003</v>
      </c>
      <c r="T9" s="168">
        <v>12.69872</v>
      </c>
      <c r="U9" s="168">
        <v>19.039000000000001</v>
      </c>
      <c r="V9" s="168">
        <v>6.8687700000000005</v>
      </c>
      <c r="W9" s="168">
        <v>14.246139999999999</v>
      </c>
      <c r="X9" s="168">
        <v>18.845080000000003</v>
      </c>
      <c r="Y9" s="168">
        <v>7.4909099999999995</v>
      </c>
      <c r="Z9" s="168">
        <v>13.8124</v>
      </c>
      <c r="AA9" s="168">
        <v>24.775919999999999</v>
      </c>
      <c r="AB9" s="168">
        <v>9.7531100000000013</v>
      </c>
      <c r="AC9" s="168">
        <v>18.740459999999999</v>
      </c>
      <c r="AD9" s="168">
        <v>5.9942099999999998</v>
      </c>
      <c r="AE9" s="168">
        <v>10.93661</v>
      </c>
      <c r="AF9" s="168">
        <v>14.07673</v>
      </c>
      <c r="AG9" s="168">
        <v>3.54962</v>
      </c>
      <c r="AH9" s="168">
        <v>6.4226899999999993</v>
      </c>
      <c r="AI9" s="168">
        <v>10.59356</v>
      </c>
      <c r="AJ9" s="168">
        <v>1.32226</v>
      </c>
      <c r="AK9" s="168">
        <v>3.633238</v>
      </c>
      <c r="AL9">
        <v>2.8407460000000002</v>
      </c>
      <c r="AM9">
        <v>-4.0965480000000003</v>
      </c>
      <c r="AN9">
        <v>7.6460300000000005</v>
      </c>
      <c r="AO9">
        <v>19.771796000000002</v>
      </c>
      <c r="AP9">
        <v>13.807872000000001</v>
      </c>
    </row>
    <row r="10" spans="1:42" ht="15" x14ac:dyDescent="0.25">
      <c r="A10" s="109" t="s">
        <v>34</v>
      </c>
      <c r="B10" s="168">
        <v>4.2121279999999999</v>
      </c>
      <c r="C10" s="168">
        <v>14.528888</v>
      </c>
      <c r="D10" s="168">
        <v>41.655764000000005</v>
      </c>
      <c r="E10" s="168">
        <v>46.755935999999998</v>
      </c>
      <c r="F10" s="168">
        <v>13.937982000000002</v>
      </c>
      <c r="G10" s="168">
        <v>-9.5202080000000002</v>
      </c>
      <c r="H10" s="168">
        <v>16.145548000000002</v>
      </c>
      <c r="I10" s="168">
        <v>8.3940580000000011</v>
      </c>
      <c r="J10" s="168">
        <v>24.153351999999998</v>
      </c>
      <c r="K10" s="168">
        <v>8.4327039999999993</v>
      </c>
      <c r="L10" s="168">
        <v>3.5028120000000005</v>
      </c>
      <c r="M10" s="168">
        <v>15.702810000000001</v>
      </c>
      <c r="N10" s="168">
        <v>2.0310160000000002</v>
      </c>
      <c r="O10" s="168">
        <v>8.0089059999999996</v>
      </c>
      <c r="P10" s="168">
        <v>20.697440000000004</v>
      </c>
      <c r="Q10" s="168">
        <v>17.755964000000002</v>
      </c>
      <c r="R10" s="168">
        <v>11.63293</v>
      </c>
      <c r="S10" s="168">
        <v>-12.476629999999998</v>
      </c>
      <c r="T10" s="168">
        <v>23.625509999999998</v>
      </c>
      <c r="U10" s="168">
        <v>20.54889</v>
      </c>
      <c r="V10" s="168">
        <v>8.319090000000001</v>
      </c>
      <c r="W10" s="168">
        <v>20.105460000000001</v>
      </c>
      <c r="X10" s="168">
        <v>19.50067</v>
      </c>
      <c r="Y10" s="168">
        <v>8.3446700000000007</v>
      </c>
      <c r="Z10" s="168">
        <v>18.455950000000001</v>
      </c>
      <c r="AA10" s="168">
        <v>31.79073</v>
      </c>
      <c r="AB10" s="168">
        <v>14.55987</v>
      </c>
      <c r="AC10" s="168">
        <v>21.886839999999999</v>
      </c>
      <c r="AD10" s="168">
        <v>25.583909999999999</v>
      </c>
      <c r="AE10" s="168">
        <v>21.074020000000001</v>
      </c>
      <c r="AF10" s="168">
        <v>18.544400000000003</v>
      </c>
      <c r="AG10" s="168">
        <v>6.5901300000000003</v>
      </c>
      <c r="AH10" s="168">
        <v>14.91146</v>
      </c>
      <c r="AI10" s="168">
        <v>14.38373</v>
      </c>
      <c r="AJ10" s="168">
        <v>27.614090000000001</v>
      </c>
      <c r="AK10" s="168">
        <v>1.747992</v>
      </c>
      <c r="AL10">
        <v>12.233666000000001</v>
      </c>
      <c r="AM10">
        <v>40.837490000000003</v>
      </c>
      <c r="AN10">
        <v>46.478228000000001</v>
      </c>
      <c r="AO10">
        <v>13.864426000000002</v>
      </c>
      <c r="AP10">
        <v>-9.1669640000000001</v>
      </c>
    </row>
    <row r="11" spans="1:42" ht="15" x14ac:dyDescent="0.25">
      <c r="A11" s="109" t="s">
        <v>35</v>
      </c>
      <c r="B11" s="168">
        <v>25.242690000000003</v>
      </c>
      <c r="C11" s="168">
        <v>23.597766000000004</v>
      </c>
      <c r="D11" s="168">
        <v>33.662408000000006</v>
      </c>
      <c r="E11" s="168">
        <v>46.49971</v>
      </c>
      <c r="F11" s="168">
        <v>0.7424400000000001</v>
      </c>
      <c r="G11" s="168">
        <v>14.672851999999999</v>
      </c>
      <c r="H11" s="168">
        <v>32.564776000000002</v>
      </c>
      <c r="I11" s="168">
        <v>18.685385999999998</v>
      </c>
      <c r="J11" s="168">
        <v>18.337461999999999</v>
      </c>
      <c r="K11" s="168">
        <v>16.435265999999999</v>
      </c>
      <c r="L11" s="168">
        <v>21.988620000000001</v>
      </c>
      <c r="M11" s="168">
        <v>28.766426000000003</v>
      </c>
      <c r="N11" s="168">
        <v>19.739957999999998</v>
      </c>
      <c r="O11" s="168">
        <v>11.451958000000001</v>
      </c>
      <c r="P11" s="168">
        <v>20.660824000000002</v>
      </c>
      <c r="Q11" s="168">
        <v>13.796706</v>
      </c>
      <c r="R11" s="168">
        <v>9.7706299999999988</v>
      </c>
      <c r="S11" s="168">
        <v>7.4435000000000002</v>
      </c>
      <c r="T11" s="168">
        <v>20.504860000000001</v>
      </c>
      <c r="U11" s="168">
        <v>22.135639999999999</v>
      </c>
      <c r="V11" s="168">
        <v>5.2130799999999997</v>
      </c>
      <c r="W11" s="168">
        <v>14.802440000000001</v>
      </c>
      <c r="X11" s="168">
        <v>21.94164</v>
      </c>
      <c r="Y11" s="168">
        <v>8.4181799999999996</v>
      </c>
      <c r="Z11" s="168">
        <v>21.659500000000001</v>
      </c>
      <c r="AA11" s="168">
        <v>35.8294</v>
      </c>
      <c r="AB11" s="168">
        <v>14.210139999999999</v>
      </c>
      <c r="AC11" s="168">
        <v>24.195160000000001</v>
      </c>
      <c r="AD11" s="168">
        <v>26.496269999999999</v>
      </c>
      <c r="AE11" s="168">
        <v>24.024999999999999</v>
      </c>
      <c r="AF11" s="168">
        <v>22.344560000000001</v>
      </c>
      <c r="AG11" s="168">
        <v>9.8739599999999985</v>
      </c>
      <c r="AH11" s="168">
        <v>13.84548</v>
      </c>
      <c r="AI11" s="168">
        <v>16.93469</v>
      </c>
      <c r="AJ11" s="168">
        <v>14.48996</v>
      </c>
      <c r="AK11" s="168">
        <v>23.217804000000005</v>
      </c>
      <c r="AL11">
        <v>21.390052000000001</v>
      </c>
      <c r="AM11">
        <v>33.227021999999998</v>
      </c>
      <c r="AN11">
        <v>46.634092000000003</v>
      </c>
      <c r="AO11">
        <v>0.76430000000000009</v>
      </c>
      <c r="AP11">
        <v>14.463595999999999</v>
      </c>
    </row>
    <row r="12" spans="1:42" ht="15" x14ac:dyDescent="0.25">
      <c r="A12" s="109" t="s">
        <v>36</v>
      </c>
      <c r="B12" s="168">
        <v>17.374620000000004</v>
      </c>
      <c r="C12" s="168">
        <v>24.377366000000002</v>
      </c>
      <c r="D12" s="168">
        <v>9.1880220000000001</v>
      </c>
      <c r="E12" s="168">
        <v>20.53886</v>
      </c>
      <c r="F12" s="168">
        <v>12.485670000000001</v>
      </c>
      <c r="G12" s="168">
        <v>12.587112000000001</v>
      </c>
      <c r="H12" s="168">
        <v>13.715842000000002</v>
      </c>
      <c r="I12" s="168">
        <v>14.078788000000001</v>
      </c>
      <c r="J12" s="168">
        <v>17.133922000000002</v>
      </c>
      <c r="K12" s="168">
        <v>36.728893999999997</v>
      </c>
      <c r="L12" s="168">
        <v>21.500264000000001</v>
      </c>
      <c r="M12" s="168">
        <v>26.366382000000002</v>
      </c>
      <c r="N12" s="168">
        <v>15.737406</v>
      </c>
      <c r="O12" s="168">
        <v>14.914582000000003</v>
      </c>
      <c r="P12" s="168">
        <v>14.839589999999999</v>
      </c>
      <c r="Q12" s="168">
        <v>10.647540000000001</v>
      </c>
      <c r="R12" s="168">
        <v>-6.0112700000000006</v>
      </c>
      <c r="S12" s="168">
        <v>19.914009999999998</v>
      </c>
      <c r="T12" s="168">
        <v>13.555149999999999</v>
      </c>
      <c r="U12" s="168">
        <v>15.397549999999999</v>
      </c>
      <c r="V12" s="168">
        <v>7.1036899999999994</v>
      </c>
      <c r="W12" s="168">
        <v>8.6973899999999986</v>
      </c>
      <c r="X12" s="168">
        <v>11.841569999999999</v>
      </c>
      <c r="Y12" s="168">
        <v>3.6388400000000001</v>
      </c>
      <c r="Z12" s="168">
        <v>18.084299999999999</v>
      </c>
      <c r="AA12" s="168">
        <v>24.926950000000001</v>
      </c>
      <c r="AB12" s="168">
        <v>13.032249999999999</v>
      </c>
      <c r="AC12" s="168">
        <v>14.707469999999999</v>
      </c>
      <c r="AD12" s="168">
        <v>15.101129999999999</v>
      </c>
      <c r="AE12" s="168">
        <v>9.3519199999999998</v>
      </c>
      <c r="AF12" s="168">
        <v>35.037589999999994</v>
      </c>
      <c r="AG12" s="168">
        <v>-2.8639899999999998</v>
      </c>
      <c r="AH12" s="168">
        <v>6.7481800000000005</v>
      </c>
      <c r="AI12" s="168">
        <v>15.02529</v>
      </c>
      <c r="AJ12" s="168">
        <v>11.451879999999999</v>
      </c>
      <c r="AK12" s="168">
        <v>15.371198000000001</v>
      </c>
      <c r="AL12">
        <v>22.553249999999998</v>
      </c>
      <c r="AM12">
        <v>8.4984000000000002</v>
      </c>
      <c r="AN12">
        <v>20.619562000000002</v>
      </c>
      <c r="AO12">
        <v>12.313067999999999</v>
      </c>
      <c r="AP12">
        <v>12.236552000000001</v>
      </c>
    </row>
    <row r="13" spans="1:42" ht="15" x14ac:dyDescent="0.25">
      <c r="A13" s="109" t="s">
        <v>37</v>
      </c>
      <c r="B13" s="168">
        <v>13.100300000000001</v>
      </c>
      <c r="C13" s="168">
        <v>0.89675000000000005</v>
      </c>
      <c r="D13" s="168">
        <v>27.212436</v>
      </c>
      <c r="E13" s="168">
        <v>21.019506</v>
      </c>
      <c r="F13" s="168">
        <v>15.296984</v>
      </c>
      <c r="G13" s="168">
        <v>17.363528000000002</v>
      </c>
      <c r="H13" s="168">
        <v>15.145718</v>
      </c>
      <c r="I13" s="168">
        <v>19.380140000000001</v>
      </c>
      <c r="J13" s="168">
        <v>13.376776000000001</v>
      </c>
      <c r="K13" s="168">
        <v>4.7494760000000005</v>
      </c>
      <c r="L13" s="168">
        <v>8.6108960000000003</v>
      </c>
      <c r="M13" s="168">
        <v>17.934583999999997</v>
      </c>
      <c r="N13" s="168">
        <v>11.836898000000001</v>
      </c>
      <c r="O13" s="168">
        <v>11.503132000000001</v>
      </c>
      <c r="P13" s="168">
        <v>12.135444000000001</v>
      </c>
      <c r="Q13" s="168">
        <v>6.3876860000000004</v>
      </c>
      <c r="R13" s="168">
        <v>-7.82599</v>
      </c>
      <c r="S13" s="168">
        <v>24.362849999999998</v>
      </c>
      <c r="T13" s="168">
        <v>10.95425</v>
      </c>
      <c r="U13" s="168">
        <v>11.723360000000001</v>
      </c>
      <c r="V13" s="168">
        <v>4.6145899999999997</v>
      </c>
      <c r="W13" s="168">
        <v>6.6953500000000004</v>
      </c>
      <c r="X13" s="168">
        <v>9.5123700000000007</v>
      </c>
      <c r="Y13" s="168">
        <v>-0.49925999999999998</v>
      </c>
      <c r="Z13" s="168">
        <v>18.132660000000001</v>
      </c>
      <c r="AA13" s="168">
        <v>19.22006</v>
      </c>
      <c r="AB13" s="168">
        <v>10.97871</v>
      </c>
      <c r="AC13" s="168">
        <v>13.21185</v>
      </c>
      <c r="AD13" s="168">
        <v>14.04824</v>
      </c>
      <c r="AE13" s="168">
        <v>6.9533999999999994</v>
      </c>
      <c r="AF13" s="168">
        <v>23.35398</v>
      </c>
      <c r="AG13" s="168">
        <v>-2.8656299999999999</v>
      </c>
      <c r="AH13" s="168">
        <v>2.3012199999999998</v>
      </c>
      <c r="AI13" s="168">
        <v>14.73507</v>
      </c>
      <c r="AJ13" s="168">
        <v>8.505370000000001</v>
      </c>
      <c r="AK13" s="168">
        <v>11.385834000000001</v>
      </c>
      <c r="AL13">
        <v>-0.71860800000000002</v>
      </c>
      <c r="AM13">
        <v>25.419446000000001</v>
      </c>
      <c r="AN13">
        <v>21.178598000000001</v>
      </c>
      <c r="AO13">
        <v>15.493984000000001</v>
      </c>
      <c r="AP13">
        <v>17.385394000000002</v>
      </c>
    </row>
    <row r="14" spans="1:42" ht="15" x14ac:dyDescent="0.25">
      <c r="A14" s="109" t="s">
        <v>38</v>
      </c>
      <c r="B14" s="168">
        <v>15.881826</v>
      </c>
      <c r="C14" s="168">
        <v>12.644528000000001</v>
      </c>
      <c r="D14" s="168">
        <v>20.419766000000003</v>
      </c>
      <c r="E14" s="168">
        <v>19.335204000000001</v>
      </c>
      <c r="F14" s="168">
        <v>16.094632000000001</v>
      </c>
      <c r="G14" s="168">
        <v>11.450326</v>
      </c>
      <c r="H14" s="168">
        <v>26.131626000000004</v>
      </c>
      <c r="I14" s="168">
        <v>8.3835399999999982</v>
      </c>
      <c r="J14" s="168">
        <v>1.6175140000000001</v>
      </c>
      <c r="K14" s="168">
        <v>4.4911860000000008</v>
      </c>
      <c r="L14" s="168">
        <v>8.991363999999999</v>
      </c>
      <c r="M14" s="168">
        <v>10.960080000000001</v>
      </c>
      <c r="N14" s="168">
        <v>12.147136</v>
      </c>
      <c r="O14" s="168">
        <v>3.6625680000000003</v>
      </c>
      <c r="P14" s="168">
        <v>15.820898000000001</v>
      </c>
      <c r="Q14" s="168">
        <v>14.533392000000001</v>
      </c>
      <c r="R14" s="168">
        <v>-12.37326</v>
      </c>
      <c r="S14" s="168">
        <v>14.93168</v>
      </c>
      <c r="T14" s="168">
        <v>-5.1652700000000005</v>
      </c>
      <c r="U14" s="168">
        <v>10.395850000000001</v>
      </c>
      <c r="V14" s="168">
        <v>4.0648400000000002</v>
      </c>
      <c r="W14" s="168">
        <v>3.5380700000000003</v>
      </c>
      <c r="X14" s="168">
        <v>7.5272700000000006</v>
      </c>
      <c r="Y14" s="168">
        <v>13.11669</v>
      </c>
      <c r="Z14" s="168">
        <v>15.47784</v>
      </c>
      <c r="AA14" s="168">
        <v>21.893450000000001</v>
      </c>
      <c r="AB14" s="168">
        <v>12.1463</v>
      </c>
      <c r="AC14" s="168">
        <v>8.651209999999999</v>
      </c>
      <c r="AD14" s="168">
        <v>9.7618099999999988</v>
      </c>
      <c r="AE14" s="168">
        <v>16.488720000000001</v>
      </c>
      <c r="AF14" s="168">
        <v>4.6226700000000003</v>
      </c>
      <c r="AG14" s="168">
        <v>5.9689499999999995</v>
      </c>
      <c r="AH14" s="168">
        <v>-1.0023</v>
      </c>
      <c r="AI14" s="168">
        <v>2.8529</v>
      </c>
      <c r="AJ14" s="168">
        <v>5.8924399999999997</v>
      </c>
      <c r="AK14" s="168">
        <v>14.328964000000001</v>
      </c>
      <c r="AL14">
        <v>10.843160000000001</v>
      </c>
      <c r="AM14">
        <v>18.386371999999998</v>
      </c>
      <c r="AN14">
        <v>19.311062000000003</v>
      </c>
      <c r="AO14">
        <v>16.448476000000003</v>
      </c>
      <c r="AP14">
        <v>11.181172</v>
      </c>
    </row>
    <row r="15" spans="1:42" ht="15" x14ac:dyDescent="0.25">
      <c r="A15" s="109" t="s">
        <v>39</v>
      </c>
      <c r="B15" s="168">
        <v>12.228878</v>
      </c>
      <c r="C15" s="168">
        <v>26.422100000000004</v>
      </c>
      <c r="D15" s="168">
        <v>30.541180000000001</v>
      </c>
      <c r="E15" s="168">
        <v>25.264988000000002</v>
      </c>
      <c r="F15" s="168">
        <v>17.192216000000002</v>
      </c>
      <c r="G15" s="168">
        <v>14.472434000000002</v>
      </c>
      <c r="H15" s="168">
        <v>14.617889999999999</v>
      </c>
      <c r="I15" s="168">
        <v>12.40625</v>
      </c>
      <c r="J15" s="168">
        <v>14.303154000000003</v>
      </c>
      <c r="K15" s="168">
        <v>8.5718779999999999</v>
      </c>
      <c r="L15" s="168">
        <v>16.566911999999999</v>
      </c>
      <c r="M15" s="168">
        <v>23.606604000000004</v>
      </c>
      <c r="N15" s="168">
        <v>11.927992</v>
      </c>
      <c r="O15" s="168">
        <v>18.697578</v>
      </c>
      <c r="P15" s="168">
        <v>16.272072000000001</v>
      </c>
      <c r="Q15" s="168">
        <v>6.2282960000000003</v>
      </c>
      <c r="R15" s="168">
        <v>-16.238409999999998</v>
      </c>
      <c r="S15" s="168">
        <v>12.00187</v>
      </c>
      <c r="T15" s="168">
        <v>6.5915499999999998</v>
      </c>
      <c r="U15" s="168">
        <v>12.228569999999999</v>
      </c>
      <c r="V15" s="168">
        <v>1.01868</v>
      </c>
      <c r="W15" s="168">
        <v>6.6875100000000005</v>
      </c>
      <c r="X15" s="168">
        <v>11.483219999999999</v>
      </c>
      <c r="Y15" s="168">
        <v>-2.7016499999999999</v>
      </c>
      <c r="Z15" s="168">
        <v>25.948370000000001</v>
      </c>
      <c r="AA15" s="168">
        <v>22.778939999999999</v>
      </c>
      <c r="AB15" s="168">
        <v>11.792920000000001</v>
      </c>
      <c r="AC15" s="168">
        <v>17.610810000000001</v>
      </c>
      <c r="AD15" s="168">
        <v>24.307770000000001</v>
      </c>
      <c r="AE15" s="168">
        <v>18.407709999999998</v>
      </c>
      <c r="AF15" s="168">
        <v>2.61571</v>
      </c>
      <c r="AG15" s="168">
        <v>-1.4079200000000001</v>
      </c>
      <c r="AH15" s="168">
        <v>-6.0315000000000003</v>
      </c>
      <c r="AI15" s="168">
        <v>15.691600000000001</v>
      </c>
      <c r="AJ15" s="168">
        <v>6.0872700000000002</v>
      </c>
      <c r="AK15" s="168">
        <v>11.088239999999999</v>
      </c>
      <c r="AL15">
        <v>24.479745999999999</v>
      </c>
      <c r="AM15">
        <v>28.815221999999999</v>
      </c>
      <c r="AN15">
        <v>25.261752000000001</v>
      </c>
      <c r="AO15">
        <v>17.678011999999999</v>
      </c>
      <c r="AP15">
        <v>14.243404000000002</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P15"/>
  <sheetViews>
    <sheetView workbookViewId="0">
      <selection activeCell="E26" sqref="E26"/>
    </sheetView>
  </sheetViews>
  <sheetFormatPr defaultColWidth="18.7109375" defaultRowHeight="12.75" customHeight="1" x14ac:dyDescent="0.25"/>
  <cols>
    <col min="1" max="1" width="10.85546875" bestFit="1" customWidth="1"/>
    <col min="2" max="35" width="9.140625" customWidth="1"/>
    <col min="36" max="36" width="9.140625" style="163" customWidth="1"/>
    <col min="37" max="42" width="16.7109375" customWidth="1"/>
  </cols>
  <sheetData>
    <row r="1" spans="1:42" ht="15" x14ac:dyDescent="0.25">
      <c r="A1" s="100"/>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x14ac:dyDescent="0.25">
      <c r="A2" s="100"/>
      <c r="B2" s="101">
        <v>1981</v>
      </c>
      <c r="C2" s="101">
        <v>1982</v>
      </c>
      <c r="D2" s="101">
        <v>1983</v>
      </c>
      <c r="E2" s="101">
        <v>1984</v>
      </c>
      <c r="F2" s="101">
        <v>1985</v>
      </c>
      <c r="G2" s="101">
        <v>1986</v>
      </c>
      <c r="H2" s="101">
        <v>1987</v>
      </c>
      <c r="I2" s="101">
        <v>1988</v>
      </c>
      <c r="J2" s="101">
        <v>1989</v>
      </c>
      <c r="K2" s="101">
        <v>1990</v>
      </c>
      <c r="L2" s="101">
        <v>1991</v>
      </c>
      <c r="M2" s="101">
        <v>1992</v>
      </c>
      <c r="N2" s="101">
        <v>1993</v>
      </c>
      <c r="O2" s="101">
        <v>1994</v>
      </c>
      <c r="P2" s="101">
        <v>1995</v>
      </c>
      <c r="Q2" s="101">
        <v>1996</v>
      </c>
      <c r="R2" s="101">
        <v>1997</v>
      </c>
      <c r="S2" s="101">
        <v>1998</v>
      </c>
      <c r="T2" s="101">
        <v>1999</v>
      </c>
      <c r="U2" s="101">
        <v>2000</v>
      </c>
      <c r="V2" s="101">
        <v>2001</v>
      </c>
      <c r="W2" s="101">
        <v>2002</v>
      </c>
      <c r="X2" s="101">
        <v>2003</v>
      </c>
      <c r="Y2" s="101">
        <v>2004</v>
      </c>
      <c r="Z2" s="101">
        <v>2005</v>
      </c>
      <c r="AA2" s="101">
        <v>2006</v>
      </c>
      <c r="AB2" s="101">
        <v>2007</v>
      </c>
      <c r="AC2" s="101">
        <v>2008</v>
      </c>
      <c r="AD2" s="101">
        <v>2009</v>
      </c>
      <c r="AE2" s="101">
        <v>2010</v>
      </c>
      <c r="AF2" s="101">
        <v>2011</v>
      </c>
      <c r="AG2" s="106">
        <v>2012</v>
      </c>
      <c r="AH2" s="106">
        <v>2013</v>
      </c>
      <c r="AI2" s="106">
        <v>2014</v>
      </c>
      <c r="AJ2" s="106">
        <v>2015</v>
      </c>
      <c r="AK2" s="106">
        <v>2016</v>
      </c>
      <c r="AL2" s="106">
        <v>2017</v>
      </c>
      <c r="AM2" s="106">
        <v>2018</v>
      </c>
      <c r="AN2" s="106">
        <v>2019</v>
      </c>
      <c r="AO2" s="106">
        <v>2020</v>
      </c>
      <c r="AP2" s="106">
        <v>2021</v>
      </c>
    </row>
    <row r="3" spans="1:42" ht="15" x14ac:dyDescent="0.25">
      <c r="A3" s="102"/>
      <c r="B3" s="103" t="s">
        <v>74</v>
      </c>
      <c r="C3" s="103" t="s">
        <v>75</v>
      </c>
      <c r="D3" s="103" t="s">
        <v>76</v>
      </c>
      <c r="E3" s="103" t="s">
        <v>77</v>
      </c>
      <c r="F3" s="103" t="s">
        <v>78</v>
      </c>
      <c r="G3" s="103" t="s">
        <v>79</v>
      </c>
      <c r="H3" s="103" t="s">
        <v>80</v>
      </c>
      <c r="I3" s="103" t="s">
        <v>81</v>
      </c>
      <c r="J3" s="103" t="s">
        <v>82</v>
      </c>
      <c r="K3" s="103" t="s">
        <v>83</v>
      </c>
      <c r="L3" s="103" t="s">
        <v>84</v>
      </c>
      <c r="M3" s="103" t="s">
        <v>85</v>
      </c>
      <c r="N3" s="103" t="s">
        <v>86</v>
      </c>
      <c r="O3" s="103" t="s">
        <v>87</v>
      </c>
      <c r="P3" s="103" t="s">
        <v>88</v>
      </c>
      <c r="Q3" s="103" t="s">
        <v>89</v>
      </c>
      <c r="R3" s="103" t="s">
        <v>90</v>
      </c>
      <c r="S3" s="103" t="s">
        <v>91</v>
      </c>
      <c r="T3" s="103" t="s">
        <v>92</v>
      </c>
      <c r="U3" s="103" t="s">
        <v>93</v>
      </c>
      <c r="V3" s="103" t="s">
        <v>94</v>
      </c>
      <c r="W3" s="103" t="s">
        <v>95</v>
      </c>
      <c r="X3" s="103" t="s">
        <v>96</v>
      </c>
      <c r="Y3" s="103" t="s">
        <v>97</v>
      </c>
      <c r="Z3" s="103" t="s">
        <v>98</v>
      </c>
      <c r="AA3" s="103" t="s">
        <v>99</v>
      </c>
      <c r="AB3" s="103" t="s">
        <v>100</v>
      </c>
      <c r="AC3" s="103" t="s">
        <v>101</v>
      </c>
      <c r="AD3" s="103" t="s">
        <v>102</v>
      </c>
      <c r="AE3" s="103" t="s">
        <v>103</v>
      </c>
      <c r="AF3" s="108" t="s">
        <v>163</v>
      </c>
      <c r="AG3" s="108" t="s">
        <v>168</v>
      </c>
      <c r="AH3" s="108" t="s">
        <v>169</v>
      </c>
      <c r="AI3" s="108" t="s">
        <v>170</v>
      </c>
      <c r="AJ3" s="108" t="s">
        <v>171</v>
      </c>
      <c r="AK3" s="106"/>
      <c r="AL3" s="106"/>
      <c r="AM3" s="106"/>
      <c r="AN3" s="106"/>
      <c r="AO3" s="106"/>
      <c r="AP3" s="106"/>
    </row>
    <row r="4" spans="1:42" ht="15" x14ac:dyDescent="0.25">
      <c r="A4" s="104" t="s">
        <v>28</v>
      </c>
      <c r="B4" s="167">
        <v>-36.876649999999998</v>
      </c>
      <c r="C4" s="167">
        <v>14.408378000000001</v>
      </c>
      <c r="D4" s="167">
        <v>-20.071922000000001</v>
      </c>
      <c r="E4" s="167">
        <v>13.077360000000001</v>
      </c>
      <c r="F4" s="167">
        <v>19.310572000000001</v>
      </c>
      <c r="G4" s="167">
        <v>30.633921999999998</v>
      </c>
      <c r="H4" s="167">
        <v>-8.3519860000000001</v>
      </c>
      <c r="I4" s="167">
        <v>20.166415999999998</v>
      </c>
      <c r="J4" s="167">
        <v>-5.3256900000000025</v>
      </c>
      <c r="K4" s="167">
        <v>2.6823760000000001</v>
      </c>
      <c r="L4" s="167">
        <v>29.809785999999992</v>
      </c>
      <c r="M4" s="167">
        <v>0.14888199999999779</v>
      </c>
      <c r="N4" s="167">
        <v>188.36769600000002</v>
      </c>
      <c r="O4" s="167">
        <v>-19.261465999999999</v>
      </c>
      <c r="P4" s="167">
        <v>-11.55139</v>
      </c>
      <c r="Q4" s="167">
        <v>25.526097999999998</v>
      </c>
      <c r="R4" s="167">
        <v>1.3745679999999993</v>
      </c>
      <c r="S4" s="167">
        <v>21.421490000000002</v>
      </c>
      <c r="T4" s="167">
        <v>24.198349999999998</v>
      </c>
      <c r="U4" s="167">
        <v>42.049589999999995</v>
      </c>
      <c r="V4" s="167">
        <v>21.61983</v>
      </c>
      <c r="W4" s="167">
        <v>18.446279999999998</v>
      </c>
      <c r="X4" s="167">
        <v>23.206610000000001</v>
      </c>
      <c r="Y4" s="167">
        <v>20.033060000000003</v>
      </c>
      <c r="Z4" s="167">
        <v>101.09752</v>
      </c>
      <c r="AA4" s="167">
        <v>22.61157</v>
      </c>
      <c r="AB4" s="167">
        <v>23.206610000000001</v>
      </c>
      <c r="AC4" s="167">
        <v>42.247930000000004</v>
      </c>
      <c r="AD4" s="167">
        <v>34.11524</v>
      </c>
      <c r="AE4" s="167">
        <v>41.255679999999998</v>
      </c>
      <c r="AF4" s="168">
        <v>24.792830000000002</v>
      </c>
      <c r="AG4" s="168">
        <v>40.065640000000002</v>
      </c>
      <c r="AH4" s="168">
        <v>37.883839999999999</v>
      </c>
      <c r="AI4" s="168">
        <v>23.007810000000003</v>
      </c>
      <c r="AJ4" s="168">
        <v>30.743310000000001</v>
      </c>
      <c r="AK4" s="168">
        <v>-35.333798000000002</v>
      </c>
      <c r="AL4">
        <v>15.72175</v>
      </c>
      <c r="AM4">
        <v>-20.231422000000002</v>
      </c>
      <c r="AN4">
        <v>12.730970000000001</v>
      </c>
      <c r="AO4">
        <v>18.789630000000002</v>
      </c>
      <c r="AP4">
        <v>30.509731999999996</v>
      </c>
    </row>
    <row r="5" spans="1:42" ht="15" x14ac:dyDescent="0.25">
      <c r="A5" s="104" t="s">
        <v>29</v>
      </c>
      <c r="B5" s="167">
        <v>-37.089523999999997</v>
      </c>
      <c r="C5" s="167">
        <v>33.428339999999999</v>
      </c>
      <c r="D5" s="167">
        <v>8.9494680000000013</v>
      </c>
      <c r="E5" s="167">
        <v>9.201842000000001</v>
      </c>
      <c r="F5" s="167">
        <v>5.149061999999998</v>
      </c>
      <c r="G5" s="167">
        <v>31.733646</v>
      </c>
      <c r="H5" s="167">
        <v>-5.7021720000000027</v>
      </c>
      <c r="I5" s="167">
        <v>24.577362000000001</v>
      </c>
      <c r="J5" s="167">
        <v>5.5440619999999985</v>
      </c>
      <c r="K5" s="167">
        <v>2.5809760000000006</v>
      </c>
      <c r="L5" s="167">
        <v>19.033522000000001</v>
      </c>
      <c r="M5" s="167">
        <v>7.0302340000000001</v>
      </c>
      <c r="N5" s="167">
        <v>85.799055999999993</v>
      </c>
      <c r="O5" s="167">
        <v>-9.7793939999999999</v>
      </c>
      <c r="P5" s="167">
        <v>38.657699999999991</v>
      </c>
      <c r="Q5" s="167">
        <v>12.339405999999999</v>
      </c>
      <c r="R5" s="167">
        <v>23.60331</v>
      </c>
      <c r="S5" s="167">
        <v>17.2562</v>
      </c>
      <c r="T5" s="167">
        <v>16.066120000000002</v>
      </c>
      <c r="U5" s="167">
        <v>48.99174</v>
      </c>
      <c r="V5" s="167">
        <v>36.297519999999999</v>
      </c>
      <c r="W5" s="167">
        <v>25.745450000000002</v>
      </c>
      <c r="X5" s="167">
        <v>24.39669</v>
      </c>
      <c r="Y5" s="167">
        <v>35.66281</v>
      </c>
      <c r="Z5" s="167">
        <v>125.57355</v>
      </c>
      <c r="AA5" s="167">
        <v>20.429749999999999</v>
      </c>
      <c r="AB5" s="167">
        <v>29.355370000000001</v>
      </c>
      <c r="AC5" s="167">
        <v>90.644630000000006</v>
      </c>
      <c r="AD5" s="167">
        <v>38.478989999999996</v>
      </c>
      <c r="AE5" s="167">
        <v>35.16657</v>
      </c>
      <c r="AF5" s="168">
        <v>33.321769999999994</v>
      </c>
      <c r="AG5" s="168">
        <v>18.842610000000001</v>
      </c>
      <c r="AH5" s="168">
        <v>38.875690000000006</v>
      </c>
      <c r="AI5" s="168">
        <v>32.449240000000003</v>
      </c>
      <c r="AJ5" s="168">
        <v>39.450900000000004</v>
      </c>
      <c r="AK5" s="168">
        <v>-35.678773999999997</v>
      </c>
      <c r="AL5">
        <v>36.358820000000009</v>
      </c>
      <c r="AM5">
        <v>10.028786</v>
      </c>
      <c r="AN5">
        <v>8.8950399999999981</v>
      </c>
      <c r="AO5">
        <v>5.2061219999999997</v>
      </c>
      <c r="AP5">
        <v>31.654194000000004</v>
      </c>
    </row>
    <row r="6" spans="1:42" ht="15" x14ac:dyDescent="0.25">
      <c r="A6" s="104" t="s">
        <v>30</v>
      </c>
      <c r="B6" s="167">
        <v>-3.4840000000003783E-3</v>
      </c>
      <c r="C6" s="167">
        <v>52.296472000000009</v>
      </c>
      <c r="D6" s="167">
        <v>47.387336000000005</v>
      </c>
      <c r="E6" s="167">
        <v>11.779536</v>
      </c>
      <c r="F6" s="167">
        <v>64.980252000000007</v>
      </c>
      <c r="G6" s="167">
        <v>40.112389999999998</v>
      </c>
      <c r="H6" s="167">
        <v>-5.6985580000000011</v>
      </c>
      <c r="I6" s="167">
        <v>30.219604</v>
      </c>
      <c r="J6" s="167">
        <v>24.668741999999998</v>
      </c>
      <c r="K6" s="167">
        <v>25.485123999999995</v>
      </c>
      <c r="L6" s="167">
        <v>37.985829999999993</v>
      </c>
      <c r="M6" s="167">
        <v>23.852601999999997</v>
      </c>
      <c r="N6" s="167">
        <v>33.571293999999995</v>
      </c>
      <c r="O6" s="167">
        <v>18.785719999999998</v>
      </c>
      <c r="P6" s="167">
        <v>66.418819999999997</v>
      </c>
      <c r="Q6" s="167">
        <v>7.6782579999999996</v>
      </c>
      <c r="R6" s="167">
        <v>63.272730000000003</v>
      </c>
      <c r="S6" s="167">
        <v>48.99174</v>
      </c>
      <c r="T6" s="167">
        <v>19.834709999999998</v>
      </c>
      <c r="U6" s="167">
        <v>54.009920000000001</v>
      </c>
      <c r="V6" s="167">
        <v>55.160330000000002</v>
      </c>
      <c r="W6" s="167">
        <v>23.22645</v>
      </c>
      <c r="X6" s="167">
        <v>42.842980000000004</v>
      </c>
      <c r="Y6" s="167">
        <v>27.59008</v>
      </c>
      <c r="Z6" s="167">
        <v>69.104129999999998</v>
      </c>
      <c r="AA6" s="167">
        <v>49.190080000000002</v>
      </c>
      <c r="AB6" s="167">
        <v>44.628099999999996</v>
      </c>
      <c r="AC6" s="167">
        <v>82.373550000000009</v>
      </c>
      <c r="AD6" s="167">
        <v>74.04258999999999</v>
      </c>
      <c r="AE6" s="167">
        <v>59.404600000000002</v>
      </c>
      <c r="AF6" s="168">
        <v>42.445689999999999</v>
      </c>
      <c r="AG6" s="168">
        <v>22.21454</v>
      </c>
      <c r="AH6" s="168">
        <v>58.769889999999997</v>
      </c>
      <c r="AI6" s="168">
        <v>31.517060000000001</v>
      </c>
      <c r="AJ6" s="168">
        <v>41.176480000000005</v>
      </c>
      <c r="AK6" s="168">
        <v>1.4208999999999996</v>
      </c>
      <c r="AL6">
        <v>53.899988000000008</v>
      </c>
      <c r="AM6">
        <v>48.854016000000001</v>
      </c>
      <c r="AN6">
        <v>11.592746</v>
      </c>
      <c r="AO6">
        <v>65.656910000000011</v>
      </c>
      <c r="AP6">
        <v>40.183028000000007</v>
      </c>
    </row>
    <row r="7" spans="1:42" ht="15" x14ac:dyDescent="0.25">
      <c r="A7" s="104" t="s">
        <v>31</v>
      </c>
      <c r="B7" s="167">
        <v>-5.2293999999999868E-2</v>
      </c>
      <c r="C7" s="167">
        <v>28.224768000000001</v>
      </c>
      <c r="D7" s="167">
        <v>6.8782900000000007</v>
      </c>
      <c r="E7" s="167">
        <v>6.4497519999999966</v>
      </c>
      <c r="F7" s="167">
        <v>-1.6270880000000034</v>
      </c>
      <c r="G7" s="167">
        <v>27.136765999999998</v>
      </c>
      <c r="H7" s="167">
        <v>10.345166000000001</v>
      </c>
      <c r="I7" s="167">
        <v>35.310705999999996</v>
      </c>
      <c r="J7" s="167">
        <v>19.30078</v>
      </c>
      <c r="K7" s="167">
        <v>3.5616000000000003</v>
      </c>
      <c r="L7" s="167">
        <v>41.938178000000001</v>
      </c>
      <c r="M7" s="167">
        <v>40.074694000000001</v>
      </c>
      <c r="N7" s="167">
        <v>1.3631199999999954</v>
      </c>
      <c r="O7" s="167">
        <v>-2.5694920000000012</v>
      </c>
      <c r="P7" s="167">
        <v>-26.212883999999999</v>
      </c>
      <c r="Q7" s="167">
        <v>3.6764540000000014</v>
      </c>
      <c r="R7" s="167">
        <v>29.157019999999999</v>
      </c>
      <c r="S7" s="167">
        <v>70.294210000000007</v>
      </c>
      <c r="T7" s="167">
        <v>23.60331</v>
      </c>
      <c r="U7" s="167">
        <v>16.8</v>
      </c>
      <c r="V7" s="167">
        <v>35.028100000000002</v>
      </c>
      <c r="W7" s="167">
        <v>13.62645</v>
      </c>
      <c r="X7" s="167">
        <v>32.747109999999999</v>
      </c>
      <c r="Y7" s="167">
        <v>39.133879999999998</v>
      </c>
      <c r="Z7" s="167">
        <v>90.902479999999997</v>
      </c>
      <c r="AA7" s="167">
        <v>33.758679999999998</v>
      </c>
      <c r="AB7" s="167">
        <v>33.699169999999995</v>
      </c>
      <c r="AC7" s="167">
        <v>29.79214</v>
      </c>
      <c r="AD7" s="167">
        <v>43.080640000000002</v>
      </c>
      <c r="AE7" s="167">
        <v>88.700450000000004</v>
      </c>
      <c r="AF7" s="168">
        <v>43.635820000000002</v>
      </c>
      <c r="AG7" s="168">
        <v>17.01784</v>
      </c>
      <c r="AH7" s="168">
        <v>26.498860000000001</v>
      </c>
      <c r="AI7" s="168">
        <v>22.988139999999998</v>
      </c>
      <c r="AJ7" s="168">
        <v>25.348419999999997</v>
      </c>
      <c r="AK7" s="168">
        <v>1.8474620000000004</v>
      </c>
      <c r="AL7">
        <v>30.190056000000002</v>
      </c>
      <c r="AM7">
        <v>8.4134259999999994</v>
      </c>
      <c r="AN7">
        <v>6.4895579999999971</v>
      </c>
      <c r="AO7">
        <v>-2.1714279999999997</v>
      </c>
      <c r="AP7">
        <v>27.235071999999999</v>
      </c>
    </row>
    <row r="8" spans="1:42" ht="15" x14ac:dyDescent="0.25">
      <c r="A8" s="104" t="s">
        <v>32</v>
      </c>
      <c r="B8" s="167">
        <v>-20.012776000000002</v>
      </c>
      <c r="C8" s="167">
        <v>6.1013739999999999</v>
      </c>
      <c r="D8" s="167">
        <v>10.639998</v>
      </c>
      <c r="E8" s="167">
        <v>-44.029232</v>
      </c>
      <c r="F8" s="167">
        <v>-35.628662000000006</v>
      </c>
      <c r="G8" s="167">
        <v>13.395087999999999</v>
      </c>
      <c r="H8" s="167">
        <v>14.373129999999998</v>
      </c>
      <c r="I8" s="167">
        <v>12.015425999999998</v>
      </c>
      <c r="J8" s="167">
        <v>20.550333999999999</v>
      </c>
      <c r="K8" s="167">
        <v>18.579722</v>
      </c>
      <c r="L8" s="167">
        <v>24.659790000000001</v>
      </c>
      <c r="M8" s="167">
        <v>21.803582000000002</v>
      </c>
      <c r="N8" s="167">
        <v>0.19014400000000023</v>
      </c>
      <c r="O8" s="167">
        <v>-5.5054859999999994</v>
      </c>
      <c r="P8" s="167">
        <v>-26.211384000000006</v>
      </c>
      <c r="Q8" s="167">
        <v>7.738929999999999</v>
      </c>
      <c r="R8" s="167">
        <v>15.471069999999999</v>
      </c>
      <c r="S8" s="167">
        <v>41.137190000000004</v>
      </c>
      <c r="T8" s="167">
        <v>13.289260000000001</v>
      </c>
      <c r="U8" s="167">
        <v>27.570250000000001</v>
      </c>
      <c r="V8" s="167">
        <v>34.690910000000002</v>
      </c>
      <c r="W8" s="167">
        <v>21.163640000000001</v>
      </c>
      <c r="X8" s="167">
        <v>23.543800000000001</v>
      </c>
      <c r="Y8" s="167">
        <v>34.333880000000001</v>
      </c>
      <c r="Z8" s="167">
        <v>67.140500000000003</v>
      </c>
      <c r="AA8" s="167">
        <v>34.274380000000001</v>
      </c>
      <c r="AB8" s="167">
        <v>36.813220000000001</v>
      </c>
      <c r="AC8" s="167">
        <v>20.429749999999999</v>
      </c>
      <c r="AD8" s="167">
        <v>51.173209999999997</v>
      </c>
      <c r="AE8" s="167">
        <v>36.138489999999997</v>
      </c>
      <c r="AF8" s="168">
        <v>21.024139999999999</v>
      </c>
      <c r="AG8" s="168">
        <v>18.545120000000001</v>
      </c>
      <c r="AH8" s="168">
        <v>27.252549999999999</v>
      </c>
      <c r="AI8" s="168">
        <v>27.252610000000001</v>
      </c>
      <c r="AJ8" s="168">
        <v>28.958279999999998</v>
      </c>
      <c r="AK8" s="168">
        <v>-17.974883999999999</v>
      </c>
      <c r="AL8">
        <v>8.2502020000000016</v>
      </c>
      <c r="AM8">
        <v>11.781169999999998</v>
      </c>
      <c r="AN8">
        <v>-43.34975</v>
      </c>
      <c r="AO8">
        <v>-34.957054000000007</v>
      </c>
      <c r="AP8">
        <v>13.998616</v>
      </c>
    </row>
    <row r="9" spans="1:42" ht="15" x14ac:dyDescent="0.25">
      <c r="A9" s="104" t="s">
        <v>33</v>
      </c>
      <c r="B9" s="167">
        <v>-12.987976</v>
      </c>
      <c r="C9" s="167">
        <v>7.7158159999999985</v>
      </c>
      <c r="D9" s="167">
        <v>14.244779999999999</v>
      </c>
      <c r="E9" s="167">
        <v>-27.190472000000003</v>
      </c>
      <c r="F9" s="167">
        <v>-26.814078000000002</v>
      </c>
      <c r="G9" s="167">
        <v>4.3700580000000011</v>
      </c>
      <c r="H9" s="167">
        <v>17.001467999999996</v>
      </c>
      <c r="I9" s="167">
        <v>15.287422000000003</v>
      </c>
      <c r="J9" s="167">
        <v>10.805857999999999</v>
      </c>
      <c r="K9" s="167">
        <v>17.742493999999997</v>
      </c>
      <c r="L9" s="167">
        <v>3.4259199999999983</v>
      </c>
      <c r="M9" s="167">
        <v>8.1729199999999995</v>
      </c>
      <c r="N9" s="167">
        <v>12.473674000000001</v>
      </c>
      <c r="O9" s="167">
        <v>1.061094</v>
      </c>
      <c r="P9" s="167">
        <v>22.368065999999995</v>
      </c>
      <c r="Q9" s="167">
        <v>-1.3633040000000001</v>
      </c>
      <c r="R9" s="167">
        <v>31.73554</v>
      </c>
      <c r="S9" s="167">
        <v>15.272729999999999</v>
      </c>
      <c r="T9" s="167">
        <v>13.68595</v>
      </c>
      <c r="U9" s="167">
        <v>32.07273</v>
      </c>
      <c r="V9" s="167">
        <v>48.238019999999999</v>
      </c>
      <c r="W9" s="167">
        <v>6.5057900000000002</v>
      </c>
      <c r="X9" s="167">
        <v>14.280989999999999</v>
      </c>
      <c r="Y9" s="167">
        <v>20.826450000000001</v>
      </c>
      <c r="Z9" s="167">
        <v>11.9405</v>
      </c>
      <c r="AA9" s="167">
        <v>14.67769</v>
      </c>
      <c r="AB9" s="167">
        <v>31.73554</v>
      </c>
      <c r="AC9" s="167">
        <v>13.4876</v>
      </c>
      <c r="AD9" s="167">
        <v>35.543419999999998</v>
      </c>
      <c r="AE9" s="167">
        <v>23.741799999999998</v>
      </c>
      <c r="AF9" s="168">
        <v>24.39593</v>
      </c>
      <c r="AG9" s="168">
        <v>22.730180000000001</v>
      </c>
      <c r="AH9" s="168">
        <v>25.189630000000001</v>
      </c>
      <c r="AI9" s="168">
        <v>26.0823</v>
      </c>
      <c r="AJ9" s="168">
        <v>25.58633</v>
      </c>
      <c r="AK9" s="168">
        <v>-10.634887999999998</v>
      </c>
      <c r="AL9">
        <v>9.8336339999999982</v>
      </c>
      <c r="AM9">
        <v>15.799028</v>
      </c>
      <c r="AN9">
        <v>-26.687349999999999</v>
      </c>
      <c r="AO9">
        <v>-25.920556000000005</v>
      </c>
      <c r="AP9">
        <v>4.8367579999999997</v>
      </c>
    </row>
    <row r="10" spans="1:42" ht="15" x14ac:dyDescent="0.25">
      <c r="A10" s="104" t="s">
        <v>34</v>
      </c>
      <c r="B10" s="167">
        <v>-7.2071679999999994</v>
      </c>
      <c r="C10" s="167">
        <v>14.509131999999999</v>
      </c>
      <c r="D10" s="167">
        <v>4.3607659999999964</v>
      </c>
      <c r="E10" s="167">
        <v>-76.904696000000001</v>
      </c>
      <c r="F10" s="167">
        <v>-26.037152000000003</v>
      </c>
      <c r="G10" s="167">
        <v>-0.99219199999999907</v>
      </c>
      <c r="H10" s="167">
        <v>23.523871999999997</v>
      </c>
      <c r="I10" s="167">
        <v>10.508421999999999</v>
      </c>
      <c r="J10" s="167">
        <v>0.38218800000000192</v>
      </c>
      <c r="K10" s="167">
        <v>-2.4426239999999999</v>
      </c>
      <c r="L10" s="167">
        <v>-0.52760200000000035</v>
      </c>
      <c r="M10" s="167">
        <v>14.445949999999996</v>
      </c>
      <c r="N10" s="167">
        <v>-5.4029160000000003</v>
      </c>
      <c r="O10" s="167">
        <v>-9.1989860000000014</v>
      </c>
      <c r="P10" s="167">
        <v>30.872809999999998</v>
      </c>
      <c r="Q10" s="167">
        <v>7.8308159999999951</v>
      </c>
      <c r="R10" s="167">
        <v>31.933880000000002</v>
      </c>
      <c r="S10" s="167">
        <v>33.12397</v>
      </c>
      <c r="T10" s="167">
        <v>30.347110000000001</v>
      </c>
      <c r="U10" s="167">
        <v>21.12397</v>
      </c>
      <c r="V10" s="167">
        <v>19.953720000000001</v>
      </c>
      <c r="W10" s="167">
        <v>10.1157</v>
      </c>
      <c r="X10" s="167">
        <v>17.2562</v>
      </c>
      <c r="Y10" s="167">
        <v>39.272730000000003</v>
      </c>
      <c r="Z10" s="167">
        <v>21.024789999999999</v>
      </c>
      <c r="AA10" s="167">
        <v>21.223140000000001</v>
      </c>
      <c r="AB10" s="167">
        <v>45.421489999999999</v>
      </c>
      <c r="AC10" s="167">
        <v>28.760330000000003</v>
      </c>
      <c r="AD10" s="167">
        <v>28.164830000000002</v>
      </c>
      <c r="AE10" s="167">
        <v>29.156560000000002</v>
      </c>
      <c r="AF10" s="168">
        <v>31.536360000000002</v>
      </c>
      <c r="AG10" s="168">
        <v>26.379669999999997</v>
      </c>
      <c r="AH10" s="168">
        <v>61.685449999999996</v>
      </c>
      <c r="AI10" s="168">
        <v>29.156569999999999</v>
      </c>
      <c r="AJ10" s="168">
        <v>33.520060000000001</v>
      </c>
      <c r="AK10" s="168">
        <v>-4.7430320000000004</v>
      </c>
      <c r="AL10">
        <v>16.804354</v>
      </c>
      <c r="AM10">
        <v>5.1790399999999934</v>
      </c>
      <c r="AN10">
        <v>-76.626987999999997</v>
      </c>
      <c r="AO10">
        <v>-25.963596000000003</v>
      </c>
      <c r="AP10">
        <v>-1.3454359999999996</v>
      </c>
    </row>
    <row r="11" spans="1:42" ht="15" x14ac:dyDescent="0.25">
      <c r="A11" s="104" t="s">
        <v>35</v>
      </c>
      <c r="B11" s="167">
        <v>-22.46583</v>
      </c>
      <c r="C11" s="167">
        <v>24.441903999999994</v>
      </c>
      <c r="D11" s="167">
        <v>-38.819428000000002</v>
      </c>
      <c r="E11" s="167">
        <v>4.0788000000000029</v>
      </c>
      <c r="F11" s="167">
        <v>-24.940789999999996</v>
      </c>
      <c r="G11" s="167">
        <v>11.508968000000001</v>
      </c>
      <c r="H11" s="167">
        <v>34.079854000000005</v>
      </c>
      <c r="I11" s="167">
        <v>13.724534</v>
      </c>
      <c r="J11" s="167">
        <v>22.184847999999999</v>
      </c>
      <c r="K11" s="167">
        <v>11.868864000000002</v>
      </c>
      <c r="L11" s="167">
        <v>15.498979999999996</v>
      </c>
      <c r="M11" s="167">
        <v>39.663323999999996</v>
      </c>
      <c r="N11" s="167">
        <v>-27.475497999999998</v>
      </c>
      <c r="O11" s="167">
        <v>-21.766008000000003</v>
      </c>
      <c r="P11" s="167">
        <v>29.917686</v>
      </c>
      <c r="Q11" s="167">
        <v>25.019824</v>
      </c>
      <c r="R11" s="167">
        <v>50.280989999999996</v>
      </c>
      <c r="S11" s="167">
        <v>20.826450000000001</v>
      </c>
      <c r="T11" s="167">
        <v>44.033059999999999</v>
      </c>
      <c r="U11" s="167">
        <v>23.404959999999999</v>
      </c>
      <c r="V11" s="167">
        <v>52.066120000000005</v>
      </c>
      <c r="W11" s="167">
        <v>17.851240000000001</v>
      </c>
      <c r="X11" s="167">
        <v>42.049589999999995</v>
      </c>
      <c r="Y11" s="167">
        <v>50.578510000000001</v>
      </c>
      <c r="Z11" s="167">
        <v>28.36364</v>
      </c>
      <c r="AA11" s="167">
        <v>66.446280000000002</v>
      </c>
      <c r="AB11" s="167">
        <v>91.636359999999996</v>
      </c>
      <c r="AC11" s="167">
        <v>39.272730000000003</v>
      </c>
      <c r="AD11" s="167">
        <v>23.60284</v>
      </c>
      <c r="AE11" s="167">
        <v>91.04083</v>
      </c>
      <c r="AF11" s="168">
        <v>36.693379999999998</v>
      </c>
      <c r="AG11" s="168">
        <v>68.607789999999994</v>
      </c>
      <c r="AH11" s="168">
        <v>66.842500000000001</v>
      </c>
      <c r="AI11" s="168">
        <v>41.057389999999998</v>
      </c>
      <c r="AJ11" s="168">
        <v>44.429290000000002</v>
      </c>
      <c r="AK11" s="168">
        <v>-20.440944000000002</v>
      </c>
      <c r="AL11">
        <v>26.649618</v>
      </c>
      <c r="AM11">
        <v>-38.384042000000001</v>
      </c>
      <c r="AN11">
        <v>3.944417999999998</v>
      </c>
      <c r="AO11">
        <v>-24.962649999999996</v>
      </c>
      <c r="AP11">
        <v>11.718223999999999</v>
      </c>
    </row>
    <row r="12" spans="1:42" ht="15" x14ac:dyDescent="0.25">
      <c r="A12" s="104" t="s">
        <v>36</v>
      </c>
      <c r="B12" s="167">
        <v>-2.1018900000000031</v>
      </c>
      <c r="C12" s="167">
        <v>29.533373999999995</v>
      </c>
      <c r="D12" s="167">
        <v>-21.287192000000001</v>
      </c>
      <c r="E12" s="167">
        <v>32.618159999999996</v>
      </c>
      <c r="F12" s="167">
        <v>1.7953199999999998</v>
      </c>
      <c r="G12" s="167">
        <v>31.247597999999996</v>
      </c>
      <c r="H12" s="167">
        <v>10.680847999999996</v>
      </c>
      <c r="I12" s="167">
        <v>16.744351999999999</v>
      </c>
      <c r="J12" s="167">
        <v>7.7189679999999967</v>
      </c>
      <c r="K12" s="167">
        <v>23.211606</v>
      </c>
      <c r="L12" s="167">
        <v>19.180725999999996</v>
      </c>
      <c r="M12" s="167">
        <v>38.334448000000002</v>
      </c>
      <c r="N12" s="167">
        <v>-11.254766</v>
      </c>
      <c r="O12" s="167">
        <v>-1.109622000000003</v>
      </c>
      <c r="P12" s="167">
        <v>14.515779999999999</v>
      </c>
      <c r="Q12" s="167">
        <v>21.008659999999999</v>
      </c>
      <c r="R12" s="167">
        <v>59.246279999999999</v>
      </c>
      <c r="S12" s="167">
        <v>36.099170000000001</v>
      </c>
      <c r="T12" s="167">
        <v>49.190080000000002</v>
      </c>
      <c r="U12" s="167">
        <v>39.133879999999998</v>
      </c>
      <c r="V12" s="167">
        <v>48.456199999999995</v>
      </c>
      <c r="W12" s="167">
        <v>103.95372</v>
      </c>
      <c r="X12" s="167">
        <v>34.373550000000002</v>
      </c>
      <c r="Y12" s="167">
        <v>57.381819999999998</v>
      </c>
      <c r="Z12" s="167">
        <v>38.360330000000005</v>
      </c>
      <c r="AA12" s="167">
        <v>50.87603</v>
      </c>
      <c r="AB12" s="167">
        <v>33.83802</v>
      </c>
      <c r="AC12" s="167">
        <v>38.677690000000005</v>
      </c>
      <c r="AD12" s="167">
        <v>28.363289999999999</v>
      </c>
      <c r="AE12" s="167">
        <v>44.250949999999996</v>
      </c>
      <c r="AF12" s="168">
        <v>41.255660000000006</v>
      </c>
      <c r="AG12" s="168">
        <v>47.999720000000003</v>
      </c>
      <c r="AH12" s="168">
        <v>78.703759999999988</v>
      </c>
      <c r="AI12" s="168">
        <v>38.875680000000003</v>
      </c>
      <c r="AJ12" s="168">
        <v>32.726860000000002</v>
      </c>
      <c r="AK12" s="168">
        <v>-9.8468000000002581E-2</v>
      </c>
      <c r="AL12">
        <v>31.357489999999999</v>
      </c>
      <c r="AM12">
        <v>-20.597570000000001</v>
      </c>
      <c r="AN12">
        <v>32.537457999999994</v>
      </c>
      <c r="AO12">
        <v>1.9679220000000004</v>
      </c>
      <c r="AP12">
        <v>31.598157999999994</v>
      </c>
    </row>
    <row r="13" spans="1:42" ht="15" x14ac:dyDescent="0.25">
      <c r="A13" s="104" t="s">
        <v>37</v>
      </c>
      <c r="B13" s="167">
        <v>40.35425</v>
      </c>
      <c r="C13" s="167">
        <v>-41.121540000000003</v>
      </c>
      <c r="D13" s="167">
        <v>14.638803999999997</v>
      </c>
      <c r="E13" s="167">
        <v>21.466443999999996</v>
      </c>
      <c r="F13" s="167">
        <v>16.894756000000001</v>
      </c>
      <c r="G13" s="167">
        <v>-7.0494780000000024</v>
      </c>
      <c r="H13" s="167">
        <v>28.589822000000002</v>
      </c>
      <c r="I13" s="167">
        <v>8.7653100000000013</v>
      </c>
      <c r="J13" s="167">
        <v>19.033143999999997</v>
      </c>
      <c r="K13" s="167">
        <v>24.070353999999998</v>
      </c>
      <c r="L13" s="167">
        <v>26.040343999999997</v>
      </c>
      <c r="M13" s="167">
        <v>13.166246000000003</v>
      </c>
      <c r="N13" s="167">
        <v>20.811032000000001</v>
      </c>
      <c r="O13" s="167">
        <v>15.392737999999998</v>
      </c>
      <c r="P13" s="167">
        <v>31.104225999999993</v>
      </c>
      <c r="Q13" s="167">
        <v>32.409004000000003</v>
      </c>
      <c r="R13" s="167">
        <v>36.495870000000004</v>
      </c>
      <c r="S13" s="167">
        <v>22.413220000000003</v>
      </c>
      <c r="T13" s="167">
        <v>37.884300000000003</v>
      </c>
      <c r="U13" s="167">
        <v>47.385120000000001</v>
      </c>
      <c r="V13" s="167">
        <v>23.34545</v>
      </c>
      <c r="W13" s="167">
        <v>20.647929999999999</v>
      </c>
      <c r="X13" s="167">
        <v>30.664459999999998</v>
      </c>
      <c r="Y13" s="167">
        <v>41.077690000000004</v>
      </c>
      <c r="Z13" s="167">
        <v>31.060849999999999</v>
      </c>
      <c r="AA13" s="167">
        <v>69.758679999999998</v>
      </c>
      <c r="AB13" s="167">
        <v>20.94511</v>
      </c>
      <c r="AC13" s="167">
        <v>34.908660000000005</v>
      </c>
      <c r="AD13" s="167">
        <v>24.793029999999998</v>
      </c>
      <c r="AE13" s="167">
        <v>40.680699999999995</v>
      </c>
      <c r="AF13" s="168">
        <v>34.511849999999995</v>
      </c>
      <c r="AG13" s="168">
        <v>29.513770000000001</v>
      </c>
      <c r="AH13" s="168">
        <v>19.080719999999999</v>
      </c>
      <c r="AI13" s="168">
        <v>42.445929999999997</v>
      </c>
      <c r="AJ13" s="168">
        <v>56.012860000000003</v>
      </c>
      <c r="AK13" s="168">
        <v>42.068716000000002</v>
      </c>
      <c r="AL13">
        <v>-39.506182000000003</v>
      </c>
      <c r="AM13">
        <v>16.431793999999996</v>
      </c>
      <c r="AN13">
        <v>21.307351999999995</v>
      </c>
      <c r="AO13">
        <v>16.697756000000002</v>
      </c>
      <c r="AP13">
        <v>-7.0713440000000007</v>
      </c>
    </row>
    <row r="14" spans="1:42" ht="15" x14ac:dyDescent="0.25">
      <c r="A14" s="104" t="s">
        <v>38</v>
      </c>
      <c r="B14" s="167">
        <v>-4.6950460000000005</v>
      </c>
      <c r="C14" s="167">
        <v>-45.966837999999996</v>
      </c>
      <c r="D14" s="167">
        <v>6.753783999999996</v>
      </c>
      <c r="E14" s="167">
        <v>-7.6327240000000023</v>
      </c>
      <c r="F14" s="167">
        <v>19.806198000000002</v>
      </c>
      <c r="G14" s="167">
        <v>-15.417266000000001</v>
      </c>
      <c r="H14" s="167">
        <v>42.873334</v>
      </c>
      <c r="I14" s="167">
        <v>18.651169999999997</v>
      </c>
      <c r="J14" s="167">
        <v>25.675046000000002</v>
      </c>
      <c r="K14" s="167">
        <v>19.488983999999995</v>
      </c>
      <c r="L14" s="167">
        <v>17.507805999999995</v>
      </c>
      <c r="M14" s="167">
        <v>8.8944699999999983</v>
      </c>
      <c r="N14" s="167">
        <v>1.1222839999999996</v>
      </c>
      <c r="O14" s="167">
        <v>9.8448719999999987</v>
      </c>
      <c r="P14" s="167">
        <v>28.013811999999998</v>
      </c>
      <c r="Q14" s="167">
        <v>15.793877999999999</v>
      </c>
      <c r="R14" s="167">
        <v>24.595040000000001</v>
      </c>
      <c r="S14" s="167">
        <v>18.446279999999998</v>
      </c>
      <c r="T14" s="167">
        <v>36.495870000000004</v>
      </c>
      <c r="U14" s="167">
        <v>27.966939999999997</v>
      </c>
      <c r="V14" s="167">
        <v>25.487599999999997</v>
      </c>
      <c r="W14" s="167">
        <v>23.10744</v>
      </c>
      <c r="X14" s="167">
        <v>22.472729999999999</v>
      </c>
      <c r="Y14" s="167">
        <v>35.166530000000002</v>
      </c>
      <c r="Z14" s="167">
        <v>20.925319999999999</v>
      </c>
      <c r="AA14" s="167">
        <v>16.066120000000002</v>
      </c>
      <c r="AB14" s="167">
        <v>25.54711</v>
      </c>
      <c r="AC14" s="167">
        <v>41.950060000000001</v>
      </c>
      <c r="AD14" s="167">
        <v>23.00787</v>
      </c>
      <c r="AE14" s="167">
        <v>14.39954</v>
      </c>
      <c r="AF14" s="168">
        <v>23.602700000000002</v>
      </c>
      <c r="AG14" s="168">
        <v>28.581400000000002</v>
      </c>
      <c r="AH14" s="168">
        <v>27.807869999999998</v>
      </c>
      <c r="AI14" s="168">
        <v>24.69378</v>
      </c>
      <c r="AJ14" s="168">
        <v>22.293890000000001</v>
      </c>
      <c r="AK14" s="168">
        <v>-3.1421840000000012</v>
      </c>
      <c r="AL14">
        <v>-44.165469999999999</v>
      </c>
      <c r="AM14">
        <v>8.787177999999999</v>
      </c>
      <c r="AN14">
        <v>-7.608582000000002</v>
      </c>
      <c r="AO14">
        <v>19.452354</v>
      </c>
      <c r="AP14">
        <v>-15.148112000000001</v>
      </c>
    </row>
    <row r="15" spans="1:42" ht="15" x14ac:dyDescent="0.25">
      <c r="A15" s="104" t="s">
        <v>39</v>
      </c>
      <c r="B15" s="167">
        <v>27.004181999999997</v>
      </c>
      <c r="C15" s="167">
        <v>-14.223750000000003</v>
      </c>
      <c r="D15" s="167">
        <v>16.268739999999998</v>
      </c>
      <c r="E15" s="167">
        <v>6.4705519999999996</v>
      </c>
      <c r="F15" s="167">
        <v>17.637533999999999</v>
      </c>
      <c r="G15" s="167">
        <v>-3.9600340000000016</v>
      </c>
      <c r="H15" s="167">
        <v>24.396989999999999</v>
      </c>
      <c r="I15" s="167">
        <v>10.800360000000001</v>
      </c>
      <c r="J15" s="167">
        <v>21.260485999999997</v>
      </c>
      <c r="K15" s="167">
        <v>13.424811999999998</v>
      </c>
      <c r="L15" s="167">
        <v>8.4644880000000011</v>
      </c>
      <c r="M15" s="167">
        <v>2.3967059999999982</v>
      </c>
      <c r="N15" s="167">
        <v>-6.7709719999999995</v>
      </c>
      <c r="O15" s="167">
        <v>0.60159199999999691</v>
      </c>
      <c r="P15" s="167">
        <v>44.223798000000002</v>
      </c>
      <c r="Q15" s="167">
        <v>1.110544</v>
      </c>
      <c r="R15" s="167">
        <v>15.07438</v>
      </c>
      <c r="S15" s="167">
        <v>12.69421</v>
      </c>
      <c r="T15" s="167">
        <v>35.305790000000002</v>
      </c>
      <c r="U15" s="167">
        <v>29.355370000000001</v>
      </c>
      <c r="V15" s="167">
        <v>13.4876</v>
      </c>
      <c r="W15" s="167">
        <v>18.723970000000001</v>
      </c>
      <c r="X15" s="167">
        <v>15.471069999999999</v>
      </c>
      <c r="Y15" s="167">
        <v>19.100490000000001</v>
      </c>
      <c r="Z15" s="167">
        <v>3.9664899999999998</v>
      </c>
      <c r="AA15" s="167">
        <v>23.801650000000002</v>
      </c>
      <c r="AB15" s="167">
        <v>57.520660000000007</v>
      </c>
      <c r="AC15" s="167">
        <v>23.99954</v>
      </c>
      <c r="AD15" s="167">
        <v>19.4375</v>
      </c>
      <c r="AE15" s="167">
        <v>33.916870000000003</v>
      </c>
      <c r="AF15" s="168">
        <v>31.734860000000001</v>
      </c>
      <c r="AG15" s="168">
        <v>22.7103</v>
      </c>
      <c r="AH15" s="168">
        <v>25.368259999999999</v>
      </c>
      <c r="AI15" s="168">
        <v>31.6557</v>
      </c>
      <c r="AJ15" s="168">
        <v>22.412740000000003</v>
      </c>
      <c r="AK15" s="168">
        <v>28.144819999999999</v>
      </c>
      <c r="AL15">
        <v>-12.281395999999999</v>
      </c>
      <c r="AM15">
        <v>17.994698</v>
      </c>
      <c r="AN15">
        <v>6.4737880000000008</v>
      </c>
      <c r="AO15">
        <v>17.151738000000002</v>
      </c>
      <c r="AP15">
        <v>-3.7310040000000027</v>
      </c>
    </row>
  </sheetData>
  <mergeCells count="1">
    <mergeCell ref="B1:AE1"/>
  </mergeCells>
  <conditionalFormatting sqref="B4:Q15">
    <cfRule type="expression" dxfId="3" priority="2">
      <formula>S4=-10.6349</formula>
    </cfRule>
  </conditionalFormatting>
  <conditionalFormatting sqref="R4:Z15">
    <cfRule type="expression" dxfId="2" priority="39">
      <formula>#REF!=-10.6349</formula>
    </cfRule>
  </conditionalFormatting>
  <conditionalFormatting sqref="AA4:AK15">
    <cfRule type="expression" dxfId="1" priority="40">
      <formula>AK4=-10.6349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15"/>
  <sheetViews>
    <sheetView workbookViewId="0">
      <selection activeCell="Q37" sqref="Q37"/>
    </sheetView>
  </sheetViews>
  <sheetFormatPr defaultColWidth="18.7109375" defaultRowHeight="12.75" customHeight="1" x14ac:dyDescent="0.25"/>
  <cols>
    <col min="1" max="35" width="9.140625" customWidth="1"/>
    <col min="36" max="36" width="9.140625" style="163" customWidth="1"/>
    <col min="37" max="42" width="16.7109375" customWidth="1"/>
  </cols>
  <sheetData>
    <row r="1" spans="1:42" ht="15" x14ac:dyDescent="0.2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ht="15" x14ac:dyDescent="0.2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x14ac:dyDescent="0.25">
      <c r="A4" s="109" t="s">
        <v>28</v>
      </c>
      <c r="B4" s="110">
        <v>69.817970000000003</v>
      </c>
      <c r="C4" s="110">
        <v>40.936629999999994</v>
      </c>
      <c r="D4" s="110">
        <v>73.067050000000009</v>
      </c>
      <c r="E4" s="110">
        <v>67.109080000000006</v>
      </c>
      <c r="F4" s="110">
        <v>85.926450000000003</v>
      </c>
      <c r="G4" s="110">
        <v>22.962630000000001</v>
      </c>
      <c r="H4" s="110">
        <v>38.586370000000002</v>
      </c>
      <c r="I4" s="110">
        <v>50.149720000000002</v>
      </c>
      <c r="J4" s="110">
        <v>73.993719999999996</v>
      </c>
      <c r="K4" s="110">
        <v>66.085639999999998</v>
      </c>
      <c r="L4" s="110">
        <v>35.41386</v>
      </c>
      <c r="M4" s="110">
        <v>73.120070000000013</v>
      </c>
      <c r="N4" s="110">
        <v>216.50864000000001</v>
      </c>
      <c r="O4" s="110">
        <v>75.599890000000002</v>
      </c>
      <c r="P4" s="110">
        <v>153.67762999999999</v>
      </c>
      <c r="Q4" s="110">
        <v>19.93974</v>
      </c>
      <c r="R4" s="110">
        <v>50.25112</v>
      </c>
      <c r="S4" s="110">
        <v>51.307099999999998</v>
      </c>
      <c r="T4" s="110">
        <v>48.592469999999999</v>
      </c>
      <c r="U4" s="110">
        <v>21.595279999999999</v>
      </c>
      <c r="V4" s="110">
        <v>50.7896</v>
      </c>
      <c r="W4" s="110">
        <v>15.387979999999999</v>
      </c>
      <c r="X4" s="110">
        <v>33.643239999999999</v>
      </c>
      <c r="Y4" s="110">
        <v>8.7414400000000008</v>
      </c>
      <c r="Z4" s="110">
        <v>308.55319000000003</v>
      </c>
      <c r="AA4" s="110">
        <v>17.535499999999999</v>
      </c>
      <c r="AB4" s="110">
        <v>-4.3097500000000002</v>
      </c>
      <c r="AC4" s="110">
        <v>33.658019999999993</v>
      </c>
      <c r="AD4" s="110">
        <v>9.6820599999999999</v>
      </c>
      <c r="AE4" s="110">
        <v>57.667650000000002</v>
      </c>
      <c r="AF4" s="168">
        <v>40.798379999999995</v>
      </c>
      <c r="AG4" s="168">
        <v>20.18862</v>
      </c>
      <c r="AH4" s="168">
        <v>17.98648</v>
      </c>
      <c r="AI4" s="168">
        <v>11.416129999999999</v>
      </c>
      <c r="AJ4" s="168">
        <v>26.265250000000002</v>
      </c>
      <c r="AK4" s="168">
        <v>62.10371</v>
      </c>
      <c r="AL4">
        <v>34.369769999999995</v>
      </c>
      <c r="AM4">
        <v>73.864550000000008</v>
      </c>
      <c r="AN4">
        <v>68.841039999999992</v>
      </c>
      <c r="AO4">
        <v>88.531170000000003</v>
      </c>
      <c r="AP4">
        <v>23.583580000000001</v>
      </c>
    </row>
    <row r="5" spans="1:42" ht="15" x14ac:dyDescent="0.25">
      <c r="A5" s="109" t="s">
        <v>29</v>
      </c>
      <c r="B5" s="110">
        <v>88.416219999999996</v>
      </c>
      <c r="C5" s="110">
        <v>66.352500000000006</v>
      </c>
      <c r="D5" s="110">
        <v>72.912189999999995</v>
      </c>
      <c r="E5" s="110">
        <v>61.891629999999999</v>
      </c>
      <c r="F5" s="110">
        <v>81.362130000000008</v>
      </c>
      <c r="G5" s="110">
        <v>65.860690000000005</v>
      </c>
      <c r="H5" s="110">
        <v>96.742260000000002</v>
      </c>
      <c r="I5" s="110">
        <v>56.577669999999998</v>
      </c>
      <c r="J5" s="110">
        <v>76.689610000000002</v>
      </c>
      <c r="K5" s="110">
        <v>27.47861</v>
      </c>
      <c r="L5" s="110">
        <v>58.670389999999998</v>
      </c>
      <c r="M5" s="110">
        <v>103.05712</v>
      </c>
      <c r="N5" s="110">
        <v>217.21960000000001</v>
      </c>
      <c r="O5" s="110">
        <v>68.652330000000006</v>
      </c>
      <c r="P5" s="110">
        <v>95.266850000000005</v>
      </c>
      <c r="Q5" s="110">
        <v>30.53435</v>
      </c>
      <c r="R5" s="110">
        <v>0.87429999999999997</v>
      </c>
      <c r="S5" s="110">
        <v>79.516630000000006</v>
      </c>
      <c r="T5" s="110">
        <v>42.740839999999999</v>
      </c>
      <c r="U5" s="110">
        <v>27.866959999999999</v>
      </c>
      <c r="V5" s="110">
        <v>42.402940000000001</v>
      </c>
      <c r="W5" s="110">
        <v>9.2639599999999991</v>
      </c>
      <c r="X5" s="110">
        <v>42.885899999999999</v>
      </c>
      <c r="Y5" s="110">
        <v>23.858460000000001</v>
      </c>
      <c r="Z5" s="110">
        <v>198.39957999999999</v>
      </c>
      <c r="AA5" s="110">
        <v>14.859780000000001</v>
      </c>
      <c r="AB5" s="110">
        <v>22.055709999999998</v>
      </c>
      <c r="AC5" s="110">
        <v>46.185139999999997</v>
      </c>
      <c r="AD5" s="110">
        <v>33.257949999999994</v>
      </c>
      <c r="AE5" s="110">
        <v>61.041400000000003</v>
      </c>
      <c r="AF5" s="168">
        <v>40.438339999999997</v>
      </c>
      <c r="AG5" s="168">
        <v>24.008119999999998</v>
      </c>
      <c r="AH5" s="168">
        <v>33.928449999999998</v>
      </c>
      <c r="AI5" s="168">
        <v>39.258580000000002</v>
      </c>
      <c r="AJ5" s="168">
        <v>44.198879999999996</v>
      </c>
      <c r="AK5" s="168">
        <v>81.362470000000002</v>
      </c>
      <c r="AL5">
        <v>51.700089999999996</v>
      </c>
      <c r="AM5">
        <v>67.515590000000003</v>
      </c>
      <c r="AN5">
        <v>63.425650000000005</v>
      </c>
      <c r="AO5">
        <v>81.076830000000001</v>
      </c>
      <c r="AP5">
        <v>66.257949999999994</v>
      </c>
    </row>
    <row r="6" spans="1:42" ht="15" x14ac:dyDescent="0.25">
      <c r="A6" s="109" t="s">
        <v>30</v>
      </c>
      <c r="B6" s="110">
        <v>58.648820000000001</v>
      </c>
      <c r="C6" s="110">
        <v>51.192050000000002</v>
      </c>
      <c r="D6" s="110">
        <v>151.50628</v>
      </c>
      <c r="E6" s="110">
        <v>66.457669999999993</v>
      </c>
      <c r="F6" s="110">
        <v>78.140059999999991</v>
      </c>
      <c r="G6" s="110">
        <v>46.975250000000003</v>
      </c>
      <c r="H6" s="110">
        <v>33.411790000000003</v>
      </c>
      <c r="I6" s="110">
        <v>9.7218199999999992</v>
      </c>
      <c r="J6" s="110">
        <v>-6.2396000000000003</v>
      </c>
      <c r="K6" s="110">
        <v>11.97274</v>
      </c>
      <c r="L6" s="110">
        <v>69.191539999999989</v>
      </c>
      <c r="M6" s="110">
        <v>135.81139999999999</v>
      </c>
      <c r="N6" s="110">
        <v>231.93197000000001</v>
      </c>
      <c r="O6" s="110">
        <v>51.73753</v>
      </c>
      <c r="P6" s="110">
        <v>184.00505999999999</v>
      </c>
      <c r="Q6" s="110">
        <v>-49.657410000000006</v>
      </c>
      <c r="R6" s="110">
        <v>44.784990000000001</v>
      </c>
      <c r="S6" s="110">
        <v>91.549779999999998</v>
      </c>
      <c r="T6" s="110">
        <v>-1.9535199999999999</v>
      </c>
      <c r="U6" s="110">
        <v>-1.3108900000000001</v>
      </c>
      <c r="V6" s="110">
        <v>38.696649999999998</v>
      </c>
      <c r="W6" s="110">
        <v>-25.373279999999998</v>
      </c>
      <c r="X6" s="110">
        <v>13.9216</v>
      </c>
      <c r="Y6" s="110">
        <v>0.71389999999999998</v>
      </c>
      <c r="Z6" s="110">
        <v>113.0411</v>
      </c>
      <c r="AA6" s="110">
        <v>23.902099999999997</v>
      </c>
      <c r="AB6" s="110">
        <v>-3.2670700000000004</v>
      </c>
      <c r="AC6" s="110">
        <v>14.70945</v>
      </c>
      <c r="AD6" s="110">
        <v>-18.02298</v>
      </c>
      <c r="AE6" s="110">
        <v>19.158650000000002</v>
      </c>
      <c r="AF6" s="168">
        <v>22.104689999999998</v>
      </c>
      <c r="AG6" s="168">
        <v>14.295219999999999</v>
      </c>
      <c r="AH6" s="168">
        <v>17.065750000000001</v>
      </c>
      <c r="AI6" s="168">
        <v>-8.489469999999999</v>
      </c>
      <c r="AJ6" s="168">
        <v>9.3208599999999997</v>
      </c>
      <c r="AK6" s="168">
        <v>51.526900000000005</v>
      </c>
      <c r="AL6">
        <v>43.174469999999999</v>
      </c>
      <c r="AM6">
        <v>144.17287999999999</v>
      </c>
      <c r="AN6">
        <v>67.391630000000006</v>
      </c>
      <c r="AO6">
        <v>74.75676</v>
      </c>
      <c r="AP6">
        <v>46.622059999999998</v>
      </c>
    </row>
    <row r="7" spans="1:42" ht="15" x14ac:dyDescent="0.25">
      <c r="A7" s="109" t="s">
        <v>31</v>
      </c>
      <c r="B7" s="110">
        <v>35.725960000000001</v>
      </c>
      <c r="C7" s="110">
        <v>38.499319999999997</v>
      </c>
      <c r="D7" s="110">
        <v>96.20026</v>
      </c>
      <c r="E7" s="110">
        <v>93.1066</v>
      </c>
      <c r="F7" s="110">
        <v>113.65612</v>
      </c>
      <c r="G7" s="110">
        <v>66.630200000000002</v>
      </c>
      <c r="H7" s="110">
        <v>71.963399999999993</v>
      </c>
      <c r="I7" s="110">
        <v>66.69935000000001</v>
      </c>
      <c r="J7" s="110">
        <v>32.739060000000002</v>
      </c>
      <c r="K7" s="110">
        <v>14.244879999999998</v>
      </c>
      <c r="L7" s="110">
        <v>31.657869999999999</v>
      </c>
      <c r="M7" s="110">
        <v>78.978619999999992</v>
      </c>
      <c r="N7" s="110">
        <v>163.68356</v>
      </c>
      <c r="O7" s="110">
        <v>33.634209999999996</v>
      </c>
      <c r="P7" s="110">
        <v>85.047899999999998</v>
      </c>
      <c r="Q7" s="110">
        <v>90.867329999999995</v>
      </c>
      <c r="R7" s="110">
        <v>42.873559999999998</v>
      </c>
      <c r="S7" s="110">
        <v>92.717320000000001</v>
      </c>
      <c r="T7" s="110">
        <v>-50.942349999999998</v>
      </c>
      <c r="U7" s="110">
        <v>-20.665459999999999</v>
      </c>
      <c r="V7" s="110">
        <v>-6.8614199999999999</v>
      </c>
      <c r="W7" s="110">
        <v>-36.738260000000004</v>
      </c>
      <c r="X7" s="110">
        <v>-5.1315900000000001</v>
      </c>
      <c r="Y7" s="110">
        <v>8.6379099999999998</v>
      </c>
      <c r="Z7" s="110">
        <v>92.931869999999989</v>
      </c>
      <c r="AA7" s="110">
        <v>8.7707999999999995</v>
      </c>
      <c r="AB7" s="110">
        <v>-11.025589999999999</v>
      </c>
      <c r="AC7" s="110">
        <v>-2.8896199999999999</v>
      </c>
      <c r="AD7" s="110">
        <v>-12.4717</v>
      </c>
      <c r="AE7" s="110">
        <v>37.547419999999995</v>
      </c>
      <c r="AF7" s="168">
        <v>73.938360000000003</v>
      </c>
      <c r="AG7" s="168">
        <v>23.613019999999999</v>
      </c>
      <c r="AH7" s="168">
        <v>12.379110000000001</v>
      </c>
      <c r="AI7" s="168">
        <v>-15.7683</v>
      </c>
      <c r="AJ7" s="168">
        <v>-8.9777900000000006</v>
      </c>
      <c r="AK7" s="168">
        <v>26.227169999999997</v>
      </c>
      <c r="AL7">
        <v>28.672889999999999</v>
      </c>
      <c r="AM7">
        <v>88.52458</v>
      </c>
      <c r="AN7">
        <v>92.907570000000007</v>
      </c>
      <c r="AO7">
        <v>116.37782000000001</v>
      </c>
      <c r="AP7">
        <v>66.138679999999994</v>
      </c>
    </row>
    <row r="8" spans="1:42" ht="15" x14ac:dyDescent="0.25">
      <c r="A8" s="109" t="s">
        <v>32</v>
      </c>
      <c r="B8" s="110">
        <v>60.791160000000005</v>
      </c>
      <c r="C8" s="110">
        <v>76.283210000000011</v>
      </c>
      <c r="D8" s="110">
        <v>160.22148999999999</v>
      </c>
      <c r="E8" s="110">
        <v>79.716399999999993</v>
      </c>
      <c r="F8" s="110">
        <v>34.539989999999996</v>
      </c>
      <c r="G8" s="110">
        <v>-75.702719999999999</v>
      </c>
      <c r="H8" s="110">
        <v>26.673189999999998</v>
      </c>
      <c r="I8" s="110">
        <v>47.744349999999997</v>
      </c>
      <c r="J8" s="110">
        <v>-46.262440000000005</v>
      </c>
      <c r="K8" s="110">
        <v>-30.300249999999998</v>
      </c>
      <c r="L8" s="110">
        <v>12.60849</v>
      </c>
      <c r="M8" s="110">
        <v>48.945730000000005</v>
      </c>
      <c r="N8" s="110">
        <v>120.83439999999999</v>
      </c>
      <c r="O8" s="110">
        <v>43.791910000000001</v>
      </c>
      <c r="P8" s="110">
        <v>143.51311999999999</v>
      </c>
      <c r="Q8" s="110">
        <v>14.462389999999999</v>
      </c>
      <c r="R8" s="110">
        <v>25.07938</v>
      </c>
      <c r="S8" s="110">
        <v>110.48378</v>
      </c>
      <c r="T8" s="110">
        <v>4.4198699999999995</v>
      </c>
      <c r="U8" s="110">
        <v>-9.4710400000000003</v>
      </c>
      <c r="V8" s="110">
        <v>-11.55878</v>
      </c>
      <c r="W8" s="110">
        <v>-20.12107</v>
      </c>
      <c r="X8" s="110">
        <v>-6.2686999999999999</v>
      </c>
      <c r="Y8" s="110">
        <v>3.8273699999999997</v>
      </c>
      <c r="Z8" s="110">
        <v>135.48492000000002</v>
      </c>
      <c r="AA8" s="110">
        <v>-18.09918</v>
      </c>
      <c r="AB8" s="110">
        <v>-26.76895</v>
      </c>
      <c r="AC8" s="110">
        <v>12.218399999999999</v>
      </c>
      <c r="AD8" s="110">
        <v>8.8367199999999997</v>
      </c>
      <c r="AE8" s="110">
        <v>40.216769999999997</v>
      </c>
      <c r="AF8" s="168">
        <v>62.942929999999997</v>
      </c>
      <c r="AG8" s="168">
        <v>-7.97098</v>
      </c>
      <c r="AH8" s="168">
        <v>-0.19831000000000001</v>
      </c>
      <c r="AI8" s="168">
        <v>-19.161000000000001</v>
      </c>
      <c r="AJ8" s="168">
        <v>-13.035030000000001</v>
      </c>
      <c r="AK8" s="168">
        <v>50.601709999999997</v>
      </c>
      <c r="AL8">
        <v>65.539070000000009</v>
      </c>
      <c r="AM8">
        <v>154.51563000000002</v>
      </c>
      <c r="AN8">
        <v>76.318989999999999</v>
      </c>
      <c r="AO8">
        <v>31.181950000000001</v>
      </c>
      <c r="AP8">
        <v>-78.720369999999988</v>
      </c>
    </row>
    <row r="9" spans="1:42" ht="15" x14ac:dyDescent="0.25">
      <c r="A9" s="109" t="s">
        <v>33</v>
      </c>
      <c r="B9" s="110">
        <v>36.933279999999996</v>
      </c>
      <c r="C9" s="110">
        <v>12.11844</v>
      </c>
      <c r="D9" s="110">
        <v>-24.413979999999999</v>
      </c>
      <c r="E9" s="110">
        <v>59.826749999999997</v>
      </c>
      <c r="F9" s="110">
        <v>109.47535999999999</v>
      </c>
      <c r="G9" s="110">
        <v>52.728230000000003</v>
      </c>
      <c r="H9" s="110">
        <v>39.237310000000001</v>
      </c>
      <c r="I9" s="110">
        <v>-5.3495100000000004</v>
      </c>
      <c r="J9" s="110">
        <v>-3.2524600000000001</v>
      </c>
      <c r="K9" s="110">
        <v>22.28257</v>
      </c>
      <c r="L9" s="110">
        <v>74.744810000000001</v>
      </c>
      <c r="M9" s="110">
        <v>-3.0993200000000001</v>
      </c>
      <c r="N9" s="110">
        <v>7.29115</v>
      </c>
      <c r="O9" s="110">
        <v>-5.7815200000000004</v>
      </c>
      <c r="P9" s="110">
        <v>44.457190000000004</v>
      </c>
      <c r="Q9" s="110">
        <v>6.8165200000000006</v>
      </c>
      <c r="R9" s="110">
        <v>-20.784119999999998</v>
      </c>
      <c r="S9" s="110">
        <v>54.98883</v>
      </c>
      <c r="T9" s="110">
        <v>15.635149999999999</v>
      </c>
      <c r="U9" s="110">
        <v>-4.4930099999999999</v>
      </c>
      <c r="V9" s="110">
        <v>-44.942190000000004</v>
      </c>
      <c r="W9" s="110">
        <v>-28.13184</v>
      </c>
      <c r="X9" s="110">
        <v>-44.289410000000004</v>
      </c>
      <c r="Y9" s="110">
        <v>-35.671800000000005</v>
      </c>
      <c r="Z9" s="110">
        <v>27.88485</v>
      </c>
      <c r="AA9" s="110">
        <v>-19.299349999999997</v>
      </c>
      <c r="AB9" s="110">
        <v>-31.8673</v>
      </c>
      <c r="AC9" s="110">
        <v>12.303469999999999</v>
      </c>
      <c r="AD9" s="110">
        <v>-30.751990000000003</v>
      </c>
      <c r="AE9" s="110">
        <v>-8.8943600000000007</v>
      </c>
      <c r="AF9" s="168">
        <v>32.357529999999997</v>
      </c>
      <c r="AG9" s="168">
        <v>-19.29664</v>
      </c>
      <c r="AH9" s="168">
        <v>-30.338090000000001</v>
      </c>
      <c r="AI9" s="168">
        <v>-26.509810000000002</v>
      </c>
      <c r="AJ9" s="168">
        <v>-10.61144</v>
      </c>
      <c r="AK9" s="168">
        <v>25.167849999999998</v>
      </c>
      <c r="AL9">
        <v>1.52935</v>
      </c>
      <c r="AM9">
        <v>-32.185220000000001</v>
      </c>
      <c r="AN9">
        <v>57.311150000000005</v>
      </c>
      <c r="AO9">
        <v>105.00774</v>
      </c>
      <c r="AP9">
        <v>50.394730000000003</v>
      </c>
    </row>
    <row r="10" spans="1:42" ht="15" x14ac:dyDescent="0.25">
      <c r="A10" s="109" t="s">
        <v>34</v>
      </c>
      <c r="B10" s="110">
        <v>24.055679999999999</v>
      </c>
      <c r="C10" s="110">
        <v>43.604440000000004</v>
      </c>
      <c r="D10" s="110">
        <v>162.26229999999998</v>
      </c>
      <c r="E10" s="110">
        <v>263.92844000000002</v>
      </c>
      <c r="F10" s="110">
        <v>81.789079999999998</v>
      </c>
      <c r="G10" s="110">
        <v>-37.088639999999998</v>
      </c>
      <c r="H10" s="110">
        <v>41.058320000000002</v>
      </c>
      <c r="I10" s="110">
        <v>23.067810000000001</v>
      </c>
      <c r="J10" s="110">
        <v>96.231220000000008</v>
      </c>
      <c r="K10" s="110">
        <v>36.173430000000003</v>
      </c>
      <c r="L10" s="110">
        <v>14.53885</v>
      </c>
      <c r="M10" s="110">
        <v>48.365290000000002</v>
      </c>
      <c r="N10" s="110">
        <v>13.52698</v>
      </c>
      <c r="O10" s="110">
        <v>41.234610000000004</v>
      </c>
      <c r="P10" s="110">
        <v>51.91695</v>
      </c>
      <c r="Q10" s="110">
        <v>63.193040000000003</v>
      </c>
      <c r="R10" s="110">
        <v>38.002940000000002</v>
      </c>
      <c r="S10" s="110">
        <v>100.30158999999999</v>
      </c>
      <c r="T10" s="110">
        <v>89.86345</v>
      </c>
      <c r="U10" s="110">
        <v>-26.052589999999999</v>
      </c>
      <c r="V10" s="110">
        <v>-16.813580000000002</v>
      </c>
      <c r="W10" s="110">
        <v>9.49343</v>
      </c>
      <c r="X10" s="110">
        <v>3.8433299999999999</v>
      </c>
      <c r="Y10" s="110">
        <v>-10.612440000000001</v>
      </c>
      <c r="Z10" s="110">
        <v>41.559800000000003</v>
      </c>
      <c r="AA10" s="110">
        <v>2.9969000000000001</v>
      </c>
      <c r="AB10" s="110">
        <v>6.9309099999999999</v>
      </c>
      <c r="AC10" s="110">
        <v>11.99058</v>
      </c>
      <c r="AD10" s="110">
        <v>-16.260439999999999</v>
      </c>
      <c r="AE10" s="110">
        <v>-22.835750000000001</v>
      </c>
      <c r="AF10" s="168">
        <v>21.93834</v>
      </c>
      <c r="AG10" s="168">
        <v>36.23865</v>
      </c>
      <c r="AH10" s="168">
        <v>36.61777</v>
      </c>
      <c r="AI10" s="168">
        <v>9.9708400000000008</v>
      </c>
      <c r="AJ10" s="168">
        <v>18.92069</v>
      </c>
      <c r="AK10" s="168">
        <v>11.734999999999999</v>
      </c>
      <c r="AL10">
        <v>32.128329999999998</v>
      </c>
      <c r="AM10">
        <v>158.17092000000002</v>
      </c>
      <c r="AN10">
        <v>262.53990000000005</v>
      </c>
      <c r="AO10">
        <v>81.421300000000002</v>
      </c>
      <c r="AP10">
        <v>-35.322429999999997</v>
      </c>
    </row>
    <row r="11" spans="1:42" ht="15" x14ac:dyDescent="0.25">
      <c r="A11" s="109" t="s">
        <v>35</v>
      </c>
      <c r="B11" s="110">
        <v>123.43659</v>
      </c>
      <c r="C11" s="110">
        <v>69.949160000000006</v>
      </c>
      <c r="D11" s="110">
        <v>173.46905999999998</v>
      </c>
      <c r="E11" s="110">
        <v>181.92004</v>
      </c>
      <c r="F11" s="110">
        <v>27.910540000000001</v>
      </c>
      <c r="G11" s="110">
        <v>47.18244</v>
      </c>
      <c r="H11" s="110">
        <v>96.179249999999996</v>
      </c>
      <c r="I11" s="110">
        <v>61.017019999999995</v>
      </c>
      <c r="J11" s="110">
        <v>51.164999999999999</v>
      </c>
      <c r="K11" s="110">
        <v>53.872199999999999</v>
      </c>
      <c r="L11" s="110">
        <v>72.455490000000012</v>
      </c>
      <c r="M11" s="110">
        <v>75.402380000000008</v>
      </c>
      <c r="N11" s="110">
        <v>106.43533000000001</v>
      </c>
      <c r="O11" s="110">
        <v>67.57383999999999</v>
      </c>
      <c r="P11" s="110">
        <v>52.7256</v>
      </c>
      <c r="Q11" s="110">
        <v>30.167000000000002</v>
      </c>
      <c r="R11" s="110">
        <v>95.579899999999995</v>
      </c>
      <c r="S11" s="110">
        <v>79.560249999999996</v>
      </c>
      <c r="T11" s="110">
        <v>70.709090000000003</v>
      </c>
      <c r="U11" s="110">
        <v>34.237900000000003</v>
      </c>
      <c r="V11" s="110">
        <v>44.544559999999997</v>
      </c>
      <c r="W11" s="110">
        <v>14.0466</v>
      </c>
      <c r="X11" s="110">
        <v>56.732959999999999</v>
      </c>
      <c r="Y11" s="110">
        <v>22.905419999999999</v>
      </c>
      <c r="Z11" s="110">
        <v>62.430010000000003</v>
      </c>
      <c r="AA11" s="110">
        <v>21.733169999999998</v>
      </c>
      <c r="AB11" s="110">
        <v>32.04927</v>
      </c>
      <c r="AC11" s="110">
        <v>31.077919999999999</v>
      </c>
      <c r="AD11" s="110">
        <v>9.1049699999999998</v>
      </c>
      <c r="AE11" s="110">
        <v>11.513950000000001</v>
      </c>
      <c r="AF11" s="168">
        <v>35.979999999999997</v>
      </c>
      <c r="AG11" s="168">
        <v>89.903379999999999</v>
      </c>
      <c r="AH11" s="168">
        <v>51.304139999999997</v>
      </c>
      <c r="AI11" s="168">
        <v>54.512869999999999</v>
      </c>
      <c r="AJ11" s="168">
        <v>55.313870000000001</v>
      </c>
      <c r="AK11" s="168">
        <v>113.31216000000001</v>
      </c>
      <c r="AL11">
        <v>58.910589999999999</v>
      </c>
      <c r="AM11">
        <v>171.29213000000001</v>
      </c>
      <c r="AN11">
        <v>182.59195000000003</v>
      </c>
      <c r="AO11">
        <v>28.019849999999998</v>
      </c>
      <c r="AP11">
        <v>46.136160000000004</v>
      </c>
    </row>
    <row r="12" spans="1:42" ht="15" x14ac:dyDescent="0.25">
      <c r="A12" s="109" t="s">
        <v>36</v>
      </c>
      <c r="B12" s="110">
        <v>71.600369999999998</v>
      </c>
      <c r="C12" s="110">
        <v>67.976089999999999</v>
      </c>
      <c r="D12" s="110">
        <v>58.039279999999998</v>
      </c>
      <c r="E12" s="110">
        <v>49.537279999999996</v>
      </c>
      <c r="F12" s="110">
        <v>48.147349999999996</v>
      </c>
      <c r="G12" s="110">
        <v>19.100849999999998</v>
      </c>
      <c r="H12" s="110">
        <v>44.182519999999997</v>
      </c>
      <c r="I12" s="110">
        <v>39.570800000000006</v>
      </c>
      <c r="J12" s="110">
        <v>60.816720000000004</v>
      </c>
      <c r="K12" s="110">
        <v>123.70398</v>
      </c>
      <c r="L12" s="110">
        <v>66.820329999999998</v>
      </c>
      <c r="M12" s="110">
        <v>67.131079999999997</v>
      </c>
      <c r="N12" s="110">
        <v>74.204390000000004</v>
      </c>
      <c r="O12" s="110">
        <v>60.767949999999999</v>
      </c>
      <c r="P12" s="110">
        <v>44.842580000000005</v>
      </c>
      <c r="Q12" s="110">
        <v>21.581499999999998</v>
      </c>
      <c r="R12" s="110">
        <v>40.702069999999999</v>
      </c>
      <c r="S12" s="110">
        <v>105.37634</v>
      </c>
      <c r="T12" s="110">
        <v>66.257890000000003</v>
      </c>
      <c r="U12" s="110">
        <v>1.6861700000000002</v>
      </c>
      <c r="V12" s="110">
        <v>30.615169999999999</v>
      </c>
      <c r="W12" s="110">
        <v>57.502429999999997</v>
      </c>
      <c r="X12" s="110">
        <v>34.311339999999994</v>
      </c>
      <c r="Y12" s="110">
        <v>33.011309999999995</v>
      </c>
      <c r="Z12" s="110">
        <v>31.35323</v>
      </c>
      <c r="AA12" s="110">
        <v>-3.86361</v>
      </c>
      <c r="AB12" s="110">
        <v>15.656870000000001</v>
      </c>
      <c r="AC12" s="110">
        <v>22.814970000000002</v>
      </c>
      <c r="AD12" s="110">
        <v>11.3721</v>
      </c>
      <c r="AE12" s="110">
        <v>27.015340000000002</v>
      </c>
      <c r="AF12" s="168">
        <v>19.485970000000002</v>
      </c>
      <c r="AG12" s="168">
        <v>51.889110000000002</v>
      </c>
      <c r="AH12" s="168">
        <v>69.938880000000012</v>
      </c>
      <c r="AI12" s="168">
        <v>85.735799999999998</v>
      </c>
      <c r="AJ12" s="168">
        <v>28.291240000000002</v>
      </c>
      <c r="AK12" s="168">
        <v>61.583260000000003</v>
      </c>
      <c r="AL12">
        <v>58.855499999999999</v>
      </c>
      <c r="AM12">
        <v>54.591169999999998</v>
      </c>
      <c r="AN12">
        <v>49.94079</v>
      </c>
      <c r="AO12">
        <v>47.284349999999996</v>
      </c>
      <c r="AP12">
        <v>17.348050000000001</v>
      </c>
    </row>
    <row r="13" spans="1:42" ht="15" x14ac:dyDescent="0.25">
      <c r="A13" s="109" t="s">
        <v>37</v>
      </c>
      <c r="B13" s="110">
        <v>12.046950000000001</v>
      </c>
      <c r="C13" s="110">
        <v>44.708550000000002</v>
      </c>
      <c r="D13" s="110">
        <v>94.210949999999997</v>
      </c>
      <c r="E13" s="110">
        <v>62.611580000000004</v>
      </c>
      <c r="F13" s="110">
        <v>44.29318</v>
      </c>
      <c r="G13" s="110">
        <v>76.503590000000003</v>
      </c>
      <c r="H13" s="110">
        <v>31.99305</v>
      </c>
      <c r="I13" s="110">
        <v>68.755240000000001</v>
      </c>
      <c r="J13" s="110">
        <v>34.473959999999998</v>
      </c>
      <c r="K13" s="110">
        <v>-5.0724499999999999</v>
      </c>
      <c r="L13" s="110">
        <v>8.4032400000000003</v>
      </c>
      <c r="M13" s="110">
        <v>58.572089999999996</v>
      </c>
      <c r="N13" s="110">
        <v>26.536560000000001</v>
      </c>
      <c r="O13" s="110">
        <v>30.619790000000002</v>
      </c>
      <c r="P13" s="110">
        <v>17.437549999999998</v>
      </c>
      <c r="Q13" s="110">
        <v>-6.8582700000000001</v>
      </c>
      <c r="R13" s="110">
        <v>-5.2950000000000004E-2</v>
      </c>
      <c r="S13" s="110">
        <v>34.554230000000004</v>
      </c>
      <c r="T13" s="110">
        <v>-2.5649999999999999</v>
      </c>
      <c r="U13" s="110">
        <v>14.550549999999999</v>
      </c>
      <c r="V13" s="110">
        <v>-9.9389500000000002</v>
      </c>
      <c r="W13" s="110">
        <v>23.19021</v>
      </c>
      <c r="X13" s="110">
        <v>-14.36961</v>
      </c>
      <c r="Y13" s="110">
        <v>71.068789999999993</v>
      </c>
      <c r="Z13" s="110">
        <v>6.2742899999999997</v>
      </c>
      <c r="AA13" s="110">
        <v>27.342230000000001</v>
      </c>
      <c r="AB13" s="110">
        <v>-0.23946999999999999</v>
      </c>
      <c r="AC13" s="110">
        <v>-2.2455599999999998</v>
      </c>
      <c r="AD13" s="110">
        <v>-16.214659999999999</v>
      </c>
      <c r="AE13" s="110">
        <v>31.133290000000002</v>
      </c>
      <c r="AF13" s="168">
        <v>10.062709999999999</v>
      </c>
      <c r="AG13" s="168">
        <v>26.87743</v>
      </c>
      <c r="AH13" s="168">
        <v>16.168790000000001</v>
      </c>
      <c r="AI13" s="168">
        <v>10.55016</v>
      </c>
      <c r="AJ13" s="168">
        <v>53.043779999999998</v>
      </c>
      <c r="AK13" s="168">
        <v>3.4746300000000003</v>
      </c>
      <c r="AL13">
        <v>36.631749999999997</v>
      </c>
      <c r="AM13">
        <v>85.245990000000006</v>
      </c>
      <c r="AN13">
        <v>63.407040000000002</v>
      </c>
      <c r="AO13">
        <v>45.278190000000002</v>
      </c>
      <c r="AP13">
        <v>76.612920000000003</v>
      </c>
    </row>
    <row r="14" spans="1:42" ht="15" x14ac:dyDescent="0.25">
      <c r="A14" s="109" t="s">
        <v>38</v>
      </c>
      <c r="B14" s="110">
        <v>68.222350000000006</v>
      </c>
      <c r="C14" s="110">
        <v>96.544960000000003</v>
      </c>
      <c r="D14" s="110">
        <v>74.925269999999998</v>
      </c>
      <c r="E14" s="110">
        <v>84.97354</v>
      </c>
      <c r="F14" s="110">
        <v>44.572330000000001</v>
      </c>
      <c r="G14" s="110">
        <v>61.21857</v>
      </c>
      <c r="H14" s="110">
        <v>61.653169999999996</v>
      </c>
      <c r="I14" s="110">
        <v>14.882989999999999</v>
      </c>
      <c r="J14" s="110">
        <v>-19.204990000000002</v>
      </c>
      <c r="K14" s="110">
        <v>-1.52424</v>
      </c>
      <c r="L14" s="110">
        <v>18.457650000000001</v>
      </c>
      <c r="M14" s="110">
        <v>34.945860000000003</v>
      </c>
      <c r="N14" s="110">
        <v>47.466260000000005</v>
      </c>
      <c r="O14" s="110">
        <v>4.8053999999999997</v>
      </c>
      <c r="P14" s="110">
        <v>35.269769999999994</v>
      </c>
      <c r="Q14" s="110">
        <v>42.339680000000001</v>
      </c>
      <c r="R14" s="110">
        <v>55.028739999999999</v>
      </c>
      <c r="S14" s="110">
        <v>49.55097</v>
      </c>
      <c r="T14" s="110">
        <v>12.85075</v>
      </c>
      <c r="U14" s="110">
        <v>-5.0983599999999996</v>
      </c>
      <c r="V14" s="110">
        <v>3.7396100000000003</v>
      </c>
      <c r="W14" s="110">
        <v>5.9197799999999994</v>
      </c>
      <c r="X14" s="110">
        <v>13.224440000000001</v>
      </c>
      <c r="Y14" s="110">
        <v>88.19019999999999</v>
      </c>
      <c r="Z14" s="110">
        <v>3.3384200000000002</v>
      </c>
      <c r="AA14" s="110">
        <v>9.6611499999999992</v>
      </c>
      <c r="AB14" s="110">
        <v>28.934830000000002</v>
      </c>
      <c r="AC14" s="110">
        <v>23.146419999999999</v>
      </c>
      <c r="AD14" s="110">
        <v>6.9311699999999998</v>
      </c>
      <c r="AE14" s="110">
        <v>-18.565669999999997</v>
      </c>
      <c r="AF14" s="168">
        <v>6.0730000000000004</v>
      </c>
      <c r="AG14" s="168">
        <v>25.847069999999999</v>
      </c>
      <c r="AH14" s="168">
        <v>73.871279999999999</v>
      </c>
      <c r="AI14" s="168">
        <v>16.733310000000003</v>
      </c>
      <c r="AJ14" s="168">
        <v>13.000729999999999</v>
      </c>
      <c r="AK14" s="168">
        <v>60.45805</v>
      </c>
      <c r="AL14">
        <v>87.538119999999992</v>
      </c>
      <c r="AM14">
        <v>64.758309999999994</v>
      </c>
      <c r="AN14">
        <v>84.852829999999997</v>
      </c>
      <c r="AO14">
        <v>46.341550000000005</v>
      </c>
      <c r="AP14">
        <v>59.872800000000005</v>
      </c>
    </row>
    <row r="15" spans="1:42" ht="15" x14ac:dyDescent="0.25">
      <c r="A15" s="109" t="s">
        <v>39</v>
      </c>
      <c r="B15" s="110">
        <v>21.911330000000003</v>
      </c>
      <c r="C15" s="110">
        <v>119.91215</v>
      </c>
      <c r="D15" s="110">
        <v>105.89599000000001</v>
      </c>
      <c r="E15" s="110">
        <v>94.589410000000001</v>
      </c>
      <c r="F15" s="110">
        <v>51.131320000000002</v>
      </c>
      <c r="G15" s="110">
        <v>61.849769999999999</v>
      </c>
      <c r="H15" s="110">
        <v>34.074580000000005</v>
      </c>
      <c r="I15" s="110">
        <v>38.824640000000002</v>
      </c>
      <c r="J15" s="110">
        <v>35.952129999999997</v>
      </c>
      <c r="K15" s="110">
        <v>20.8627</v>
      </c>
      <c r="L15" s="110">
        <v>57.803160000000005</v>
      </c>
      <c r="M15" s="110">
        <v>92.029710000000009</v>
      </c>
      <c r="N15" s="110">
        <v>54.482939999999999</v>
      </c>
      <c r="O15" s="110">
        <v>74.188720000000004</v>
      </c>
      <c r="P15" s="110">
        <v>20.86449</v>
      </c>
      <c r="Q15" s="110">
        <v>23.802630000000001</v>
      </c>
      <c r="R15" s="110">
        <v>17.31991</v>
      </c>
      <c r="S15" s="110">
        <v>3.7025900000000003</v>
      </c>
      <c r="T15" s="110">
        <v>4.0086300000000001</v>
      </c>
      <c r="U15" s="110">
        <v>16.006059999999998</v>
      </c>
      <c r="V15" s="110">
        <v>32.989669999999997</v>
      </c>
      <c r="W15" s="110">
        <v>24.059549999999998</v>
      </c>
      <c r="X15" s="110">
        <v>18.055310000000002</v>
      </c>
      <c r="Y15" s="110">
        <v>72.941210000000012</v>
      </c>
      <c r="Z15" s="110">
        <v>9.4193499999999997</v>
      </c>
      <c r="AA15" s="110">
        <v>-6.6252899999999997</v>
      </c>
      <c r="AB15" s="110">
        <v>25.260439999999999</v>
      </c>
      <c r="AC15" s="110">
        <v>20.1906</v>
      </c>
      <c r="AD15" s="110">
        <v>8.2487399999999997</v>
      </c>
      <c r="AE15" s="110">
        <v>198.80347</v>
      </c>
      <c r="AF15" s="168">
        <v>47.475259999999999</v>
      </c>
      <c r="AG15" s="168">
        <v>29.025639999999999</v>
      </c>
      <c r="AH15" s="168">
        <v>23.17662</v>
      </c>
      <c r="AI15" s="168">
        <v>8.44069</v>
      </c>
      <c r="AJ15" s="168">
        <v>14.2028</v>
      </c>
      <c r="AK15" s="168">
        <v>16.20814</v>
      </c>
      <c r="AL15">
        <v>110.20038000000001</v>
      </c>
      <c r="AM15">
        <v>97.266190000000009</v>
      </c>
      <c r="AN15">
        <v>94.573229999999995</v>
      </c>
      <c r="AO15">
        <v>53.560310000000001</v>
      </c>
      <c r="AP15">
        <v>60.704620000000006</v>
      </c>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2" id="{3A11CE98-4744-4225-A56D-1D68ACEAF8E8}">
            <xm:f>PowelltoMeadGainsGC!#REF!=-10.6349</xm:f>
            <x14:dxf>
              <fill>
                <patternFill>
                  <bgColor theme="8" tint="0.79998168889431442"/>
                </patternFill>
              </fill>
            </x14:dxf>
          </x14:cfRule>
          <xm:sqref>AI4:AK15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x14ac:dyDescent="0.25">
      <c r="A4" s="179" t="s">
        <v>28</v>
      </c>
      <c r="B4" s="168">
        <v>32649.59</v>
      </c>
      <c r="C4" s="168">
        <v>-4183.49</v>
      </c>
      <c r="D4" s="168">
        <v>31439.83</v>
      </c>
      <c r="E4" s="168">
        <v>31442.49</v>
      </c>
      <c r="F4" s="168">
        <v>-8162.7</v>
      </c>
      <c r="G4" s="168">
        <v>-9490.56</v>
      </c>
      <c r="H4" s="168">
        <v>-16206.33</v>
      </c>
      <c r="I4" s="168">
        <v>-67403.06</v>
      </c>
      <c r="J4" s="168">
        <v>5325.74</v>
      </c>
      <c r="K4" s="168">
        <v>-10554.08</v>
      </c>
      <c r="L4" s="168">
        <v>-12177.93</v>
      </c>
      <c r="M4" s="168">
        <v>-5228.57</v>
      </c>
      <c r="N4" s="168">
        <v>-11824.18</v>
      </c>
      <c r="O4" s="168">
        <v>-352.91</v>
      </c>
      <c r="P4" s="168">
        <v>-9402.2099999999991</v>
      </c>
      <c r="Q4" s="168">
        <v>-2232.4</v>
      </c>
      <c r="R4" s="168">
        <v>-13065.56</v>
      </c>
      <c r="S4" s="168">
        <v>-23842.46</v>
      </c>
      <c r="T4" s="168">
        <v>-22884.02</v>
      </c>
      <c r="U4" s="168">
        <v>-9286.34</v>
      </c>
      <c r="V4" s="168">
        <v>2055.54</v>
      </c>
      <c r="W4" s="168">
        <v>-8369.2099999999991</v>
      </c>
      <c r="X4" s="168">
        <v>-7364.35</v>
      </c>
      <c r="Y4" s="168">
        <v>-10885.65</v>
      </c>
      <c r="Z4" s="168">
        <v>182.58</v>
      </c>
      <c r="AA4" s="168">
        <v>-24099.16</v>
      </c>
      <c r="AB4" s="168">
        <v>-10993.43</v>
      </c>
      <c r="AC4" s="168">
        <v>-17351.57</v>
      </c>
      <c r="AD4" s="168">
        <v>-15120.85</v>
      </c>
      <c r="AE4" s="168">
        <v>-15297.61</v>
      </c>
      <c r="AF4" s="168">
        <v>-7430.05</v>
      </c>
      <c r="AG4" s="168">
        <v>-23203.66</v>
      </c>
      <c r="AH4" s="168">
        <v>-11244.41</v>
      </c>
      <c r="AI4" s="168">
        <v>-7086.6850672099999</v>
      </c>
      <c r="AJ4" s="168">
        <v>-21841.022229800001</v>
      </c>
      <c r="AK4" s="168">
        <v>32649.59</v>
      </c>
      <c r="AL4">
        <v>-4183.49</v>
      </c>
      <c r="AM4">
        <v>31439.83</v>
      </c>
      <c r="AN4">
        <v>31442.49</v>
      </c>
      <c r="AO4">
        <v>-8162.7</v>
      </c>
      <c r="AP4">
        <v>-9490.56</v>
      </c>
    </row>
    <row r="5" spans="1:42" ht="15" x14ac:dyDescent="0.25">
      <c r="A5" s="179" t="s">
        <v>29</v>
      </c>
      <c r="B5" s="168">
        <v>26564.95</v>
      </c>
      <c r="C5" s="168">
        <v>1935</v>
      </c>
      <c r="D5" s="168">
        <v>22693.02</v>
      </c>
      <c r="E5" s="168">
        <v>32191.5</v>
      </c>
      <c r="F5" s="168">
        <v>-14345.37</v>
      </c>
      <c r="G5" s="168">
        <v>288.20999999999998</v>
      </c>
      <c r="H5" s="168">
        <v>24758.06</v>
      </c>
      <c r="I5" s="168">
        <v>-713.77</v>
      </c>
      <c r="J5" s="168">
        <v>-17479.39</v>
      </c>
      <c r="K5" s="168">
        <v>7102.86</v>
      </c>
      <c r="L5" s="168">
        <v>-20612.36</v>
      </c>
      <c r="M5" s="168">
        <v>-3816.07</v>
      </c>
      <c r="N5" s="168">
        <v>12076.72</v>
      </c>
      <c r="O5" s="168">
        <v>-6477.74</v>
      </c>
      <c r="P5" s="168">
        <v>-3179.56</v>
      </c>
      <c r="Q5" s="168">
        <v>-18785.84</v>
      </c>
      <c r="R5" s="168">
        <v>-15193.33</v>
      </c>
      <c r="S5" s="168">
        <v>16797.38</v>
      </c>
      <c r="T5" s="168">
        <v>-14575.38</v>
      </c>
      <c r="U5" s="168">
        <v>-10293.56</v>
      </c>
      <c r="V5" s="168">
        <v>-6953.6</v>
      </c>
      <c r="W5" s="168">
        <v>-5680.16</v>
      </c>
      <c r="X5" s="168">
        <v>-3355.54</v>
      </c>
      <c r="Y5" s="168">
        <v>-8162.15</v>
      </c>
      <c r="Z5" s="168">
        <v>24.57</v>
      </c>
      <c r="AA5" s="168">
        <v>-7110.02</v>
      </c>
      <c r="AB5" s="168">
        <v>-6753.29</v>
      </c>
      <c r="AC5" s="168">
        <v>-2001.11</v>
      </c>
      <c r="AD5" s="168">
        <v>-7889.62</v>
      </c>
      <c r="AE5" s="168">
        <v>-3977.38</v>
      </c>
      <c r="AF5" s="168">
        <v>-10084.42</v>
      </c>
      <c r="AG5" s="168">
        <v>-18090.96</v>
      </c>
      <c r="AH5" s="168">
        <v>-11609.1</v>
      </c>
      <c r="AI5" s="168">
        <v>-21548.820345</v>
      </c>
      <c r="AJ5" s="168">
        <v>-7598.02266427</v>
      </c>
      <c r="AK5" s="168">
        <v>26564.95</v>
      </c>
      <c r="AL5">
        <v>1935</v>
      </c>
      <c r="AM5">
        <v>22693.02</v>
      </c>
      <c r="AN5">
        <v>32191.5</v>
      </c>
      <c r="AO5">
        <v>-14345.37</v>
      </c>
      <c r="AP5">
        <v>288.20999999999998</v>
      </c>
    </row>
    <row r="6" spans="1:42" ht="15" x14ac:dyDescent="0.25">
      <c r="A6" s="179" t="s">
        <v>30</v>
      </c>
      <c r="B6" s="168">
        <v>60964.93</v>
      </c>
      <c r="C6" s="168">
        <v>9241.1200000000008</v>
      </c>
      <c r="D6" s="168">
        <v>34107.99</v>
      </c>
      <c r="E6" s="168">
        <v>19579.36</v>
      </c>
      <c r="F6" s="168">
        <v>21266.83</v>
      </c>
      <c r="G6" s="168">
        <v>8176.46</v>
      </c>
      <c r="H6" s="168">
        <v>7880.1</v>
      </c>
      <c r="I6" s="168">
        <v>-16084.82</v>
      </c>
      <c r="J6" s="168">
        <v>24562.89</v>
      </c>
      <c r="K6" s="168">
        <v>-1368.34</v>
      </c>
      <c r="L6" s="168">
        <v>-30239.05</v>
      </c>
      <c r="M6" s="168">
        <v>-406.25</v>
      </c>
      <c r="N6" s="168">
        <v>-2875.56</v>
      </c>
      <c r="O6" s="168">
        <v>-24367.05</v>
      </c>
      <c r="P6" s="168">
        <v>-21615.71</v>
      </c>
      <c r="Q6" s="168">
        <v>-7182.65</v>
      </c>
      <c r="R6" s="168">
        <v>-21388.09</v>
      </c>
      <c r="S6" s="168">
        <v>-38647.57</v>
      </c>
      <c r="T6" s="168">
        <v>-17924.78</v>
      </c>
      <c r="U6" s="168">
        <v>-12442.74</v>
      </c>
      <c r="V6" s="168">
        <v>-43985.26</v>
      </c>
      <c r="W6" s="168">
        <v>-10521.02</v>
      </c>
      <c r="X6" s="168">
        <v>-6435.01</v>
      </c>
      <c r="Y6" s="168">
        <v>-12448.54</v>
      </c>
      <c r="Z6" s="168">
        <v>-11111.15</v>
      </c>
      <c r="AA6" s="168">
        <v>-14263.28</v>
      </c>
      <c r="AB6" s="168">
        <v>-15209.57</v>
      </c>
      <c r="AC6" s="168">
        <v>-13494.59</v>
      </c>
      <c r="AD6" s="168">
        <v>-13539.69</v>
      </c>
      <c r="AE6" s="168">
        <v>-18374</v>
      </c>
      <c r="AF6" s="168">
        <v>-10931.2</v>
      </c>
      <c r="AG6" s="168">
        <v>-22812.71</v>
      </c>
      <c r="AH6" s="168">
        <v>-10592.45</v>
      </c>
      <c r="AI6" s="168">
        <v>-11973.5317815</v>
      </c>
      <c r="AJ6" s="168">
        <v>-21396.965078199999</v>
      </c>
      <c r="AK6" s="168">
        <v>60964.93</v>
      </c>
      <c r="AL6">
        <v>9241.1200000000008</v>
      </c>
      <c r="AM6">
        <v>34107.99</v>
      </c>
      <c r="AN6">
        <v>19579.36</v>
      </c>
      <c r="AO6">
        <v>21266.83</v>
      </c>
      <c r="AP6">
        <v>8176.46</v>
      </c>
    </row>
    <row r="7" spans="1:42" ht="15" x14ac:dyDescent="0.25">
      <c r="A7" s="179" t="s">
        <v>31</v>
      </c>
      <c r="B7" s="168">
        <v>54424.52</v>
      </c>
      <c r="C7" s="168">
        <v>12133.1</v>
      </c>
      <c r="D7" s="168">
        <v>76599.17</v>
      </c>
      <c r="E7" s="168">
        <v>-6785.77</v>
      </c>
      <c r="F7" s="168">
        <v>6244.1</v>
      </c>
      <c r="G7" s="168">
        <v>4286.17</v>
      </c>
      <c r="H7" s="168">
        <v>29646.26</v>
      </c>
      <c r="I7" s="168">
        <v>28972.66</v>
      </c>
      <c r="J7" s="168">
        <v>18863.57</v>
      </c>
      <c r="K7" s="168">
        <v>13249.66</v>
      </c>
      <c r="L7" s="168">
        <v>-34838.769999999997</v>
      </c>
      <c r="M7" s="168">
        <v>-15670.87</v>
      </c>
      <c r="N7" s="168">
        <v>-12345.88</v>
      </c>
      <c r="O7" s="168">
        <v>-24792.33</v>
      </c>
      <c r="P7" s="168">
        <v>-15553.07</v>
      </c>
      <c r="Q7" s="168">
        <v>-27615.38</v>
      </c>
      <c r="R7" s="168">
        <v>-9976.83</v>
      </c>
      <c r="S7" s="168">
        <v>-7889.98</v>
      </c>
      <c r="T7" s="168">
        <v>-18484.59</v>
      </c>
      <c r="U7" s="168">
        <v>-13603.37</v>
      </c>
      <c r="V7" s="168">
        <v>-60627.81</v>
      </c>
      <c r="W7" s="168">
        <v>-9715.5499999999993</v>
      </c>
      <c r="X7" s="168">
        <v>-15310.88</v>
      </c>
      <c r="Y7" s="168">
        <v>3489.76</v>
      </c>
      <c r="Z7" s="168">
        <v>-16877.5</v>
      </c>
      <c r="AA7" s="168">
        <v>-19609.41</v>
      </c>
      <c r="AB7" s="168">
        <v>-18033.900000000001</v>
      </c>
      <c r="AC7" s="168">
        <v>-6300.06</v>
      </c>
      <c r="AD7" s="168">
        <v>-13784.39</v>
      </c>
      <c r="AE7" s="168">
        <v>-16949.25</v>
      </c>
      <c r="AF7" s="168">
        <v>-12782.6</v>
      </c>
      <c r="AG7" s="168">
        <v>-23694.69</v>
      </c>
      <c r="AH7" s="168">
        <v>-20046.71</v>
      </c>
      <c r="AI7" s="168">
        <v>-21301.506761199998</v>
      </c>
      <c r="AJ7" s="168">
        <v>-18480.803921300001</v>
      </c>
      <c r="AK7" s="168">
        <v>54424.52</v>
      </c>
      <c r="AL7">
        <v>12133.1</v>
      </c>
      <c r="AM7">
        <v>76599.17</v>
      </c>
      <c r="AN7">
        <v>-6785.77</v>
      </c>
      <c r="AO7">
        <v>6244.1</v>
      </c>
      <c r="AP7">
        <v>4286.17</v>
      </c>
    </row>
    <row r="8" spans="1:42" ht="15" x14ac:dyDescent="0.25">
      <c r="A8" s="179" t="s">
        <v>32</v>
      </c>
      <c r="B8" s="168">
        <v>25669.16</v>
      </c>
      <c r="C8" s="168">
        <v>46607.79</v>
      </c>
      <c r="D8" s="168">
        <v>81077.850000000006</v>
      </c>
      <c r="E8" s="168">
        <v>32891.910000000003</v>
      </c>
      <c r="F8" s="168">
        <v>32762.03</v>
      </c>
      <c r="G8" s="168">
        <v>14885.9</v>
      </c>
      <c r="H8" s="168">
        <v>9869.31</v>
      </c>
      <c r="I8" s="168">
        <v>49975.88</v>
      </c>
      <c r="J8" s="168">
        <v>-7918.43</v>
      </c>
      <c r="K8" s="168">
        <v>11120.64</v>
      </c>
      <c r="L8" s="168">
        <v>-43382.19</v>
      </c>
      <c r="M8" s="168">
        <v>-22886.58</v>
      </c>
      <c r="N8" s="168">
        <v>-11175.21</v>
      </c>
      <c r="O8" s="168">
        <v>-23596.91</v>
      </c>
      <c r="P8" s="168">
        <v>-15422.26</v>
      </c>
      <c r="Q8" s="168">
        <v>3827.69</v>
      </c>
      <c r="R8" s="168">
        <v>-8734.27</v>
      </c>
      <c r="S8" s="168">
        <v>-12672.18</v>
      </c>
      <c r="T8" s="168">
        <v>-9456.9</v>
      </c>
      <c r="U8" s="168">
        <v>2162.0500000000002</v>
      </c>
      <c r="V8" s="168">
        <v>6177.78</v>
      </c>
      <c r="W8" s="168">
        <v>-11006.31</v>
      </c>
      <c r="X8" s="168">
        <v>-11085.05</v>
      </c>
      <c r="Y8" s="168">
        <v>-22195.97</v>
      </c>
      <c r="Z8" s="168">
        <v>-14829.83</v>
      </c>
      <c r="AA8" s="168">
        <v>10051.52</v>
      </c>
      <c r="AB8" s="168">
        <v>-15216.18</v>
      </c>
      <c r="AC8" s="168">
        <v>-22456.69</v>
      </c>
      <c r="AD8" s="168">
        <v>-5204.97</v>
      </c>
      <c r="AE8" s="168">
        <v>-18830.310000000001</v>
      </c>
      <c r="AF8" s="168">
        <v>-9662.0400000000009</v>
      </c>
      <c r="AG8" s="168">
        <v>-14131.06</v>
      </c>
      <c r="AH8" s="168">
        <v>-15375.41</v>
      </c>
      <c r="AI8" s="168">
        <v>-17183.385914400002</v>
      </c>
      <c r="AJ8" s="168">
        <v>-10352.921004100001</v>
      </c>
      <c r="AK8" s="168">
        <v>25669.16</v>
      </c>
      <c r="AL8">
        <v>46607.79</v>
      </c>
      <c r="AM8">
        <v>81077.850000000006</v>
      </c>
      <c r="AN8">
        <v>32891.910000000003</v>
      </c>
      <c r="AO8">
        <v>32762.03</v>
      </c>
      <c r="AP8">
        <v>14885.9</v>
      </c>
    </row>
    <row r="9" spans="1:42" ht="15" x14ac:dyDescent="0.25">
      <c r="A9" s="179" t="s">
        <v>33</v>
      </c>
      <c r="B9" s="168">
        <v>36779.1</v>
      </c>
      <c r="C9" s="168">
        <v>47801.72</v>
      </c>
      <c r="D9" s="168">
        <v>62467.67</v>
      </c>
      <c r="E9" s="168">
        <v>43907.67</v>
      </c>
      <c r="F9" s="168">
        <v>36855.1</v>
      </c>
      <c r="G9" s="168">
        <v>12004.91</v>
      </c>
      <c r="H9" s="168">
        <v>7727.24</v>
      </c>
      <c r="I9" s="168">
        <v>40933.699999999997</v>
      </c>
      <c r="J9" s="168">
        <v>11465.86</v>
      </c>
      <c r="K9" s="168">
        <v>16794.580000000002</v>
      </c>
      <c r="L9" s="168">
        <v>-46634.54</v>
      </c>
      <c r="M9" s="168">
        <v>-19443.330000000002</v>
      </c>
      <c r="N9" s="168">
        <v>7912.53</v>
      </c>
      <c r="O9" s="168">
        <v>-9969.16</v>
      </c>
      <c r="P9" s="168">
        <v>-16600.02</v>
      </c>
      <c r="Q9" s="168">
        <v>-10217.69</v>
      </c>
      <c r="R9" s="168">
        <v>3973.57</v>
      </c>
      <c r="S9" s="168">
        <v>-3148.24</v>
      </c>
      <c r="T9" s="168">
        <v>-1422.12</v>
      </c>
      <c r="U9" s="168">
        <v>-38834.01</v>
      </c>
      <c r="V9" s="168">
        <v>-7064.73</v>
      </c>
      <c r="W9" s="168">
        <v>1890.27</v>
      </c>
      <c r="X9" s="168">
        <v>8487.2199999999993</v>
      </c>
      <c r="Y9" s="168">
        <v>806.92</v>
      </c>
      <c r="Z9" s="168">
        <v>-6219.52</v>
      </c>
      <c r="AA9" s="168">
        <v>13559.85</v>
      </c>
      <c r="AB9" s="168">
        <v>-8671.6299999999992</v>
      </c>
      <c r="AC9" s="168">
        <v>-7927.06</v>
      </c>
      <c r="AD9" s="168">
        <v>-2686.84</v>
      </c>
      <c r="AE9" s="168">
        <v>-23401.61</v>
      </c>
      <c r="AF9" s="168">
        <v>-8745.3799999999992</v>
      </c>
      <c r="AG9" s="168">
        <v>-18980.650000000001</v>
      </c>
      <c r="AH9" s="168">
        <v>-16096.64</v>
      </c>
      <c r="AI9" s="168">
        <v>-19255.974470100002</v>
      </c>
      <c r="AJ9" s="168">
        <v>-18622.871542500001</v>
      </c>
      <c r="AK9" s="168">
        <v>36779.1</v>
      </c>
      <c r="AL9">
        <v>47801.72</v>
      </c>
      <c r="AM9">
        <v>62467.67</v>
      </c>
      <c r="AN9">
        <v>43907.67</v>
      </c>
      <c r="AO9">
        <v>36855.1</v>
      </c>
      <c r="AP9">
        <v>12004.91</v>
      </c>
    </row>
    <row r="10" spans="1:42" ht="15" x14ac:dyDescent="0.25">
      <c r="A10" s="179" t="s">
        <v>34</v>
      </c>
      <c r="B10" s="168">
        <v>72870.63</v>
      </c>
      <c r="C10" s="168">
        <v>68089.64</v>
      </c>
      <c r="D10" s="168">
        <v>60205.72</v>
      </c>
      <c r="E10" s="168">
        <v>49438.32</v>
      </c>
      <c r="F10" s="168">
        <v>32877.11</v>
      </c>
      <c r="G10" s="168">
        <v>10577.19</v>
      </c>
      <c r="H10" s="168">
        <v>7202.41</v>
      </c>
      <c r="I10" s="168">
        <v>42957.05</v>
      </c>
      <c r="J10" s="168">
        <v>25683.21</v>
      </c>
      <c r="K10" s="168">
        <v>16192.45</v>
      </c>
      <c r="L10" s="168">
        <v>-32334.639999999999</v>
      </c>
      <c r="M10" s="168">
        <v>-28353.200000000001</v>
      </c>
      <c r="N10" s="168">
        <v>-13827.34</v>
      </c>
      <c r="O10" s="168">
        <v>-8269.36</v>
      </c>
      <c r="P10" s="168">
        <v>-6179.12</v>
      </c>
      <c r="Q10" s="168">
        <v>3456.13</v>
      </c>
      <c r="R10" s="168">
        <v>2850.33</v>
      </c>
      <c r="S10" s="168">
        <v>-5231.3599999999997</v>
      </c>
      <c r="T10" s="168">
        <v>-2763.18</v>
      </c>
      <c r="U10" s="168">
        <v>-11483.29</v>
      </c>
      <c r="V10" s="168">
        <v>-12351.89</v>
      </c>
      <c r="W10" s="168">
        <v>-4628.79</v>
      </c>
      <c r="X10" s="168">
        <v>-5699.58</v>
      </c>
      <c r="Y10" s="168">
        <v>1114.6199999999999</v>
      </c>
      <c r="Z10" s="168">
        <v>-1954.07</v>
      </c>
      <c r="AA10" s="168">
        <v>15370.31</v>
      </c>
      <c r="AB10" s="168">
        <v>-6184.39</v>
      </c>
      <c r="AC10" s="168">
        <v>2615.86</v>
      </c>
      <c r="AD10" s="168">
        <v>5371.19</v>
      </c>
      <c r="AE10" s="168">
        <v>-13886.21</v>
      </c>
      <c r="AF10" s="168">
        <v>-10381.040000000001</v>
      </c>
      <c r="AG10" s="168">
        <v>-8886.49</v>
      </c>
      <c r="AH10" s="168">
        <v>-24042.43</v>
      </c>
      <c r="AI10" s="168">
        <v>-9775.3157925100004</v>
      </c>
      <c r="AJ10" s="168">
        <v>-13541.2345109</v>
      </c>
      <c r="AK10" s="168">
        <v>72870.63</v>
      </c>
      <c r="AL10">
        <v>68089.64</v>
      </c>
      <c r="AM10">
        <v>60205.72</v>
      </c>
      <c r="AN10">
        <v>49438.32</v>
      </c>
      <c r="AO10">
        <v>32877.11</v>
      </c>
      <c r="AP10">
        <v>10577.19</v>
      </c>
    </row>
    <row r="11" spans="1:42" ht="15" x14ac:dyDescent="0.25">
      <c r="A11" s="179" t="s">
        <v>35</v>
      </c>
      <c r="B11" s="168">
        <v>74391.710000000006</v>
      </c>
      <c r="C11" s="168">
        <v>83114.259999999995</v>
      </c>
      <c r="D11" s="168">
        <v>64003.28</v>
      </c>
      <c r="E11" s="168">
        <v>30162.47</v>
      </c>
      <c r="F11" s="168">
        <v>25662.91</v>
      </c>
      <c r="G11" s="168">
        <v>47366.79</v>
      </c>
      <c r="H11" s="168">
        <v>-3620.72</v>
      </c>
      <c r="I11" s="168">
        <v>8234.09</v>
      </c>
      <c r="J11" s="168">
        <v>1080.8900000000001</v>
      </c>
      <c r="K11" s="168">
        <v>9830.27</v>
      </c>
      <c r="L11" s="168">
        <v>-30478.75</v>
      </c>
      <c r="M11" s="168">
        <v>-37806.379999999997</v>
      </c>
      <c r="N11" s="168">
        <v>361.57</v>
      </c>
      <c r="O11" s="168">
        <v>-21721.7</v>
      </c>
      <c r="P11" s="168">
        <v>-32771.730000000003</v>
      </c>
      <c r="Q11" s="168">
        <v>-3345.56</v>
      </c>
      <c r="R11" s="168">
        <v>5332.26</v>
      </c>
      <c r="S11" s="168">
        <v>-12477.39</v>
      </c>
      <c r="T11" s="168">
        <v>-10764.94</v>
      </c>
      <c r="U11" s="168">
        <v>-12411.37</v>
      </c>
      <c r="V11" s="168">
        <v>-5868.45</v>
      </c>
      <c r="W11" s="168">
        <v>-7334.2</v>
      </c>
      <c r="X11" s="168">
        <v>-582.57000000000005</v>
      </c>
      <c r="Y11" s="168">
        <v>-2975.91</v>
      </c>
      <c r="Z11" s="168">
        <v>-4926.25</v>
      </c>
      <c r="AA11" s="168">
        <v>7421.7</v>
      </c>
      <c r="AB11" s="168">
        <v>-6259.67</v>
      </c>
      <c r="AC11" s="168">
        <v>-3497.15</v>
      </c>
      <c r="AD11" s="168">
        <v>-8098.84</v>
      </c>
      <c r="AE11" s="168">
        <v>-12211.69</v>
      </c>
      <c r="AF11" s="168">
        <v>-5930.03</v>
      </c>
      <c r="AG11" s="168">
        <v>-10645.9</v>
      </c>
      <c r="AH11" s="168">
        <v>-16455.060000000001</v>
      </c>
      <c r="AI11" s="168">
        <v>-6121.1380751300003</v>
      </c>
      <c r="AJ11" s="168">
        <v>-16495.120580499999</v>
      </c>
      <c r="AK11" s="168">
        <v>74391.710000000006</v>
      </c>
      <c r="AL11">
        <v>83114.259999999995</v>
      </c>
      <c r="AM11">
        <v>64003.28</v>
      </c>
      <c r="AN11">
        <v>30162.47</v>
      </c>
      <c r="AO11">
        <v>25662.91</v>
      </c>
      <c r="AP11">
        <v>47366.79</v>
      </c>
    </row>
    <row r="12" spans="1:42" ht="15" x14ac:dyDescent="0.25">
      <c r="A12" s="179" t="s">
        <v>36</v>
      </c>
      <c r="B12" s="168">
        <v>15569.33</v>
      </c>
      <c r="C12" s="168">
        <v>17491.54</v>
      </c>
      <c r="D12" s="168">
        <v>90030.71</v>
      </c>
      <c r="E12" s="168">
        <v>37451.620000000003</v>
      </c>
      <c r="F12" s="168">
        <v>29726.15</v>
      </c>
      <c r="G12" s="168">
        <v>21405.07</v>
      </c>
      <c r="H12" s="168">
        <v>-6184.94</v>
      </c>
      <c r="I12" s="168">
        <v>-13409.67</v>
      </c>
      <c r="J12" s="168">
        <v>4845.1000000000004</v>
      </c>
      <c r="K12" s="168">
        <v>10459.700000000001</v>
      </c>
      <c r="L12" s="168">
        <v>-32106.94</v>
      </c>
      <c r="M12" s="168">
        <v>-14361.15</v>
      </c>
      <c r="N12" s="168">
        <v>6076.11</v>
      </c>
      <c r="O12" s="168">
        <v>2129.23</v>
      </c>
      <c r="P12" s="168">
        <v>3458.88</v>
      </c>
      <c r="Q12" s="168">
        <v>-3514.11</v>
      </c>
      <c r="R12" s="168">
        <v>2397.0700000000002</v>
      </c>
      <c r="S12" s="168">
        <v>-14862.72</v>
      </c>
      <c r="T12" s="168">
        <v>10649.11</v>
      </c>
      <c r="U12" s="168">
        <v>1216.29</v>
      </c>
      <c r="V12" s="168">
        <v>-3235.26</v>
      </c>
      <c r="W12" s="168">
        <v>3201.55</v>
      </c>
      <c r="X12" s="168">
        <v>-2036.47</v>
      </c>
      <c r="Y12" s="168">
        <v>4690.22</v>
      </c>
      <c r="Z12" s="168">
        <v>-2465.96</v>
      </c>
      <c r="AA12" s="168">
        <v>2134.12</v>
      </c>
      <c r="AB12" s="168">
        <v>-36.479999999999997</v>
      </c>
      <c r="AC12" s="168">
        <v>3524.23</v>
      </c>
      <c r="AD12" s="168">
        <v>2307.75</v>
      </c>
      <c r="AE12" s="168">
        <v>-2128.9499999999998</v>
      </c>
      <c r="AF12" s="168">
        <v>-5972.1</v>
      </c>
      <c r="AG12" s="168">
        <v>-4762.54</v>
      </c>
      <c r="AH12" s="168">
        <v>-11236.26</v>
      </c>
      <c r="AI12" s="168">
        <v>-5921.7293134800002</v>
      </c>
      <c r="AJ12" s="168">
        <v>-16066.3831768</v>
      </c>
      <c r="AK12" s="168">
        <v>15569.33</v>
      </c>
      <c r="AL12">
        <v>17491.54</v>
      </c>
      <c r="AM12">
        <v>90030.71</v>
      </c>
      <c r="AN12">
        <v>37451.620000000003</v>
      </c>
      <c r="AO12">
        <v>29726.15</v>
      </c>
      <c r="AP12">
        <v>21405.07</v>
      </c>
    </row>
    <row r="13" spans="1:42" ht="15" x14ac:dyDescent="0.25">
      <c r="A13" s="179" t="s">
        <v>37</v>
      </c>
      <c r="B13" s="168">
        <v>11770.82</v>
      </c>
      <c r="C13" s="168">
        <v>29394.49</v>
      </c>
      <c r="D13" s="168">
        <v>133462.31</v>
      </c>
      <c r="E13" s="168">
        <v>-7962.21</v>
      </c>
      <c r="F13" s="168">
        <v>14659.66</v>
      </c>
      <c r="G13" s="168">
        <v>6471.27</v>
      </c>
      <c r="H13" s="168">
        <v>-4557.38</v>
      </c>
      <c r="I13" s="168">
        <v>16089.17</v>
      </c>
      <c r="J13" s="168">
        <v>2382.34</v>
      </c>
      <c r="K13" s="168">
        <v>-2320.67</v>
      </c>
      <c r="L13" s="168">
        <v>-31928.5</v>
      </c>
      <c r="M13" s="168">
        <v>-8519.35</v>
      </c>
      <c r="N13" s="168">
        <v>-12105.99</v>
      </c>
      <c r="O13" s="168">
        <v>-6436.54</v>
      </c>
      <c r="P13" s="168">
        <v>-9332.8700000000008</v>
      </c>
      <c r="Q13" s="168">
        <v>8713.08</v>
      </c>
      <c r="R13" s="168">
        <v>6039.28</v>
      </c>
      <c r="S13" s="168">
        <v>-14376.95</v>
      </c>
      <c r="T13" s="168">
        <v>11440.23</v>
      </c>
      <c r="U13" s="168">
        <v>-2266.79</v>
      </c>
      <c r="V13" s="168">
        <v>12561.07</v>
      </c>
      <c r="W13" s="168">
        <v>9378.84</v>
      </c>
      <c r="X13" s="168">
        <v>7232.25</v>
      </c>
      <c r="Y13" s="168">
        <v>17663.009999999998</v>
      </c>
      <c r="Z13" s="168">
        <v>17936.13</v>
      </c>
      <c r="AA13" s="168">
        <v>19500.349999999999</v>
      </c>
      <c r="AB13" s="168">
        <v>405.46</v>
      </c>
      <c r="AC13" s="168">
        <v>-3577.96</v>
      </c>
      <c r="AD13" s="168">
        <v>-7830.56</v>
      </c>
      <c r="AE13" s="168">
        <v>5578.34</v>
      </c>
      <c r="AF13" s="168">
        <v>7133.31</v>
      </c>
      <c r="AG13" s="168">
        <v>-3075.72</v>
      </c>
      <c r="AH13" s="168">
        <v>-12672.16</v>
      </c>
      <c r="AI13" s="168">
        <v>9593.3321672099992</v>
      </c>
      <c r="AJ13" s="168">
        <v>-7371.6004105100001</v>
      </c>
      <c r="AK13" s="168">
        <v>11770.82</v>
      </c>
      <c r="AL13">
        <v>29394.49</v>
      </c>
      <c r="AM13">
        <v>133462.31</v>
      </c>
      <c r="AN13">
        <v>-7962.21</v>
      </c>
      <c r="AO13">
        <v>14659.66</v>
      </c>
      <c r="AP13">
        <v>6471.27</v>
      </c>
    </row>
    <row r="14" spans="1:42" ht="15" x14ac:dyDescent="0.25">
      <c r="A14" s="179" t="s">
        <v>38</v>
      </c>
      <c r="B14" s="168">
        <v>7929.17</v>
      </c>
      <c r="C14" s="168">
        <v>-2798.9</v>
      </c>
      <c r="D14" s="168">
        <v>52581.68</v>
      </c>
      <c r="E14" s="168">
        <v>19163.099999999999</v>
      </c>
      <c r="F14" s="168">
        <v>8323.16</v>
      </c>
      <c r="G14" s="168">
        <v>-4986.5</v>
      </c>
      <c r="H14" s="168">
        <v>15508.97</v>
      </c>
      <c r="I14" s="168">
        <v>11764.32</v>
      </c>
      <c r="J14" s="168">
        <v>31527.56</v>
      </c>
      <c r="K14" s="168">
        <v>-3205.09</v>
      </c>
      <c r="L14" s="168">
        <v>-23295.53</v>
      </c>
      <c r="M14" s="168">
        <v>-17112</v>
      </c>
      <c r="N14" s="168">
        <v>-11698.65</v>
      </c>
      <c r="O14" s="168">
        <v>-40886.620000000003</v>
      </c>
      <c r="P14" s="168">
        <v>8845.41</v>
      </c>
      <c r="Q14" s="168">
        <v>8615.5300000000007</v>
      </c>
      <c r="R14" s="168">
        <v>-6092.27</v>
      </c>
      <c r="S14" s="168">
        <v>-18061.93</v>
      </c>
      <c r="T14" s="168">
        <v>-2793.4</v>
      </c>
      <c r="U14" s="168">
        <v>14615.94</v>
      </c>
      <c r="V14" s="168">
        <v>1180.8599999999999</v>
      </c>
      <c r="W14" s="168">
        <v>-1278.76</v>
      </c>
      <c r="X14" s="168">
        <v>-850.73</v>
      </c>
      <c r="Y14" s="168">
        <v>-7694.96</v>
      </c>
      <c r="Z14" s="168">
        <v>-25293.23</v>
      </c>
      <c r="AA14" s="168">
        <v>14929.36</v>
      </c>
      <c r="AB14" s="168">
        <v>-6559.23</v>
      </c>
      <c r="AC14" s="168">
        <v>-12624.5</v>
      </c>
      <c r="AD14" s="168">
        <v>-15311.61</v>
      </c>
      <c r="AE14" s="168">
        <v>-29335.89</v>
      </c>
      <c r="AF14" s="168">
        <v>-11260.49</v>
      </c>
      <c r="AG14" s="168">
        <v>-11409.68</v>
      </c>
      <c r="AH14" s="168">
        <v>4067.02</v>
      </c>
      <c r="AI14" s="168">
        <v>-5666.18336344</v>
      </c>
      <c r="AJ14" s="168">
        <v>-13579.297370099999</v>
      </c>
      <c r="AK14" s="168">
        <v>7929.17</v>
      </c>
      <c r="AL14">
        <v>-2798.9</v>
      </c>
      <c r="AM14">
        <v>52581.68</v>
      </c>
      <c r="AN14">
        <v>19163.099999999999</v>
      </c>
      <c r="AO14">
        <v>8323.16</v>
      </c>
      <c r="AP14">
        <v>-4986.5</v>
      </c>
    </row>
    <row r="15" spans="1:42" ht="15" x14ac:dyDescent="0.25">
      <c r="A15" s="179" t="s">
        <v>39</v>
      </c>
      <c r="B15" s="168">
        <v>704.11</v>
      </c>
      <c r="C15" s="168">
        <v>-2026.94</v>
      </c>
      <c r="D15" s="168">
        <v>51959.83</v>
      </c>
      <c r="E15" s="168">
        <v>32173.51</v>
      </c>
      <c r="F15" s="168">
        <v>27887.51</v>
      </c>
      <c r="G15" s="168">
        <v>-7838.21</v>
      </c>
      <c r="H15" s="168">
        <v>-32544.94</v>
      </c>
      <c r="I15" s="168">
        <v>-18252.07</v>
      </c>
      <c r="J15" s="168">
        <v>235.72</v>
      </c>
      <c r="K15" s="168">
        <v>-17198.48</v>
      </c>
      <c r="L15" s="168">
        <v>-15513</v>
      </c>
      <c r="M15" s="168">
        <v>-23537.05</v>
      </c>
      <c r="N15" s="168">
        <v>-21342.09</v>
      </c>
      <c r="O15" s="168">
        <v>-25918.73</v>
      </c>
      <c r="P15" s="168">
        <v>-8163.89</v>
      </c>
      <c r="Q15" s="168">
        <v>-7645.99</v>
      </c>
      <c r="R15" s="168">
        <v>-41546.080000000002</v>
      </c>
      <c r="S15" s="168">
        <v>-20320.189999999999</v>
      </c>
      <c r="T15" s="168">
        <v>-22775.42</v>
      </c>
      <c r="U15" s="168">
        <v>-20008.53</v>
      </c>
      <c r="V15" s="168">
        <v>-16126.65</v>
      </c>
      <c r="W15" s="168">
        <v>-14551.17</v>
      </c>
      <c r="X15" s="168">
        <v>-9330.42</v>
      </c>
      <c r="Y15" s="168">
        <v>-15434.25</v>
      </c>
      <c r="Z15" s="168">
        <v>-9667.8799999999992</v>
      </c>
      <c r="AA15" s="168">
        <v>2135.5700000000002</v>
      </c>
      <c r="AB15" s="168">
        <v>-15070.69</v>
      </c>
      <c r="AC15" s="168">
        <v>-14155.53</v>
      </c>
      <c r="AD15" s="168">
        <v>-24016.959999999999</v>
      </c>
      <c r="AE15" s="168">
        <v>-14533.12</v>
      </c>
      <c r="AF15" s="168">
        <v>-28044.78</v>
      </c>
      <c r="AG15" s="168">
        <v>-6383.25</v>
      </c>
      <c r="AH15" s="168">
        <v>-10085.459999999999</v>
      </c>
      <c r="AI15" s="168">
        <v>-1776.0761056900001</v>
      </c>
      <c r="AJ15" s="168">
        <v>-12813.6284411</v>
      </c>
      <c r="AK15" s="168">
        <v>704.11</v>
      </c>
      <c r="AL15">
        <v>-2026.94</v>
      </c>
      <c r="AM15">
        <v>51959.83</v>
      </c>
      <c r="AN15">
        <v>32173.51</v>
      </c>
      <c r="AO15">
        <v>27887.51</v>
      </c>
      <c r="AP15">
        <v>-7838.21</v>
      </c>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t="s">
        <v>172</v>
      </c>
      <c r="AL3" s="183"/>
      <c r="AM3" s="183"/>
      <c r="AN3" s="183"/>
      <c r="AO3" s="183"/>
      <c r="AP3" s="183"/>
    </row>
    <row r="4" spans="1:42" ht="15" x14ac:dyDescent="0.25">
      <c r="A4" s="179" t="s">
        <v>28</v>
      </c>
      <c r="B4" s="168">
        <v>-20011</v>
      </c>
      <c r="C4" s="168">
        <v>8234</v>
      </c>
      <c r="D4" s="168">
        <v>-68331</v>
      </c>
      <c r="E4" s="168">
        <v>20085</v>
      </c>
      <c r="F4" s="168">
        <v>31078</v>
      </c>
      <c r="G4" s="168">
        <v>41272</v>
      </c>
      <c r="H4" s="168">
        <v>10534</v>
      </c>
      <c r="I4" s="168">
        <v>78471</v>
      </c>
      <c r="J4" s="168">
        <v>15356</v>
      </c>
      <c r="K4" s="168">
        <v>14651</v>
      </c>
      <c r="L4" s="168">
        <v>30507</v>
      </c>
      <c r="M4" s="168">
        <v>18115</v>
      </c>
      <c r="N4" s="168">
        <v>101177</v>
      </c>
      <c r="O4" s="168">
        <v>19384</v>
      </c>
      <c r="P4" s="168">
        <v>30748</v>
      </c>
      <c r="Q4" s="168">
        <v>9813</v>
      </c>
      <c r="R4" s="168">
        <v>-4536</v>
      </c>
      <c r="S4" s="168">
        <v>13925</v>
      </c>
      <c r="T4" s="168">
        <v>62107</v>
      </c>
      <c r="U4" s="168">
        <v>30139</v>
      </c>
      <c r="V4" s="168">
        <v>34121</v>
      </c>
      <c r="W4" s="168">
        <v>292</v>
      </c>
      <c r="X4" s="168">
        <v>8366</v>
      </c>
      <c r="Y4" s="168">
        <v>7298</v>
      </c>
      <c r="Z4" s="168">
        <v>137148</v>
      </c>
      <c r="AA4" s="168">
        <v>5109</v>
      </c>
      <c r="AB4" s="168">
        <v>9674</v>
      </c>
      <c r="AC4" s="168">
        <v>13996</v>
      </c>
      <c r="AD4" s="168">
        <v>3716</v>
      </c>
      <c r="AE4" s="168">
        <v>41649.769999999997</v>
      </c>
      <c r="AF4">
        <v>7626.73</v>
      </c>
      <c r="AG4">
        <v>11469.9</v>
      </c>
      <c r="AH4">
        <v>17213.599999999999</v>
      </c>
      <c r="AI4">
        <v>12568.142775</v>
      </c>
      <c r="AJ4">
        <v>17434.177622800002</v>
      </c>
      <c r="AK4">
        <v>-20011</v>
      </c>
      <c r="AL4">
        <v>8234</v>
      </c>
      <c r="AM4">
        <v>-68331</v>
      </c>
      <c r="AN4">
        <v>20085</v>
      </c>
      <c r="AO4">
        <v>31078</v>
      </c>
      <c r="AP4">
        <v>41272</v>
      </c>
    </row>
    <row r="5" spans="1:42" ht="15" x14ac:dyDescent="0.25">
      <c r="A5" s="179" t="s">
        <v>29</v>
      </c>
      <c r="B5" s="168">
        <v>-32099</v>
      </c>
      <c r="C5" s="168">
        <v>-10874</v>
      </c>
      <c r="D5" s="168">
        <v>24474</v>
      </c>
      <c r="E5" s="168">
        <v>-42707</v>
      </c>
      <c r="F5" s="168">
        <v>17423</v>
      </c>
      <c r="G5" s="168">
        <v>20232</v>
      </c>
      <c r="H5" s="168">
        <v>-6881</v>
      </c>
      <c r="I5" s="168">
        <v>38478</v>
      </c>
      <c r="J5" s="168">
        <v>38891</v>
      </c>
      <c r="K5" s="168">
        <v>7395</v>
      </c>
      <c r="L5" s="168">
        <v>44287</v>
      </c>
      <c r="M5" s="168">
        <v>29244</v>
      </c>
      <c r="N5" s="168">
        <v>221904</v>
      </c>
      <c r="O5" s="168">
        <v>10265</v>
      </c>
      <c r="P5" s="168">
        <v>85662</v>
      </c>
      <c r="Q5" s="168">
        <v>11233</v>
      </c>
      <c r="R5" s="168">
        <v>13169</v>
      </c>
      <c r="S5" s="168">
        <v>35386</v>
      </c>
      <c r="T5" s="168">
        <v>17077</v>
      </c>
      <c r="U5" s="168">
        <v>13380</v>
      </c>
      <c r="V5" s="168">
        <v>16087</v>
      </c>
      <c r="W5" s="168">
        <v>-866</v>
      </c>
      <c r="X5" s="168">
        <v>23463</v>
      </c>
      <c r="Y5" s="168">
        <v>14080</v>
      </c>
      <c r="Z5" s="168">
        <v>174582</v>
      </c>
      <c r="AA5" s="168">
        <v>11070</v>
      </c>
      <c r="AB5" s="168">
        <v>-5668</v>
      </c>
      <c r="AC5" s="168">
        <v>3018</v>
      </c>
      <c r="AD5" s="168">
        <v>14690</v>
      </c>
      <c r="AE5" s="168">
        <v>8820.2999999999993</v>
      </c>
      <c r="AF5">
        <v>14744.76</v>
      </c>
      <c r="AG5">
        <v>10635.69</v>
      </c>
      <c r="AH5">
        <v>3610.49</v>
      </c>
      <c r="AI5">
        <v>19494.754710900001</v>
      </c>
      <c r="AJ5">
        <v>9182.6606062200008</v>
      </c>
      <c r="AK5">
        <v>-32099</v>
      </c>
      <c r="AL5">
        <v>-10874</v>
      </c>
      <c r="AM5">
        <v>24474</v>
      </c>
      <c r="AN5">
        <v>-42707</v>
      </c>
      <c r="AO5">
        <v>17423</v>
      </c>
      <c r="AP5">
        <v>20232</v>
      </c>
    </row>
    <row r="6" spans="1:42" ht="15" x14ac:dyDescent="0.25">
      <c r="A6" s="179" t="s">
        <v>30</v>
      </c>
      <c r="B6" s="168">
        <v>-63835</v>
      </c>
      <c r="C6" s="168">
        <v>-26420</v>
      </c>
      <c r="D6" s="168">
        <v>59759</v>
      </c>
      <c r="E6" s="168">
        <v>26506</v>
      </c>
      <c r="F6" s="168">
        <v>96532</v>
      </c>
      <c r="G6" s="168">
        <v>17711</v>
      </c>
      <c r="H6" s="168">
        <v>-1420</v>
      </c>
      <c r="I6" s="168">
        <v>43502</v>
      </c>
      <c r="J6" s="168">
        <v>-6409</v>
      </c>
      <c r="K6" s="168">
        <v>8880</v>
      </c>
      <c r="L6" s="168">
        <v>37971</v>
      </c>
      <c r="M6" s="168">
        <v>61315</v>
      </c>
      <c r="N6" s="168">
        <v>316431</v>
      </c>
      <c r="O6" s="168">
        <v>30523</v>
      </c>
      <c r="P6" s="168">
        <v>99090</v>
      </c>
      <c r="Q6" s="168">
        <v>267</v>
      </c>
      <c r="R6" s="168">
        <v>21557</v>
      </c>
      <c r="S6" s="168">
        <v>29813</v>
      </c>
      <c r="T6" s="168">
        <v>17334</v>
      </c>
      <c r="U6" s="168">
        <v>4550</v>
      </c>
      <c r="V6" s="168">
        <v>29456</v>
      </c>
      <c r="W6" s="168">
        <v>7592</v>
      </c>
      <c r="X6" s="168">
        <v>586</v>
      </c>
      <c r="Y6" s="168">
        <v>5926</v>
      </c>
      <c r="Z6" s="168">
        <v>168724</v>
      </c>
      <c r="AA6" s="168">
        <v>24416</v>
      </c>
      <c r="AB6" s="168">
        <v>16087</v>
      </c>
      <c r="AC6" s="168">
        <v>3200</v>
      </c>
      <c r="AD6" s="168">
        <v>10916</v>
      </c>
      <c r="AE6" s="168">
        <v>55120.93</v>
      </c>
      <c r="AF6">
        <v>5334.91</v>
      </c>
      <c r="AG6">
        <v>8302.3799999999992</v>
      </c>
      <c r="AH6">
        <v>7619.22</v>
      </c>
      <c r="AI6">
        <v>-3134.3052999900001</v>
      </c>
      <c r="AJ6">
        <v>3172.1390743500001</v>
      </c>
      <c r="AK6">
        <v>-63835</v>
      </c>
      <c r="AL6">
        <v>-26420</v>
      </c>
      <c r="AM6">
        <v>59759</v>
      </c>
      <c r="AN6">
        <v>26506</v>
      </c>
      <c r="AO6">
        <v>96532</v>
      </c>
      <c r="AP6">
        <v>17711</v>
      </c>
    </row>
    <row r="7" spans="1:42" ht="15" x14ac:dyDescent="0.25">
      <c r="A7" s="179" t="s">
        <v>31</v>
      </c>
      <c r="B7" s="168">
        <v>-50833</v>
      </c>
      <c r="C7" s="168">
        <v>-3608</v>
      </c>
      <c r="D7" s="168">
        <v>-89194</v>
      </c>
      <c r="E7" s="168">
        <v>49360</v>
      </c>
      <c r="F7" s="168">
        <v>53291</v>
      </c>
      <c r="G7" s="168">
        <v>25484</v>
      </c>
      <c r="H7" s="168">
        <v>-15704</v>
      </c>
      <c r="I7" s="168">
        <v>2674</v>
      </c>
      <c r="J7" s="168">
        <v>9969</v>
      </c>
      <c r="K7" s="168">
        <v>14242</v>
      </c>
      <c r="L7" s="168">
        <v>68507</v>
      </c>
      <c r="M7" s="168">
        <v>34072</v>
      </c>
      <c r="N7" s="168">
        <v>40680</v>
      </c>
      <c r="O7" s="168">
        <v>13753</v>
      </c>
      <c r="P7" s="168">
        <v>16017</v>
      </c>
      <c r="Q7" s="168">
        <v>14181</v>
      </c>
      <c r="R7" s="168">
        <v>10909</v>
      </c>
      <c r="S7" s="168">
        <v>31158</v>
      </c>
      <c r="T7" s="168">
        <v>9208</v>
      </c>
      <c r="U7" s="168">
        <v>5040</v>
      </c>
      <c r="V7" s="168">
        <v>53373</v>
      </c>
      <c r="W7" s="168">
        <v>10190</v>
      </c>
      <c r="X7" s="168">
        <v>22326</v>
      </c>
      <c r="Y7" s="168">
        <v>12529</v>
      </c>
      <c r="Z7" s="168">
        <v>16698</v>
      </c>
      <c r="AA7" s="168">
        <v>14458</v>
      </c>
      <c r="AB7" s="168">
        <v>15693</v>
      </c>
      <c r="AC7" s="168">
        <v>12190</v>
      </c>
      <c r="AD7" s="168">
        <v>15191</v>
      </c>
      <c r="AE7" s="168">
        <v>34110.879999999997</v>
      </c>
      <c r="AF7">
        <v>18928.849999999999</v>
      </c>
      <c r="AG7">
        <v>23699.87</v>
      </c>
      <c r="AH7">
        <v>14320.2</v>
      </c>
      <c r="AI7">
        <v>23981.204488899999</v>
      </c>
      <c r="AJ7">
        <v>12625.282574299999</v>
      </c>
      <c r="AK7">
        <v>-50833</v>
      </c>
      <c r="AL7">
        <v>-3608</v>
      </c>
      <c r="AM7">
        <v>-89194</v>
      </c>
      <c r="AN7">
        <v>49360</v>
      </c>
      <c r="AO7">
        <v>53291</v>
      </c>
      <c r="AP7">
        <v>25484</v>
      </c>
    </row>
    <row r="8" spans="1:42" ht="15" x14ac:dyDescent="0.25">
      <c r="A8" s="179" t="s">
        <v>32</v>
      </c>
      <c r="B8" s="168">
        <v>-15445</v>
      </c>
      <c r="C8" s="168">
        <v>-30884</v>
      </c>
      <c r="D8" s="168">
        <v>-80723</v>
      </c>
      <c r="E8" s="168">
        <v>-14659</v>
      </c>
      <c r="F8" s="168">
        <v>23445</v>
      </c>
      <c r="G8" s="168">
        <v>-44760</v>
      </c>
      <c r="H8" s="168">
        <v>4561</v>
      </c>
      <c r="I8" s="168">
        <v>-17443</v>
      </c>
      <c r="J8" s="168">
        <v>33575</v>
      </c>
      <c r="K8" s="168">
        <v>29093</v>
      </c>
      <c r="L8" s="168">
        <v>35158</v>
      </c>
      <c r="M8" s="168">
        <v>30619</v>
      </c>
      <c r="N8" s="168">
        <v>51446</v>
      </c>
      <c r="O8" s="168">
        <v>147432</v>
      </c>
      <c r="P8" s="168">
        <v>31465</v>
      </c>
      <c r="Q8" s="168">
        <v>16225</v>
      </c>
      <c r="R8" s="168">
        <v>15988</v>
      </c>
      <c r="S8" s="168">
        <v>22762</v>
      </c>
      <c r="T8" s="168">
        <v>16884</v>
      </c>
      <c r="U8" s="168">
        <v>8037</v>
      </c>
      <c r="V8" s="168">
        <v>767</v>
      </c>
      <c r="W8" s="168">
        <v>15060</v>
      </c>
      <c r="X8" s="168">
        <v>18967</v>
      </c>
      <c r="Y8" s="168">
        <v>6814</v>
      </c>
      <c r="Z8" s="168">
        <v>10480</v>
      </c>
      <c r="AA8" s="168">
        <v>-4435</v>
      </c>
      <c r="AB8" s="168">
        <v>13546</v>
      </c>
      <c r="AC8" s="168">
        <v>14374</v>
      </c>
      <c r="AD8" s="168">
        <v>20312</v>
      </c>
      <c r="AE8" s="168">
        <v>24094.12</v>
      </c>
      <c r="AF8">
        <v>17292.5</v>
      </c>
      <c r="AG8">
        <v>26044.85</v>
      </c>
      <c r="AH8">
        <v>20559.32</v>
      </c>
      <c r="AI8">
        <v>-2923.3854721500002</v>
      </c>
      <c r="AJ8">
        <v>20635.423071599998</v>
      </c>
      <c r="AK8">
        <v>-15445</v>
      </c>
      <c r="AL8">
        <v>-30884</v>
      </c>
      <c r="AM8">
        <v>-80723</v>
      </c>
      <c r="AN8">
        <v>-14659</v>
      </c>
      <c r="AO8">
        <v>23445</v>
      </c>
      <c r="AP8">
        <v>-44760</v>
      </c>
    </row>
    <row r="9" spans="1:42" ht="15" x14ac:dyDescent="0.25">
      <c r="A9" s="179" t="s">
        <v>33</v>
      </c>
      <c r="B9" s="168">
        <v>-42571</v>
      </c>
      <c r="C9" s="168">
        <v>-23359</v>
      </c>
      <c r="D9" s="168">
        <v>-170375</v>
      </c>
      <c r="E9" s="168">
        <v>-68215</v>
      </c>
      <c r="F9" s="168">
        <v>17126</v>
      </c>
      <c r="G9" s="168">
        <v>9071</v>
      </c>
      <c r="H9" s="168">
        <v>12688</v>
      </c>
      <c r="I9" s="168">
        <v>3815</v>
      </c>
      <c r="J9" s="168">
        <v>18376</v>
      </c>
      <c r="K9" s="168">
        <v>10868</v>
      </c>
      <c r="L9" s="168">
        <v>38330</v>
      </c>
      <c r="M9" s="168">
        <v>17908</v>
      </c>
      <c r="N9" s="168">
        <v>23243</v>
      </c>
      <c r="O9" s="168">
        <v>149014</v>
      </c>
      <c r="P9" s="168">
        <v>25635</v>
      </c>
      <c r="Q9" s="168">
        <v>16580</v>
      </c>
      <c r="R9" s="168">
        <v>17054</v>
      </c>
      <c r="S9" s="168">
        <v>19070</v>
      </c>
      <c r="T9" s="168">
        <v>13258</v>
      </c>
      <c r="U9" s="168">
        <v>52686</v>
      </c>
      <c r="V9" s="168">
        <v>31236</v>
      </c>
      <c r="W9" s="168">
        <v>9426</v>
      </c>
      <c r="X9" s="168">
        <v>11861</v>
      </c>
      <c r="Y9" s="168">
        <v>3253</v>
      </c>
      <c r="Z9" s="168">
        <v>10676</v>
      </c>
      <c r="AA9" s="168">
        <v>-12563</v>
      </c>
      <c r="AB9" s="168">
        <v>10950</v>
      </c>
      <c r="AC9" s="168">
        <v>4908</v>
      </c>
      <c r="AD9" s="168">
        <v>20479</v>
      </c>
      <c r="AE9" s="168">
        <v>23339.1</v>
      </c>
      <c r="AF9">
        <v>14779.64</v>
      </c>
      <c r="AG9">
        <v>10374.75</v>
      </c>
      <c r="AH9">
        <v>15253.58</v>
      </c>
      <c r="AI9">
        <v>10872.3748103</v>
      </c>
      <c r="AJ9">
        <v>19253.761267099999</v>
      </c>
      <c r="AK9">
        <v>-42571</v>
      </c>
      <c r="AL9">
        <v>-23359</v>
      </c>
      <c r="AM9">
        <v>-170375</v>
      </c>
      <c r="AN9">
        <v>-68215</v>
      </c>
      <c r="AO9">
        <v>17126</v>
      </c>
      <c r="AP9">
        <v>9071</v>
      </c>
    </row>
    <row r="10" spans="1:42" ht="15" x14ac:dyDescent="0.25">
      <c r="A10" s="179" t="s">
        <v>34</v>
      </c>
      <c r="B10" s="168">
        <v>-60779</v>
      </c>
      <c r="C10" s="168">
        <v>-56559</v>
      </c>
      <c r="D10" s="168">
        <v>-126367</v>
      </c>
      <c r="E10" s="168">
        <v>-44089</v>
      </c>
      <c r="F10" s="168">
        <v>31130</v>
      </c>
      <c r="G10" s="168">
        <v>-708</v>
      </c>
      <c r="H10" s="168">
        <v>17495</v>
      </c>
      <c r="I10" s="168">
        <v>-909</v>
      </c>
      <c r="J10" s="168">
        <v>22303</v>
      </c>
      <c r="K10" s="168">
        <v>26056</v>
      </c>
      <c r="L10" s="168">
        <v>37981</v>
      </c>
      <c r="M10" s="168">
        <v>46885</v>
      </c>
      <c r="N10" s="168">
        <v>38639</v>
      </c>
      <c r="O10" s="168">
        <v>161975</v>
      </c>
      <c r="P10" s="168">
        <v>38319</v>
      </c>
      <c r="Q10" s="168">
        <v>19699</v>
      </c>
      <c r="R10" s="168">
        <v>17990</v>
      </c>
      <c r="S10" s="168">
        <v>13172</v>
      </c>
      <c r="T10" s="168">
        <v>40615</v>
      </c>
      <c r="U10" s="168">
        <v>26545</v>
      </c>
      <c r="V10" s="168">
        <v>25423</v>
      </c>
      <c r="W10" s="168">
        <v>13889</v>
      </c>
      <c r="X10" s="168">
        <v>15146</v>
      </c>
      <c r="Y10" s="168">
        <v>6602</v>
      </c>
      <c r="Z10" s="168">
        <v>10079</v>
      </c>
      <c r="AA10" s="168">
        <v>4509</v>
      </c>
      <c r="AB10" s="168">
        <v>26234</v>
      </c>
      <c r="AC10" s="168">
        <v>12146</v>
      </c>
      <c r="AD10" s="168">
        <v>17391</v>
      </c>
      <c r="AE10" s="168">
        <v>17513.43</v>
      </c>
      <c r="AF10">
        <v>34483.599999999999</v>
      </c>
      <c r="AG10">
        <v>45963.62</v>
      </c>
      <c r="AH10">
        <v>28082.82</v>
      </c>
      <c r="AI10">
        <v>19215.399487300001</v>
      </c>
      <c r="AJ10">
        <v>17603.711951099998</v>
      </c>
      <c r="AK10">
        <v>-60779</v>
      </c>
      <c r="AL10">
        <v>-56559</v>
      </c>
      <c r="AM10">
        <v>-126367</v>
      </c>
      <c r="AN10">
        <v>-44089</v>
      </c>
      <c r="AO10">
        <v>31130</v>
      </c>
      <c r="AP10">
        <v>-708</v>
      </c>
    </row>
    <row r="11" spans="1:42" ht="15" x14ac:dyDescent="0.25">
      <c r="A11" s="179" t="s">
        <v>35</v>
      </c>
      <c r="B11" s="168">
        <v>-38964</v>
      </c>
      <c r="C11" s="168">
        <v>-34012</v>
      </c>
      <c r="D11" s="168">
        <v>6728</v>
      </c>
      <c r="E11" s="168">
        <v>36843</v>
      </c>
      <c r="F11" s="168">
        <v>32897</v>
      </c>
      <c r="G11" s="168">
        <v>15759</v>
      </c>
      <c r="H11" s="168">
        <v>30661</v>
      </c>
      <c r="I11" s="168">
        <v>55000</v>
      </c>
      <c r="J11" s="168">
        <v>48677</v>
      </c>
      <c r="K11" s="168">
        <v>33113</v>
      </c>
      <c r="L11" s="168">
        <v>45930</v>
      </c>
      <c r="M11" s="168">
        <v>51271</v>
      </c>
      <c r="N11" s="168">
        <v>50551</v>
      </c>
      <c r="O11" s="168">
        <v>39052</v>
      </c>
      <c r="P11" s="168">
        <v>28867</v>
      </c>
      <c r="Q11" s="168">
        <v>22442</v>
      </c>
      <c r="R11" s="168">
        <v>26153</v>
      </c>
      <c r="S11" s="168">
        <v>32818</v>
      </c>
      <c r="T11" s="168">
        <v>21528</v>
      </c>
      <c r="U11" s="168">
        <v>35834</v>
      </c>
      <c r="V11" s="168">
        <v>31181</v>
      </c>
      <c r="W11" s="168">
        <v>15630</v>
      </c>
      <c r="X11" s="168">
        <v>23109</v>
      </c>
      <c r="Y11" s="168">
        <v>11401</v>
      </c>
      <c r="Z11" s="168">
        <v>31262</v>
      </c>
      <c r="AA11" s="168">
        <v>3680</v>
      </c>
      <c r="AB11" s="168">
        <v>14694</v>
      </c>
      <c r="AC11" s="168">
        <v>25271</v>
      </c>
      <c r="AD11" s="168">
        <v>24695</v>
      </c>
      <c r="AE11" s="168">
        <v>21273.71</v>
      </c>
      <c r="AF11">
        <v>24753.78</v>
      </c>
      <c r="AG11">
        <v>25619.62</v>
      </c>
      <c r="AH11">
        <v>36973.279999999999</v>
      </c>
      <c r="AI11">
        <v>26050.836177000001</v>
      </c>
      <c r="AJ11">
        <v>15572.1273351</v>
      </c>
      <c r="AK11">
        <v>-38964</v>
      </c>
      <c r="AL11">
        <v>-34012</v>
      </c>
      <c r="AM11">
        <v>6728</v>
      </c>
      <c r="AN11">
        <v>36843</v>
      </c>
      <c r="AO11">
        <v>32897</v>
      </c>
      <c r="AP11">
        <v>15759</v>
      </c>
    </row>
    <row r="12" spans="1:42" ht="15" x14ac:dyDescent="0.25">
      <c r="A12" s="179" t="s">
        <v>36</v>
      </c>
      <c r="B12" s="168">
        <v>42127</v>
      </c>
      <c r="C12" s="168">
        <v>-1229</v>
      </c>
      <c r="D12" s="168">
        <v>-33959</v>
      </c>
      <c r="E12" s="168">
        <v>31549</v>
      </c>
      <c r="F12" s="168">
        <v>18584</v>
      </c>
      <c r="G12" s="168">
        <v>20258</v>
      </c>
      <c r="H12" s="168">
        <v>40121</v>
      </c>
      <c r="I12" s="168">
        <v>42011</v>
      </c>
      <c r="J12" s="168">
        <v>32044</v>
      </c>
      <c r="K12" s="168">
        <v>34626</v>
      </c>
      <c r="L12" s="168">
        <v>44920</v>
      </c>
      <c r="M12" s="168">
        <v>38738</v>
      </c>
      <c r="N12" s="168">
        <v>36226</v>
      </c>
      <c r="O12" s="168">
        <v>28126</v>
      </c>
      <c r="P12" s="168">
        <v>31236</v>
      </c>
      <c r="Q12" s="168">
        <v>22335</v>
      </c>
      <c r="R12" s="168">
        <v>48394</v>
      </c>
      <c r="S12" s="168">
        <v>28479</v>
      </c>
      <c r="T12" s="168">
        <v>11491</v>
      </c>
      <c r="U12" s="168">
        <v>18043</v>
      </c>
      <c r="V12" s="168">
        <v>23868</v>
      </c>
      <c r="W12" s="168">
        <v>14974</v>
      </c>
      <c r="X12" s="168">
        <v>17043</v>
      </c>
      <c r="Y12" s="168">
        <v>23401</v>
      </c>
      <c r="Z12" s="168">
        <v>6106</v>
      </c>
      <c r="AA12" s="168">
        <v>5082</v>
      </c>
      <c r="AB12" s="168">
        <v>18601</v>
      </c>
      <c r="AC12" s="168">
        <v>14476</v>
      </c>
      <c r="AD12" s="168">
        <v>21351</v>
      </c>
      <c r="AE12" s="168">
        <v>17486.38</v>
      </c>
      <c r="AF12">
        <v>30457.65</v>
      </c>
      <c r="AG12">
        <v>31318.21</v>
      </c>
      <c r="AH12">
        <v>23158.26</v>
      </c>
      <c r="AI12">
        <v>13249.137479700001</v>
      </c>
      <c r="AJ12">
        <v>19184.875403999999</v>
      </c>
      <c r="AK12">
        <v>42127</v>
      </c>
      <c r="AL12">
        <v>-1229</v>
      </c>
      <c r="AM12">
        <v>-33959</v>
      </c>
      <c r="AN12">
        <v>31549</v>
      </c>
      <c r="AO12">
        <v>18584</v>
      </c>
      <c r="AP12">
        <v>20258</v>
      </c>
    </row>
    <row r="13" spans="1:42" ht="15" x14ac:dyDescent="0.25">
      <c r="A13" s="179" t="s">
        <v>37</v>
      </c>
      <c r="B13" s="168">
        <v>13193</v>
      </c>
      <c r="C13" s="168">
        <v>-2691</v>
      </c>
      <c r="D13" s="168">
        <v>-40168</v>
      </c>
      <c r="E13" s="168">
        <v>31160</v>
      </c>
      <c r="F13" s="168">
        <v>36676</v>
      </c>
      <c r="G13" s="168">
        <v>34716</v>
      </c>
      <c r="H13" s="168">
        <v>66048</v>
      </c>
      <c r="I13" s="168">
        <v>39569</v>
      </c>
      <c r="J13" s="168">
        <v>37306</v>
      </c>
      <c r="K13" s="168">
        <v>23976</v>
      </c>
      <c r="L13" s="168">
        <v>34431</v>
      </c>
      <c r="M13" s="168">
        <v>38234</v>
      </c>
      <c r="N13" s="168">
        <v>25995</v>
      </c>
      <c r="O13" s="168">
        <v>33972</v>
      </c>
      <c r="P13" s="168">
        <v>22089</v>
      </c>
      <c r="Q13" s="168">
        <v>19114</v>
      </c>
      <c r="R13" s="168">
        <v>8282</v>
      </c>
      <c r="S13" s="168">
        <v>40550</v>
      </c>
      <c r="T13" s="168">
        <v>-13924</v>
      </c>
      <c r="U13" s="168">
        <v>25102</v>
      </c>
      <c r="V13" s="168">
        <v>12989</v>
      </c>
      <c r="W13" s="168">
        <v>27752</v>
      </c>
      <c r="X13" s="168">
        <v>9392</v>
      </c>
      <c r="Y13" s="168">
        <v>43769</v>
      </c>
      <c r="Z13" s="168">
        <v>22535</v>
      </c>
      <c r="AA13" s="168">
        <v>16070</v>
      </c>
      <c r="AB13" s="168">
        <v>21862</v>
      </c>
      <c r="AC13" s="168">
        <v>21156</v>
      </c>
      <c r="AD13" s="168">
        <v>17679</v>
      </c>
      <c r="AE13" s="168">
        <v>24983.85</v>
      </c>
      <c r="AF13">
        <v>30878.04</v>
      </c>
      <c r="AG13">
        <v>34297.699999999997</v>
      </c>
      <c r="AH13">
        <v>18700.16</v>
      </c>
      <c r="AI13">
        <v>16062.1309602</v>
      </c>
      <c r="AJ13">
        <v>34217.743520299999</v>
      </c>
      <c r="AK13">
        <v>13193</v>
      </c>
      <c r="AL13">
        <v>-2691</v>
      </c>
      <c r="AM13">
        <v>-40168</v>
      </c>
      <c r="AN13">
        <v>31160</v>
      </c>
      <c r="AO13">
        <v>36676</v>
      </c>
      <c r="AP13">
        <v>34716</v>
      </c>
    </row>
    <row r="14" spans="1:42" ht="15" x14ac:dyDescent="0.25">
      <c r="A14" s="179" t="s">
        <v>38</v>
      </c>
      <c r="B14" s="168">
        <v>9342</v>
      </c>
      <c r="C14" s="168">
        <v>6925</v>
      </c>
      <c r="D14" s="168">
        <v>53299</v>
      </c>
      <c r="E14" s="168">
        <v>-6426</v>
      </c>
      <c r="F14" s="168">
        <v>24297</v>
      </c>
      <c r="G14" s="168">
        <v>17045</v>
      </c>
      <c r="H14" s="168">
        <v>5454</v>
      </c>
      <c r="I14" s="168">
        <v>10880</v>
      </c>
      <c r="J14" s="168">
        <v>-20273</v>
      </c>
      <c r="K14" s="168">
        <v>20206</v>
      </c>
      <c r="L14" s="168">
        <v>35786</v>
      </c>
      <c r="M14" s="168">
        <v>28035</v>
      </c>
      <c r="N14" s="168">
        <v>16972</v>
      </c>
      <c r="O14" s="168">
        <v>32304</v>
      </c>
      <c r="P14" s="168">
        <v>27994</v>
      </c>
      <c r="Q14" s="168">
        <v>18408</v>
      </c>
      <c r="R14" s="168">
        <v>27647</v>
      </c>
      <c r="S14" s="168">
        <v>13905</v>
      </c>
      <c r="T14" s="168">
        <v>20082</v>
      </c>
      <c r="U14" s="168">
        <v>-4235</v>
      </c>
      <c r="V14" s="168">
        <v>5524</v>
      </c>
      <c r="W14" s="168">
        <v>13936</v>
      </c>
      <c r="X14" s="168">
        <v>18489</v>
      </c>
      <c r="Y14" s="168">
        <v>53006</v>
      </c>
      <c r="Z14" s="168">
        <v>26384</v>
      </c>
      <c r="AA14" s="168">
        <v>7466</v>
      </c>
      <c r="AB14" s="168">
        <v>17107</v>
      </c>
      <c r="AC14" s="168">
        <v>28956</v>
      </c>
      <c r="AD14" s="168">
        <v>31728</v>
      </c>
      <c r="AE14" s="168">
        <v>37927.5</v>
      </c>
      <c r="AF14">
        <v>37545.54</v>
      </c>
      <c r="AG14">
        <v>26962.35</v>
      </c>
      <c r="AH14">
        <v>24636.06</v>
      </c>
      <c r="AI14">
        <v>9137.3111003499998</v>
      </c>
      <c r="AJ14">
        <v>11083.8498908</v>
      </c>
      <c r="AK14">
        <v>9342</v>
      </c>
      <c r="AL14">
        <v>6925</v>
      </c>
      <c r="AM14">
        <v>53299</v>
      </c>
      <c r="AN14">
        <v>-6426</v>
      </c>
      <c r="AO14">
        <v>24297</v>
      </c>
      <c r="AP14">
        <v>17045</v>
      </c>
    </row>
    <row r="15" spans="1:42" ht="15" x14ac:dyDescent="0.25">
      <c r="A15" s="179" t="s">
        <v>39</v>
      </c>
      <c r="B15" s="168">
        <v>-10919</v>
      </c>
      <c r="C15" s="168">
        <v>-18316</v>
      </c>
      <c r="D15" s="168">
        <v>48563</v>
      </c>
      <c r="E15" s="168">
        <v>17190</v>
      </c>
      <c r="F15" s="168">
        <v>-8326</v>
      </c>
      <c r="G15" s="168">
        <v>4635</v>
      </c>
      <c r="H15" s="168">
        <v>47976</v>
      </c>
      <c r="I15" s="168">
        <v>24955</v>
      </c>
      <c r="J15" s="168">
        <v>24792</v>
      </c>
      <c r="K15" s="168">
        <v>21376</v>
      </c>
      <c r="L15" s="168">
        <v>28205</v>
      </c>
      <c r="M15" s="168">
        <v>40244</v>
      </c>
      <c r="N15" s="168">
        <v>27562</v>
      </c>
      <c r="O15" s="168">
        <v>42931</v>
      </c>
      <c r="P15" s="168">
        <v>16896</v>
      </c>
      <c r="Q15" s="168">
        <v>5265</v>
      </c>
      <c r="R15" s="168">
        <v>14913</v>
      </c>
      <c r="S15" s="168">
        <v>20717</v>
      </c>
      <c r="T15" s="168">
        <v>34100</v>
      </c>
      <c r="U15" s="168">
        <v>30480</v>
      </c>
      <c r="V15" s="168">
        <v>17712</v>
      </c>
      <c r="W15" s="168">
        <v>14284</v>
      </c>
      <c r="X15" s="168">
        <v>19059</v>
      </c>
      <c r="Y15" s="168">
        <v>32093</v>
      </c>
      <c r="Z15" s="168">
        <v>31069</v>
      </c>
      <c r="AA15" s="168">
        <v>-1134</v>
      </c>
      <c r="AB15" s="168">
        <v>19942</v>
      </c>
      <c r="AC15" s="168">
        <v>24683</v>
      </c>
      <c r="AD15" s="168">
        <v>26542</v>
      </c>
      <c r="AE15" s="168">
        <v>32755.09</v>
      </c>
      <c r="AF15">
        <v>27805.68</v>
      </c>
      <c r="AG15">
        <v>21076.7</v>
      </c>
      <c r="AH15">
        <v>7059.53</v>
      </c>
      <c r="AI15">
        <v>18495.586839200001</v>
      </c>
      <c r="AJ15">
        <v>21658.086084999999</v>
      </c>
      <c r="AK15">
        <v>-10919</v>
      </c>
      <c r="AL15">
        <v>-18316</v>
      </c>
      <c r="AM15">
        <v>48563</v>
      </c>
      <c r="AN15">
        <v>17190</v>
      </c>
      <c r="AO15">
        <v>-8326</v>
      </c>
      <c r="AP15">
        <v>4635</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x14ac:dyDescent="0.25">
      <c r="A4" s="179" t="s">
        <v>28</v>
      </c>
      <c r="B4" s="168">
        <v>40492</v>
      </c>
      <c r="C4" s="168">
        <v>-4759</v>
      </c>
      <c r="D4" s="168">
        <v>-120420</v>
      </c>
      <c r="E4" s="168">
        <v>-132338</v>
      </c>
      <c r="F4" s="168">
        <v>-58228</v>
      </c>
      <c r="G4" s="168">
        <v>-60307</v>
      </c>
      <c r="H4" s="168">
        <v>-43218</v>
      </c>
      <c r="I4" s="168">
        <v>964</v>
      </c>
      <c r="J4" s="168">
        <v>-22263</v>
      </c>
      <c r="K4" s="168">
        <v>4605</v>
      </c>
      <c r="L4" s="168">
        <v>-1432</v>
      </c>
      <c r="M4" s="168">
        <v>-16689</v>
      </c>
      <c r="N4" s="168">
        <v>33015</v>
      </c>
      <c r="O4" s="168">
        <v>-30713</v>
      </c>
      <c r="P4" s="168">
        <v>-2297</v>
      </c>
      <c r="Q4" s="168">
        <v>-5628</v>
      </c>
      <c r="R4" s="168">
        <v>-64681</v>
      </c>
      <c r="S4" s="168">
        <v>-113199</v>
      </c>
      <c r="T4" s="168">
        <v>36242</v>
      </c>
      <c r="U4" s="168">
        <v>-10677</v>
      </c>
      <c r="V4" s="168">
        <v>8158</v>
      </c>
      <c r="W4" s="168">
        <v>1393</v>
      </c>
      <c r="X4" s="168">
        <v>10170</v>
      </c>
      <c r="Y4" s="168">
        <v>3654</v>
      </c>
      <c r="Z4" s="168">
        <v>8171</v>
      </c>
      <c r="AA4" s="168">
        <v>-29212</v>
      </c>
      <c r="AB4" s="168">
        <v>-12486</v>
      </c>
      <c r="AC4" s="168">
        <v>-4201</v>
      </c>
      <c r="AD4" s="168">
        <v>-21987</v>
      </c>
      <c r="AE4" s="168">
        <v>21381.31</v>
      </c>
      <c r="AF4" s="168">
        <v>-39100.47</v>
      </c>
      <c r="AG4" s="168">
        <v>-31088.78</v>
      </c>
      <c r="AH4" s="168">
        <v>7306.74</v>
      </c>
      <c r="AI4" s="168">
        <v>-13318.9509084</v>
      </c>
      <c r="AJ4" s="168">
        <v>-6116.2163466399998</v>
      </c>
      <c r="AK4" s="168">
        <v>40492</v>
      </c>
      <c r="AL4">
        <v>-4759</v>
      </c>
      <c r="AM4">
        <v>-120420</v>
      </c>
      <c r="AN4">
        <v>-132338</v>
      </c>
      <c r="AO4">
        <v>-58228</v>
      </c>
      <c r="AP4">
        <v>-60307</v>
      </c>
    </row>
    <row r="5" spans="1:42" ht="15" x14ac:dyDescent="0.25">
      <c r="A5" s="179" t="s">
        <v>29</v>
      </c>
      <c r="B5" s="168">
        <v>-31532</v>
      </c>
      <c r="C5" s="168">
        <v>-59207</v>
      </c>
      <c r="D5" s="168">
        <v>75613</v>
      </c>
      <c r="E5" s="168">
        <v>-7180</v>
      </c>
      <c r="F5" s="168">
        <v>-64896</v>
      </c>
      <c r="G5" s="168">
        <v>-23876</v>
      </c>
      <c r="H5" s="168">
        <v>15349</v>
      </c>
      <c r="I5" s="168">
        <v>-20808</v>
      </c>
      <c r="J5" s="168">
        <v>-41154</v>
      </c>
      <c r="K5" s="168">
        <v>-33997</v>
      </c>
      <c r="L5" s="168">
        <v>-13894</v>
      </c>
      <c r="M5" s="168">
        <v>-22573</v>
      </c>
      <c r="N5" s="168">
        <v>-17102</v>
      </c>
      <c r="O5" s="168">
        <v>-38902</v>
      </c>
      <c r="P5" s="168">
        <v>-63575</v>
      </c>
      <c r="Q5" s="168">
        <v>-26557</v>
      </c>
      <c r="R5" s="168">
        <v>-43095</v>
      </c>
      <c r="S5" s="168">
        <v>-46804</v>
      </c>
      <c r="T5" s="168">
        <v>-20875</v>
      </c>
      <c r="U5" s="168">
        <v>-24366</v>
      </c>
      <c r="V5" s="168">
        <v>1186</v>
      </c>
      <c r="W5" s="168">
        <v>-25843</v>
      </c>
      <c r="X5" s="168">
        <v>-4476</v>
      </c>
      <c r="Y5" s="168">
        <v>-2368</v>
      </c>
      <c r="Z5" s="168">
        <v>5908</v>
      </c>
      <c r="AA5" s="168">
        <v>-17978</v>
      </c>
      <c r="AB5" s="168">
        <v>-35602</v>
      </c>
      <c r="AC5" s="168">
        <v>-45104</v>
      </c>
      <c r="AD5" s="168">
        <v>-5118</v>
      </c>
      <c r="AE5" s="168">
        <v>-37282.99</v>
      </c>
      <c r="AF5" s="168">
        <v>-15646.38</v>
      </c>
      <c r="AG5" s="168">
        <v>-40071.83</v>
      </c>
      <c r="AH5" s="168">
        <v>-32633</v>
      </c>
      <c r="AI5" s="168">
        <v>-26703.2674372</v>
      </c>
      <c r="AJ5" s="168">
        <v>-28524.806553999999</v>
      </c>
      <c r="AK5" s="168">
        <v>-31532</v>
      </c>
      <c r="AL5">
        <v>-59207</v>
      </c>
      <c r="AM5">
        <v>75613</v>
      </c>
      <c r="AN5">
        <v>-7180</v>
      </c>
      <c r="AO5">
        <v>-64896</v>
      </c>
      <c r="AP5">
        <v>-23876</v>
      </c>
    </row>
    <row r="6" spans="1:42" ht="15" x14ac:dyDescent="0.25">
      <c r="A6" s="179" t="s">
        <v>30</v>
      </c>
      <c r="B6" s="168">
        <v>-34798</v>
      </c>
      <c r="C6" s="168">
        <v>-42109</v>
      </c>
      <c r="D6" s="168">
        <v>-24685</v>
      </c>
      <c r="E6" s="168">
        <v>-25779</v>
      </c>
      <c r="F6" s="168">
        <v>-20971</v>
      </c>
      <c r="G6" s="168">
        <v>-80751</v>
      </c>
      <c r="H6" s="168">
        <v>22236</v>
      </c>
      <c r="I6" s="168">
        <v>-24802</v>
      </c>
      <c r="J6" s="168">
        <v>-17360</v>
      </c>
      <c r="K6" s="168">
        <v>-33058</v>
      </c>
      <c r="L6" s="168">
        <v>-34947</v>
      </c>
      <c r="M6" s="168">
        <v>-9445</v>
      </c>
      <c r="N6" s="168">
        <v>-51123</v>
      </c>
      <c r="O6" s="168">
        <v>-40193</v>
      </c>
      <c r="P6" s="168">
        <v>-34902</v>
      </c>
      <c r="Q6" s="168">
        <v>-96096</v>
      </c>
      <c r="R6" s="168">
        <v>-38881</v>
      </c>
      <c r="S6" s="168">
        <v>-9183</v>
      </c>
      <c r="T6" s="168">
        <v>-13153</v>
      </c>
      <c r="U6" s="168">
        <v>-27914</v>
      </c>
      <c r="V6" s="168">
        <v>-37945</v>
      </c>
      <c r="W6" s="168">
        <v>-37233</v>
      </c>
      <c r="X6" s="168">
        <v>-84151</v>
      </c>
      <c r="Y6" s="168">
        <v>-52823</v>
      </c>
      <c r="Z6" s="168">
        <v>-62375</v>
      </c>
      <c r="AA6" s="168">
        <v>-22703</v>
      </c>
      <c r="AB6" s="168">
        <v>-24411</v>
      </c>
      <c r="AC6" s="168">
        <v>-35779</v>
      </c>
      <c r="AD6" s="168">
        <v>-52190</v>
      </c>
      <c r="AE6" s="168">
        <v>-44594.1</v>
      </c>
      <c r="AF6" s="168">
        <v>-46276.85</v>
      </c>
      <c r="AG6" s="168">
        <v>-41178.449999999997</v>
      </c>
      <c r="AH6" s="168">
        <v>-54098.76</v>
      </c>
      <c r="AI6" s="168">
        <v>-94386.657514799997</v>
      </c>
      <c r="AJ6" s="168">
        <v>-67435.723010500005</v>
      </c>
      <c r="AK6" s="168">
        <v>-34798</v>
      </c>
      <c r="AL6">
        <v>-42109</v>
      </c>
      <c r="AM6">
        <v>-24685</v>
      </c>
      <c r="AN6">
        <v>-25779</v>
      </c>
      <c r="AO6">
        <v>-20971</v>
      </c>
      <c r="AP6">
        <v>-80751</v>
      </c>
    </row>
    <row r="7" spans="1:42" ht="15" x14ac:dyDescent="0.25">
      <c r="A7" s="179" t="s">
        <v>31</v>
      </c>
      <c r="B7" s="168">
        <v>-9350</v>
      </c>
      <c r="C7" s="168">
        <v>-26697</v>
      </c>
      <c r="D7" s="168">
        <v>-94261</v>
      </c>
      <c r="E7" s="168">
        <v>-33209</v>
      </c>
      <c r="F7" s="168">
        <v>-50463</v>
      </c>
      <c r="G7" s="168">
        <v>-39680</v>
      </c>
      <c r="H7" s="168">
        <v>-1920</v>
      </c>
      <c r="I7" s="168">
        <v>-7206</v>
      </c>
      <c r="J7" s="168">
        <v>-49617</v>
      </c>
      <c r="K7" s="168">
        <v>-43035</v>
      </c>
      <c r="L7" s="168">
        <v>-59116</v>
      </c>
      <c r="M7" s="168">
        <v>-58070</v>
      </c>
      <c r="N7" s="168">
        <v>-46224</v>
      </c>
      <c r="O7" s="168">
        <v>-45231</v>
      </c>
      <c r="P7" s="168">
        <v>-21337</v>
      </c>
      <c r="Q7" s="168">
        <v>-46392</v>
      </c>
      <c r="R7" s="168">
        <v>-46932</v>
      </c>
      <c r="S7" s="168">
        <v>-10394</v>
      </c>
      <c r="T7" s="168">
        <v>-22183</v>
      </c>
      <c r="U7" s="168">
        <v>-50361</v>
      </c>
      <c r="V7" s="168">
        <v>-34244</v>
      </c>
      <c r="W7" s="168">
        <v>-28299</v>
      </c>
      <c r="X7" s="168">
        <v>-23057</v>
      </c>
      <c r="Y7" s="168">
        <v>-23653</v>
      </c>
      <c r="Z7" s="168">
        <v>-18731</v>
      </c>
      <c r="AA7" s="168">
        <v>-34493</v>
      </c>
      <c r="AB7" s="168">
        <v>-34719</v>
      </c>
      <c r="AC7" s="168">
        <v>-39354</v>
      </c>
      <c r="AD7" s="168">
        <v>-36816</v>
      </c>
      <c r="AE7" s="168">
        <v>-31096.54</v>
      </c>
      <c r="AF7" s="168">
        <v>-26820.7</v>
      </c>
      <c r="AG7" s="168">
        <v>-39596.559999999998</v>
      </c>
      <c r="AH7" s="168">
        <v>-38490.559999999998</v>
      </c>
      <c r="AI7" s="168">
        <v>-7432.9692029799999</v>
      </c>
      <c r="AJ7" s="168">
        <v>-6871.4972382400001</v>
      </c>
      <c r="AK7" s="168">
        <v>-9350</v>
      </c>
      <c r="AL7">
        <v>-26697</v>
      </c>
      <c r="AM7">
        <v>-94261</v>
      </c>
      <c r="AN7">
        <v>-33209</v>
      </c>
      <c r="AO7">
        <v>-50463</v>
      </c>
      <c r="AP7">
        <v>-39680</v>
      </c>
    </row>
    <row r="8" spans="1:42" ht="15" x14ac:dyDescent="0.25">
      <c r="A8" s="179" t="s">
        <v>32</v>
      </c>
      <c r="B8" s="168">
        <v>-3227</v>
      </c>
      <c r="C8" s="168">
        <v>-13581</v>
      </c>
      <c r="D8" s="168">
        <v>-52530</v>
      </c>
      <c r="E8" s="168">
        <v>-80344</v>
      </c>
      <c r="F8" s="168">
        <v>-118304</v>
      </c>
      <c r="G8" s="168">
        <v>-138191</v>
      </c>
      <c r="H8" s="168">
        <v>-16033</v>
      </c>
      <c r="I8" s="168">
        <v>-40976</v>
      </c>
      <c r="J8" s="168">
        <v>-17804</v>
      </c>
      <c r="K8" s="168">
        <v>-31502</v>
      </c>
      <c r="L8" s="168">
        <v>-19012</v>
      </c>
      <c r="M8" s="168">
        <v>-19099</v>
      </c>
      <c r="N8" s="168">
        <v>-31253</v>
      </c>
      <c r="O8" s="168">
        <v>-147962</v>
      </c>
      <c r="P8" s="168">
        <v>-29909</v>
      </c>
      <c r="Q8" s="168">
        <v>-28129</v>
      </c>
      <c r="R8" s="168">
        <v>-49915</v>
      </c>
      <c r="S8" s="168">
        <v>-34603</v>
      </c>
      <c r="T8" s="168">
        <v>-27749</v>
      </c>
      <c r="U8" s="168">
        <v>-15643</v>
      </c>
      <c r="V8" s="168">
        <v>-26481</v>
      </c>
      <c r="W8" s="168">
        <v>-13461</v>
      </c>
      <c r="X8" s="168">
        <v>-3122</v>
      </c>
      <c r="Y8" s="168">
        <v>-37490</v>
      </c>
      <c r="Z8" s="168">
        <v>-28582</v>
      </c>
      <c r="AA8" s="168">
        <v>-34988</v>
      </c>
      <c r="AB8" s="168">
        <v>-27611</v>
      </c>
      <c r="AC8" s="168">
        <v>-13772</v>
      </c>
      <c r="AD8" s="168">
        <v>-19453</v>
      </c>
      <c r="AE8" s="168">
        <v>-43834.12</v>
      </c>
      <c r="AF8" s="168">
        <v>-36949.01</v>
      </c>
      <c r="AG8" s="168">
        <v>-18708.64</v>
      </c>
      <c r="AH8" s="168">
        <v>-25398.73</v>
      </c>
      <c r="AI8" s="168">
        <v>-18684.161391000001</v>
      </c>
      <c r="AJ8" s="168">
        <v>-9368.2712112299996</v>
      </c>
      <c r="AK8" s="168">
        <v>-3227</v>
      </c>
      <c r="AL8">
        <v>-13581</v>
      </c>
      <c r="AM8">
        <v>-52530</v>
      </c>
      <c r="AN8">
        <v>-80344</v>
      </c>
      <c r="AO8">
        <v>-118304</v>
      </c>
      <c r="AP8">
        <v>-138191</v>
      </c>
    </row>
    <row r="9" spans="1:42" ht="15" x14ac:dyDescent="0.25">
      <c r="A9" s="179" t="s">
        <v>33</v>
      </c>
      <c r="B9" s="168">
        <v>-63795</v>
      </c>
      <c r="C9" s="168">
        <v>-22107</v>
      </c>
      <c r="D9" s="168">
        <v>-145121</v>
      </c>
      <c r="E9" s="168">
        <v>-71818</v>
      </c>
      <c r="F9" s="168">
        <v>-97960</v>
      </c>
      <c r="G9" s="168">
        <v>8885</v>
      </c>
      <c r="H9" s="168">
        <v>-38043</v>
      </c>
      <c r="I9" s="168">
        <v>-46710</v>
      </c>
      <c r="J9" s="168">
        <v>-50164</v>
      </c>
      <c r="K9" s="168">
        <v>-42655</v>
      </c>
      <c r="L9" s="168">
        <v>-57844</v>
      </c>
      <c r="M9" s="168">
        <v>-49321</v>
      </c>
      <c r="N9" s="168">
        <v>-51930</v>
      </c>
      <c r="O9" s="168">
        <v>-183623</v>
      </c>
      <c r="P9" s="168">
        <v>-63558</v>
      </c>
      <c r="Q9" s="168">
        <v>-43443</v>
      </c>
      <c r="R9" s="168">
        <v>-78712</v>
      </c>
      <c r="S9" s="168">
        <v>-44428</v>
      </c>
      <c r="T9" s="168">
        <v>-46623</v>
      </c>
      <c r="U9" s="168">
        <v>-26480</v>
      </c>
      <c r="V9" s="168">
        <v>-49249</v>
      </c>
      <c r="W9" s="168">
        <v>-37820</v>
      </c>
      <c r="X9" s="168">
        <v>-37124</v>
      </c>
      <c r="Y9" s="168">
        <v>-46806</v>
      </c>
      <c r="Z9" s="168">
        <v>-42271</v>
      </c>
      <c r="AA9" s="168">
        <v>-36915</v>
      </c>
      <c r="AB9" s="168">
        <v>-53138</v>
      </c>
      <c r="AC9" s="168">
        <v>-64948</v>
      </c>
      <c r="AD9" s="168">
        <v>-25781</v>
      </c>
      <c r="AE9" s="168">
        <v>-34943.18</v>
      </c>
      <c r="AF9" s="168">
        <v>-51296.07</v>
      </c>
      <c r="AG9" s="168">
        <v>-57331.83</v>
      </c>
      <c r="AH9" s="168">
        <v>-54558.23</v>
      </c>
      <c r="AI9" s="168">
        <v>-68587.0014906</v>
      </c>
      <c r="AJ9" s="168">
        <v>-35762.9559534</v>
      </c>
      <c r="AK9" s="168">
        <v>-63795</v>
      </c>
      <c r="AL9">
        <v>-22107</v>
      </c>
      <c r="AM9">
        <v>-145121</v>
      </c>
      <c r="AN9">
        <v>-71818</v>
      </c>
      <c r="AO9">
        <v>-97960</v>
      </c>
      <c r="AP9">
        <v>8885</v>
      </c>
    </row>
    <row r="10" spans="1:42" ht="15" x14ac:dyDescent="0.25">
      <c r="A10" s="179" t="s">
        <v>34</v>
      </c>
      <c r="B10" s="168">
        <v>-36118</v>
      </c>
      <c r="C10" s="168">
        <v>-38566</v>
      </c>
      <c r="D10" s="168">
        <v>-36480</v>
      </c>
      <c r="E10" s="168">
        <v>-38227</v>
      </c>
      <c r="F10" s="168">
        <v>-78781</v>
      </c>
      <c r="G10" s="168">
        <v>-21682</v>
      </c>
      <c r="H10" s="168">
        <v>-28289</v>
      </c>
      <c r="I10" s="168">
        <v>-64234</v>
      </c>
      <c r="J10" s="168">
        <v>-49396</v>
      </c>
      <c r="K10" s="168">
        <v>-44130</v>
      </c>
      <c r="L10" s="168">
        <v>-48300</v>
      </c>
      <c r="M10" s="168">
        <v>-25504</v>
      </c>
      <c r="N10" s="168">
        <v>-48567</v>
      </c>
      <c r="O10" s="168">
        <v>-182992</v>
      </c>
      <c r="P10" s="168">
        <v>-65306</v>
      </c>
      <c r="Q10" s="168">
        <v>-37942</v>
      </c>
      <c r="R10" s="168">
        <v>-73787</v>
      </c>
      <c r="S10" s="168">
        <v>-40766</v>
      </c>
      <c r="T10" s="168">
        <v>-6457</v>
      </c>
      <c r="U10" s="168">
        <v>-40478</v>
      </c>
      <c r="V10" s="168">
        <v>-35347</v>
      </c>
      <c r="W10" s="168">
        <v>-30984</v>
      </c>
      <c r="X10" s="168">
        <v>-12644</v>
      </c>
      <c r="Y10" s="168">
        <v>-15252</v>
      </c>
      <c r="Z10" s="168">
        <v>-52766</v>
      </c>
      <c r="AA10" s="168">
        <v>-45936</v>
      </c>
      <c r="AB10" s="168">
        <v>-47300</v>
      </c>
      <c r="AC10" s="168">
        <v>-39221</v>
      </c>
      <c r="AD10" s="168">
        <v>-35223</v>
      </c>
      <c r="AE10" s="168">
        <v>-42721.46</v>
      </c>
      <c r="AF10" s="168">
        <v>-48900.09</v>
      </c>
      <c r="AG10" s="168">
        <v>-17894.650000000001</v>
      </c>
      <c r="AH10" s="168">
        <v>-23696.21</v>
      </c>
      <c r="AI10" s="168">
        <v>-7182.9008864099997</v>
      </c>
      <c r="AJ10" s="168">
        <v>-13352.517098099999</v>
      </c>
      <c r="AK10" s="168">
        <v>-36118</v>
      </c>
      <c r="AL10">
        <v>-38566</v>
      </c>
      <c r="AM10">
        <v>-36480</v>
      </c>
      <c r="AN10">
        <v>-38227</v>
      </c>
      <c r="AO10">
        <v>-78781</v>
      </c>
      <c r="AP10">
        <v>-21682</v>
      </c>
    </row>
    <row r="11" spans="1:42" ht="15" x14ac:dyDescent="0.25">
      <c r="A11" s="179" t="s">
        <v>35</v>
      </c>
      <c r="B11" s="168">
        <v>-15142</v>
      </c>
      <c r="C11" s="168">
        <v>5081</v>
      </c>
      <c r="D11" s="168">
        <v>-16429</v>
      </c>
      <c r="E11" s="168">
        <v>-15094</v>
      </c>
      <c r="F11" s="168">
        <v>-77117</v>
      </c>
      <c r="G11" s="168">
        <v>-51414</v>
      </c>
      <c r="H11" s="168">
        <v>-22390</v>
      </c>
      <c r="I11" s="168">
        <v>-5845</v>
      </c>
      <c r="J11" s="168">
        <v>-16213</v>
      </c>
      <c r="K11" s="168">
        <v>-13937</v>
      </c>
      <c r="L11" s="168">
        <v>-23998</v>
      </c>
      <c r="M11" s="168">
        <v>5844</v>
      </c>
      <c r="N11" s="168">
        <v>-37121</v>
      </c>
      <c r="O11" s="168">
        <v>-39380</v>
      </c>
      <c r="P11" s="168">
        <v>-27815</v>
      </c>
      <c r="Q11" s="168">
        <v>-14052</v>
      </c>
      <c r="R11" s="168">
        <v>-65381</v>
      </c>
      <c r="S11" s="168">
        <v>-36566</v>
      </c>
      <c r="T11" s="168">
        <v>-19854</v>
      </c>
      <c r="U11" s="168">
        <v>-3753</v>
      </c>
      <c r="V11" s="168">
        <v>-2878</v>
      </c>
      <c r="W11" s="168">
        <v>-12666</v>
      </c>
      <c r="X11" s="168">
        <v>-13960</v>
      </c>
      <c r="Y11" s="168">
        <v>-39998</v>
      </c>
      <c r="Z11" s="168">
        <v>7285</v>
      </c>
      <c r="AA11" s="168">
        <v>-24344</v>
      </c>
      <c r="AB11" s="168">
        <v>-33449</v>
      </c>
      <c r="AC11" s="168">
        <v>-19832</v>
      </c>
      <c r="AD11" s="168">
        <v>-46258</v>
      </c>
      <c r="AE11" s="168">
        <v>-32945.339999999997</v>
      </c>
      <c r="AF11" s="168">
        <v>-39458.29</v>
      </c>
      <c r="AG11" s="168">
        <v>-23445.79</v>
      </c>
      <c r="AH11" s="168">
        <v>-14442.47</v>
      </c>
      <c r="AI11" s="168">
        <v>-5314.7564458200004</v>
      </c>
      <c r="AJ11" s="168">
        <v>-18306.574451100001</v>
      </c>
      <c r="AK11" s="168">
        <v>-15142</v>
      </c>
      <c r="AL11">
        <v>5081</v>
      </c>
      <c r="AM11">
        <v>-16429</v>
      </c>
      <c r="AN11">
        <v>-15094</v>
      </c>
      <c r="AO11">
        <v>-77117</v>
      </c>
      <c r="AP11">
        <v>-51414</v>
      </c>
    </row>
    <row r="12" spans="1:42" ht="15" x14ac:dyDescent="0.25">
      <c r="A12" s="179" t="s">
        <v>36</v>
      </c>
      <c r="B12" s="168">
        <v>14304</v>
      </c>
      <c r="C12" s="168">
        <v>-4500</v>
      </c>
      <c r="D12" s="168">
        <v>-45349</v>
      </c>
      <c r="E12" s="168">
        <v>-49987</v>
      </c>
      <c r="F12" s="168">
        <v>8855</v>
      </c>
      <c r="G12" s="168">
        <v>-45327</v>
      </c>
      <c r="H12" s="168">
        <v>-12705</v>
      </c>
      <c r="I12" s="168">
        <v>-21931</v>
      </c>
      <c r="J12" s="168">
        <v>-11678</v>
      </c>
      <c r="K12" s="168">
        <v>-16455</v>
      </c>
      <c r="L12" s="168">
        <v>-15521</v>
      </c>
      <c r="M12" s="168">
        <v>-12746</v>
      </c>
      <c r="N12" s="168">
        <v>-31334</v>
      </c>
      <c r="O12" s="168">
        <v>-19856</v>
      </c>
      <c r="P12" s="168">
        <v>-41416</v>
      </c>
      <c r="Q12" s="168">
        <v>-22555</v>
      </c>
      <c r="R12" s="168">
        <v>854</v>
      </c>
      <c r="S12" s="168">
        <v>-61966</v>
      </c>
      <c r="T12" s="168">
        <v>-54049</v>
      </c>
      <c r="U12" s="168">
        <v>-27712</v>
      </c>
      <c r="V12" s="168">
        <v>-18022</v>
      </c>
      <c r="W12" s="168">
        <v>-8845</v>
      </c>
      <c r="X12" s="168">
        <v>-17966</v>
      </c>
      <c r="Y12" s="168">
        <v>-5136</v>
      </c>
      <c r="Z12" s="168">
        <v>-10974</v>
      </c>
      <c r="AA12" s="168">
        <v>-32470</v>
      </c>
      <c r="AB12" s="168">
        <v>-35090</v>
      </c>
      <c r="AC12" s="168">
        <v>-20788</v>
      </c>
      <c r="AD12" s="168">
        <v>-50804</v>
      </c>
      <c r="AE12" s="168">
        <v>-26487.17</v>
      </c>
      <c r="AF12" s="168">
        <v>-30253.87</v>
      </c>
      <c r="AG12" s="168">
        <v>-43057.81</v>
      </c>
      <c r="AH12" s="168">
        <v>-36350.120000000003</v>
      </c>
      <c r="AI12" s="168">
        <v>-18872.824050899999</v>
      </c>
      <c r="AJ12" s="168">
        <v>-15710.9736011</v>
      </c>
      <c r="AK12" s="168">
        <v>14304</v>
      </c>
      <c r="AL12">
        <v>-4500</v>
      </c>
      <c r="AM12">
        <v>-45349</v>
      </c>
      <c r="AN12">
        <v>-49987</v>
      </c>
      <c r="AO12">
        <v>8855</v>
      </c>
      <c r="AP12">
        <v>-45327</v>
      </c>
    </row>
    <row r="13" spans="1:42" ht="15" x14ac:dyDescent="0.25">
      <c r="A13" s="179" t="s">
        <v>37</v>
      </c>
      <c r="B13" s="168">
        <v>25649</v>
      </c>
      <c r="C13" s="168">
        <v>771</v>
      </c>
      <c r="D13" s="168">
        <v>4673</v>
      </c>
      <c r="E13" s="168">
        <v>-43092</v>
      </c>
      <c r="F13" s="168">
        <v>28411</v>
      </c>
      <c r="G13" s="168">
        <v>15293</v>
      </c>
      <c r="H13" s="168">
        <v>7479</v>
      </c>
      <c r="I13" s="168">
        <v>-7488</v>
      </c>
      <c r="J13" s="168">
        <v>-21609</v>
      </c>
      <c r="K13" s="168">
        <v>-2983</v>
      </c>
      <c r="L13" s="168">
        <v>3170</v>
      </c>
      <c r="M13" s="168">
        <v>-15058</v>
      </c>
      <c r="N13" s="168">
        <v>-8187</v>
      </c>
      <c r="O13" s="168">
        <v>-13262</v>
      </c>
      <c r="P13" s="168">
        <v>8344</v>
      </c>
      <c r="Q13" s="168">
        <v>1628</v>
      </c>
      <c r="R13" s="168">
        <v>-1526</v>
      </c>
      <c r="S13" s="168">
        <v>558</v>
      </c>
      <c r="T13" s="168">
        <v>-407</v>
      </c>
      <c r="U13" s="168">
        <v>-3374</v>
      </c>
      <c r="V13" s="168">
        <v>10401</v>
      </c>
      <c r="W13" s="168">
        <v>3125</v>
      </c>
      <c r="X13" s="168">
        <v>166</v>
      </c>
      <c r="Y13" s="168">
        <v>26085</v>
      </c>
      <c r="Z13" s="168">
        <v>-4440</v>
      </c>
      <c r="AA13" s="168">
        <v>7400</v>
      </c>
      <c r="AB13" s="168">
        <v>-11666</v>
      </c>
      <c r="AC13" s="168">
        <v>-2741</v>
      </c>
      <c r="AD13" s="168">
        <v>-4433</v>
      </c>
      <c r="AE13" s="168">
        <v>-10084.83</v>
      </c>
      <c r="AF13" s="168">
        <v>-27032.55</v>
      </c>
      <c r="AG13" s="168">
        <v>-5755.41</v>
      </c>
      <c r="AH13" s="168">
        <v>-10251.5</v>
      </c>
      <c r="AI13" s="168">
        <v>-12699.8988852</v>
      </c>
      <c r="AJ13" s="168">
        <v>-2664.68283131</v>
      </c>
      <c r="AK13" s="168">
        <v>25649</v>
      </c>
      <c r="AL13">
        <v>771</v>
      </c>
      <c r="AM13">
        <v>4673</v>
      </c>
      <c r="AN13">
        <v>-43092</v>
      </c>
      <c r="AO13">
        <v>28411</v>
      </c>
      <c r="AP13">
        <v>15293</v>
      </c>
    </row>
    <row r="14" spans="1:42" ht="15" x14ac:dyDescent="0.25">
      <c r="A14" s="179" t="s">
        <v>38</v>
      </c>
      <c r="B14" s="168">
        <v>5957</v>
      </c>
      <c r="C14" s="168">
        <v>17583</v>
      </c>
      <c r="D14" s="168">
        <v>-56331</v>
      </c>
      <c r="E14" s="168">
        <v>-30108</v>
      </c>
      <c r="F14" s="168">
        <v>-24338</v>
      </c>
      <c r="G14" s="168">
        <v>-14114</v>
      </c>
      <c r="H14" s="168">
        <v>1411</v>
      </c>
      <c r="I14" s="168">
        <v>5432</v>
      </c>
      <c r="J14" s="168">
        <v>11315</v>
      </c>
      <c r="K14" s="168">
        <v>8817</v>
      </c>
      <c r="L14" s="168">
        <v>8676</v>
      </c>
      <c r="M14" s="168">
        <v>-7549</v>
      </c>
      <c r="N14" s="168">
        <v>1332</v>
      </c>
      <c r="O14" s="168">
        <v>8962</v>
      </c>
      <c r="P14" s="168">
        <v>4502</v>
      </c>
      <c r="Q14" s="168">
        <v>13975</v>
      </c>
      <c r="R14" s="168">
        <v>6876</v>
      </c>
      <c r="S14" s="168">
        <v>-37754</v>
      </c>
      <c r="T14" s="168">
        <v>12580</v>
      </c>
      <c r="U14" s="168">
        <v>4953</v>
      </c>
      <c r="V14" s="168">
        <v>14292</v>
      </c>
      <c r="W14" s="168">
        <v>10398</v>
      </c>
      <c r="X14" s="168">
        <v>14773</v>
      </c>
      <c r="Y14" s="168">
        <v>2898</v>
      </c>
      <c r="Z14" s="168">
        <v>-5160</v>
      </c>
      <c r="AA14" s="168">
        <v>8360</v>
      </c>
      <c r="AB14" s="168">
        <v>244</v>
      </c>
      <c r="AC14" s="168">
        <v>-2194</v>
      </c>
      <c r="AD14" s="168">
        <v>-8124</v>
      </c>
      <c r="AE14" s="168">
        <v>-20039.599999999999</v>
      </c>
      <c r="AF14" s="168">
        <v>-7135.05</v>
      </c>
      <c r="AG14" s="168">
        <v>-4974.93</v>
      </c>
      <c r="AH14" s="168">
        <v>-2774.77</v>
      </c>
      <c r="AI14" s="168">
        <v>-5464.25368033</v>
      </c>
      <c r="AJ14" s="168">
        <v>13381.105650899999</v>
      </c>
      <c r="AK14" s="168">
        <v>5957</v>
      </c>
      <c r="AL14">
        <v>17583</v>
      </c>
      <c r="AM14">
        <v>-56331</v>
      </c>
      <c r="AN14">
        <v>-30108</v>
      </c>
      <c r="AO14">
        <v>-24338</v>
      </c>
      <c r="AP14">
        <v>-14114</v>
      </c>
    </row>
    <row r="15" spans="1:42" ht="15" x14ac:dyDescent="0.25">
      <c r="A15" s="179" t="s">
        <v>39</v>
      </c>
      <c r="B15" s="168">
        <v>-13081</v>
      </c>
      <c r="C15" s="168">
        <v>-31750</v>
      </c>
      <c r="D15" s="168">
        <v>-93247</v>
      </c>
      <c r="E15" s="168">
        <v>-29281</v>
      </c>
      <c r="F15" s="168">
        <v>-52757</v>
      </c>
      <c r="G15" s="168">
        <v>-68425</v>
      </c>
      <c r="H15" s="168">
        <v>-26193</v>
      </c>
      <c r="I15" s="168">
        <v>-1996</v>
      </c>
      <c r="J15" s="168">
        <v>1087</v>
      </c>
      <c r="K15" s="168">
        <v>7093</v>
      </c>
      <c r="L15" s="168">
        <v>18335</v>
      </c>
      <c r="M15" s="168">
        <v>4658</v>
      </c>
      <c r="N15" s="168">
        <v>11409</v>
      </c>
      <c r="O15" s="168">
        <v>18884</v>
      </c>
      <c r="P15" s="168">
        <v>6481</v>
      </c>
      <c r="Q15" s="168">
        <v>-1689</v>
      </c>
      <c r="R15" s="168">
        <v>-26622</v>
      </c>
      <c r="S15" s="168">
        <v>-69312</v>
      </c>
      <c r="T15" s="168">
        <v>30471</v>
      </c>
      <c r="U15" s="168">
        <v>12734</v>
      </c>
      <c r="V15" s="168">
        <v>16880</v>
      </c>
      <c r="W15" s="168">
        <v>5860</v>
      </c>
      <c r="X15" s="168">
        <v>7444</v>
      </c>
      <c r="Y15" s="168">
        <v>33224</v>
      </c>
      <c r="Z15" s="168">
        <v>12480</v>
      </c>
      <c r="AA15" s="168">
        <v>17551</v>
      </c>
      <c r="AB15" s="168">
        <v>6271</v>
      </c>
      <c r="AC15" s="168">
        <v>38815</v>
      </c>
      <c r="AD15" s="168">
        <v>9569</v>
      </c>
      <c r="AE15" s="168">
        <v>34180.550000000003</v>
      </c>
      <c r="AF15" s="168">
        <v>4381.12</v>
      </c>
      <c r="AG15" s="168">
        <v>12845.77</v>
      </c>
      <c r="AH15" s="168">
        <v>-9616.99</v>
      </c>
      <c r="AI15" s="168">
        <v>8367.2790060799998</v>
      </c>
      <c r="AJ15" s="168">
        <v>22543.574502899999</v>
      </c>
      <c r="AK15" s="168">
        <v>-13081</v>
      </c>
      <c r="AL15">
        <v>-31750</v>
      </c>
      <c r="AM15">
        <v>-93247</v>
      </c>
      <c r="AN15">
        <v>-29281</v>
      </c>
      <c r="AO15">
        <v>-52757</v>
      </c>
      <c r="AP15">
        <v>-68425</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 min="43" max="55" width="9.140625" customWidth="1"/>
  </cols>
  <sheetData>
    <row r="1" spans="1:55"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v>32</v>
      </c>
      <c r="AG1" s="176">
        <v>33</v>
      </c>
      <c r="AH1" s="176">
        <v>34</v>
      </c>
      <c r="AI1" s="176">
        <v>35</v>
      </c>
      <c r="AJ1" s="176">
        <v>36</v>
      </c>
      <c r="AK1" s="176" t="s">
        <v>238</v>
      </c>
      <c r="AL1" s="176" t="s">
        <v>239</v>
      </c>
      <c r="AM1" s="176" t="s">
        <v>240</v>
      </c>
      <c r="AN1" s="176" t="s">
        <v>241</v>
      </c>
      <c r="AO1" s="176" t="s">
        <v>242</v>
      </c>
      <c r="AP1" s="176" t="s">
        <v>243</v>
      </c>
      <c r="AQ1" s="163">
        <v>43</v>
      </c>
      <c r="AR1" s="163">
        <v>44</v>
      </c>
      <c r="AS1" s="163">
        <v>45</v>
      </c>
      <c r="AT1" s="163">
        <v>46</v>
      </c>
      <c r="AU1" s="163">
        <v>47</v>
      </c>
      <c r="AV1" s="163">
        <v>48</v>
      </c>
      <c r="AW1" s="163">
        <v>49</v>
      </c>
      <c r="AX1" s="163">
        <v>50</v>
      </c>
      <c r="AY1" s="163">
        <v>51</v>
      </c>
      <c r="AZ1" s="163">
        <v>52</v>
      </c>
      <c r="BA1" s="163">
        <v>53</v>
      </c>
      <c r="BB1" s="163">
        <v>54</v>
      </c>
      <c r="BC1" s="163">
        <v>55</v>
      </c>
    </row>
    <row r="2" spans="1:55"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55"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55" ht="15" x14ac:dyDescent="0.25">
      <c r="A4" s="179" t="s">
        <v>28</v>
      </c>
      <c r="B4" s="168">
        <v>18143</v>
      </c>
      <c r="C4" s="168">
        <v>20104</v>
      </c>
      <c r="D4" s="168">
        <v>1060</v>
      </c>
      <c r="E4" s="168">
        <v>-6705</v>
      </c>
      <c r="F4" s="168">
        <v>5380</v>
      </c>
      <c r="G4" s="168">
        <v>6513</v>
      </c>
      <c r="H4" s="168">
        <v>-4432</v>
      </c>
      <c r="I4" s="168">
        <v>5085</v>
      </c>
      <c r="J4" s="168">
        <v>4398</v>
      </c>
      <c r="K4" s="168">
        <v>1542</v>
      </c>
      <c r="L4" s="168">
        <v>7465</v>
      </c>
      <c r="M4" s="168">
        <v>6991</v>
      </c>
      <c r="N4" s="168">
        <v>-30037</v>
      </c>
      <c r="O4" s="168">
        <v>348</v>
      </c>
      <c r="P4" s="168">
        <v>8107</v>
      </c>
      <c r="Q4" s="168">
        <v>-4017</v>
      </c>
      <c r="R4" s="168">
        <v>-425</v>
      </c>
      <c r="S4" s="168">
        <v>-9225</v>
      </c>
      <c r="T4" s="168">
        <v>16908</v>
      </c>
      <c r="U4" s="168">
        <v>1482</v>
      </c>
      <c r="V4" s="168">
        <v>-11156</v>
      </c>
      <c r="W4" s="168">
        <v>-10213</v>
      </c>
      <c r="X4" s="168">
        <v>-20743</v>
      </c>
      <c r="Y4" s="168">
        <v>-9275</v>
      </c>
      <c r="Z4" s="168">
        <v>-13998</v>
      </c>
      <c r="AA4" s="168">
        <v>-478</v>
      </c>
      <c r="AB4" s="168">
        <v>-2403</v>
      </c>
      <c r="AC4" s="168">
        <v>3412</v>
      </c>
      <c r="AD4" s="168">
        <v>-10265</v>
      </c>
      <c r="AE4" s="168">
        <v>17932.82</v>
      </c>
      <c r="AF4" s="168">
        <v>-2554.36</v>
      </c>
      <c r="AG4" s="168">
        <v>-2743.38</v>
      </c>
      <c r="AH4" s="168">
        <v>-21323.439999999999</v>
      </c>
      <c r="AI4" s="168">
        <v>2622.7190070699999</v>
      </c>
      <c r="AJ4" s="168">
        <v>1460.19008364</v>
      </c>
      <c r="AK4" s="168">
        <v>18143</v>
      </c>
      <c r="AL4">
        <v>20104</v>
      </c>
      <c r="AM4">
        <v>1060</v>
      </c>
      <c r="AN4">
        <v>-6705</v>
      </c>
      <c r="AO4">
        <v>5380</v>
      </c>
      <c r="AP4">
        <v>6513</v>
      </c>
    </row>
    <row r="5" spans="1:55" ht="15" x14ac:dyDescent="0.25">
      <c r="A5" s="179" t="s">
        <v>29</v>
      </c>
      <c r="B5" s="168">
        <v>14496</v>
      </c>
      <c r="C5" s="168">
        <v>17046</v>
      </c>
      <c r="D5" s="168">
        <v>28591</v>
      </c>
      <c r="E5" s="168">
        <v>33414</v>
      </c>
      <c r="F5" s="168">
        <v>22410</v>
      </c>
      <c r="G5" s="168">
        <v>32200</v>
      </c>
      <c r="H5" s="168">
        <v>-3087</v>
      </c>
      <c r="I5" s="168">
        <v>5883</v>
      </c>
      <c r="J5" s="168">
        <v>-337</v>
      </c>
      <c r="K5" s="168">
        <v>5573</v>
      </c>
      <c r="L5" s="168">
        <v>9954</v>
      </c>
      <c r="M5" s="168">
        <v>4106</v>
      </c>
      <c r="N5" s="168">
        <v>-45491</v>
      </c>
      <c r="O5" s="168">
        <v>-8939</v>
      </c>
      <c r="P5" s="168">
        <v>14935</v>
      </c>
      <c r="Q5" s="168">
        <v>-2717</v>
      </c>
      <c r="R5" s="168">
        <v>1121</v>
      </c>
      <c r="S5" s="168">
        <v>-12965</v>
      </c>
      <c r="T5" s="168">
        <v>918</v>
      </c>
      <c r="U5" s="168">
        <v>1914</v>
      </c>
      <c r="V5" s="168">
        <v>-9204</v>
      </c>
      <c r="W5" s="168">
        <v>-8660</v>
      </c>
      <c r="X5" s="168">
        <v>-7713</v>
      </c>
      <c r="Y5" s="168">
        <v>-7845</v>
      </c>
      <c r="Z5" s="168">
        <v>-18252</v>
      </c>
      <c r="AA5" s="168">
        <v>-3117</v>
      </c>
      <c r="AB5" s="168">
        <v>-7328</v>
      </c>
      <c r="AC5" s="168">
        <v>1020</v>
      </c>
      <c r="AD5" s="168">
        <v>-14303</v>
      </c>
      <c r="AE5" s="168">
        <v>-13954.96</v>
      </c>
      <c r="AF5" s="168">
        <v>-11963.2</v>
      </c>
      <c r="AG5" s="168">
        <v>-5200.6099999999997</v>
      </c>
      <c r="AH5" s="168">
        <v>-1840.41</v>
      </c>
      <c r="AI5" s="168">
        <v>4187.9586768899999</v>
      </c>
      <c r="AJ5" s="168">
        <v>8478.4876017200004</v>
      </c>
      <c r="AK5" s="168">
        <v>14496</v>
      </c>
      <c r="AL5">
        <v>17046</v>
      </c>
      <c r="AM5">
        <v>28591</v>
      </c>
      <c r="AN5">
        <v>33414</v>
      </c>
      <c r="AO5">
        <v>22410</v>
      </c>
      <c r="AP5">
        <v>32200</v>
      </c>
    </row>
    <row r="6" spans="1:55" ht="15" x14ac:dyDescent="0.25">
      <c r="A6" s="179" t="s">
        <v>30</v>
      </c>
      <c r="B6" s="168">
        <v>8013</v>
      </c>
      <c r="C6" s="168">
        <v>6171</v>
      </c>
      <c r="D6" s="168">
        <v>11652</v>
      </c>
      <c r="E6" s="168">
        <v>31146</v>
      </c>
      <c r="F6" s="168">
        <v>5413</v>
      </c>
      <c r="G6" s="168">
        <v>22428</v>
      </c>
      <c r="H6" s="168">
        <v>-10953</v>
      </c>
      <c r="I6" s="168">
        <v>-3719</v>
      </c>
      <c r="J6" s="168">
        <v>-8387</v>
      </c>
      <c r="K6" s="168">
        <v>14402</v>
      </c>
      <c r="L6" s="168">
        <v>2515</v>
      </c>
      <c r="M6" s="168">
        <v>-1482</v>
      </c>
      <c r="N6" s="168">
        <v>-85617</v>
      </c>
      <c r="O6" s="168">
        <v>-18977</v>
      </c>
      <c r="P6" s="168">
        <v>-3075</v>
      </c>
      <c r="Q6" s="168">
        <v>33226</v>
      </c>
      <c r="R6" s="168">
        <v>11038</v>
      </c>
      <c r="S6" s="168">
        <v>4673</v>
      </c>
      <c r="T6" s="168">
        <v>41</v>
      </c>
      <c r="U6" s="168">
        <v>8197</v>
      </c>
      <c r="V6" s="168">
        <v>5577</v>
      </c>
      <c r="W6" s="168">
        <v>-5020</v>
      </c>
      <c r="X6" s="168">
        <v>-3680</v>
      </c>
      <c r="Y6" s="168">
        <v>-25690</v>
      </c>
      <c r="Z6" s="168">
        <v>16046</v>
      </c>
      <c r="AA6" s="168">
        <v>-10304</v>
      </c>
      <c r="AB6" s="168">
        <v>-11892</v>
      </c>
      <c r="AC6" s="168">
        <v>318</v>
      </c>
      <c r="AD6" s="168">
        <v>-9743</v>
      </c>
      <c r="AE6" s="168">
        <v>-12145.2</v>
      </c>
      <c r="AF6" s="168">
        <v>-6374.1</v>
      </c>
      <c r="AG6" s="168">
        <v>-11246.98</v>
      </c>
      <c r="AH6" s="168">
        <v>-5824.41</v>
      </c>
      <c r="AI6" s="168">
        <v>-14067.4628127</v>
      </c>
      <c r="AJ6" s="168">
        <v>-285.71900964999998</v>
      </c>
      <c r="AK6" s="168">
        <v>8013</v>
      </c>
      <c r="AL6">
        <v>6171</v>
      </c>
      <c r="AM6">
        <v>11652</v>
      </c>
      <c r="AN6">
        <v>31146</v>
      </c>
      <c r="AO6">
        <v>5413</v>
      </c>
      <c r="AP6">
        <v>22428</v>
      </c>
    </row>
    <row r="7" spans="1:55" ht="15" x14ac:dyDescent="0.25">
      <c r="A7" s="179" t="s">
        <v>31</v>
      </c>
      <c r="B7" s="168">
        <v>13149</v>
      </c>
      <c r="C7" s="168">
        <v>7520</v>
      </c>
      <c r="D7" s="168">
        <v>-11246</v>
      </c>
      <c r="E7" s="168">
        <v>4525</v>
      </c>
      <c r="F7" s="168">
        <v>-15333</v>
      </c>
      <c r="G7" s="168">
        <v>18954</v>
      </c>
      <c r="H7" s="168">
        <v>-3287</v>
      </c>
      <c r="I7" s="168">
        <v>-15096</v>
      </c>
      <c r="J7" s="168">
        <v>370</v>
      </c>
      <c r="K7" s="168">
        <v>14292</v>
      </c>
      <c r="L7" s="168">
        <v>5764</v>
      </c>
      <c r="M7" s="168">
        <v>12844</v>
      </c>
      <c r="N7" s="168">
        <v>-51062</v>
      </c>
      <c r="O7" s="168">
        <v>-15113</v>
      </c>
      <c r="P7" s="168">
        <v>-4243</v>
      </c>
      <c r="Q7" s="168">
        <v>-7576</v>
      </c>
      <c r="R7" s="168">
        <v>15396</v>
      </c>
      <c r="S7" s="168">
        <v>39174</v>
      </c>
      <c r="T7" s="168">
        <v>-417</v>
      </c>
      <c r="U7" s="168">
        <v>-3938</v>
      </c>
      <c r="V7" s="168">
        <v>931</v>
      </c>
      <c r="W7" s="168">
        <v>-11873</v>
      </c>
      <c r="X7" s="168">
        <v>-13384</v>
      </c>
      <c r="Y7" s="168">
        <v>-6909</v>
      </c>
      <c r="Z7" s="168">
        <v>4298</v>
      </c>
      <c r="AA7" s="168">
        <v>-1605</v>
      </c>
      <c r="AB7" s="168">
        <v>-3388</v>
      </c>
      <c r="AC7" s="168">
        <v>-8262</v>
      </c>
      <c r="AD7" s="168">
        <v>-14076</v>
      </c>
      <c r="AE7" s="168">
        <v>-15644.38</v>
      </c>
      <c r="AF7" s="168">
        <v>-20393.439999999999</v>
      </c>
      <c r="AG7" s="168">
        <v>-12259.07</v>
      </c>
      <c r="AH7" s="168">
        <v>-6039.87</v>
      </c>
      <c r="AI7" s="168">
        <v>14186.4628099</v>
      </c>
      <c r="AJ7" s="168">
        <v>-8445.3140515699997</v>
      </c>
      <c r="AK7" s="168">
        <v>13149</v>
      </c>
      <c r="AL7">
        <v>7520</v>
      </c>
      <c r="AM7">
        <v>-11246</v>
      </c>
      <c r="AN7">
        <v>4525</v>
      </c>
      <c r="AO7">
        <v>-15333</v>
      </c>
      <c r="AP7">
        <v>18954</v>
      </c>
    </row>
    <row r="8" spans="1:55" ht="15" x14ac:dyDescent="0.25">
      <c r="A8" s="179" t="s">
        <v>32</v>
      </c>
      <c r="B8" s="168">
        <v>15768</v>
      </c>
      <c r="C8" s="168">
        <v>12454</v>
      </c>
      <c r="D8" s="168">
        <v>4819</v>
      </c>
      <c r="E8" s="168">
        <v>26467</v>
      </c>
      <c r="F8" s="168">
        <v>-2013</v>
      </c>
      <c r="G8" s="168">
        <v>-11660</v>
      </c>
      <c r="H8" s="168">
        <v>278</v>
      </c>
      <c r="I8" s="168">
        <v>-5244</v>
      </c>
      <c r="J8" s="168">
        <v>-3922</v>
      </c>
      <c r="K8" s="168">
        <v>17000</v>
      </c>
      <c r="L8" s="168">
        <v>7599</v>
      </c>
      <c r="M8" s="168">
        <v>4703</v>
      </c>
      <c r="N8" s="168">
        <v>-61749</v>
      </c>
      <c r="O8" s="168">
        <v>-4796</v>
      </c>
      <c r="P8" s="168">
        <v>-13974</v>
      </c>
      <c r="Q8" s="168">
        <v>-8209</v>
      </c>
      <c r="R8" s="168">
        <v>11730</v>
      </c>
      <c r="S8" s="168">
        <v>21999</v>
      </c>
      <c r="T8" s="168">
        <v>111</v>
      </c>
      <c r="U8" s="168">
        <v>-14868</v>
      </c>
      <c r="V8" s="168">
        <v>-7181</v>
      </c>
      <c r="W8" s="168">
        <v>-5670</v>
      </c>
      <c r="X8" s="168">
        <v>-33700</v>
      </c>
      <c r="Y8" s="168">
        <v>-4722</v>
      </c>
      <c r="Z8" s="168">
        <v>-17382</v>
      </c>
      <c r="AA8" s="168">
        <v>-33279</v>
      </c>
      <c r="AB8" s="168">
        <v>-5421</v>
      </c>
      <c r="AC8" s="168">
        <v>-5246</v>
      </c>
      <c r="AD8" s="168">
        <v>3149</v>
      </c>
      <c r="AE8" s="168">
        <v>-9556.93</v>
      </c>
      <c r="AF8" s="168">
        <v>4538.1899999999996</v>
      </c>
      <c r="AG8" s="168">
        <v>2745.45</v>
      </c>
      <c r="AH8" s="168">
        <v>4565.1899999999996</v>
      </c>
      <c r="AI8" s="168">
        <v>109.54545355400001</v>
      </c>
      <c r="AJ8" s="168">
        <v>8584.0991759299995</v>
      </c>
      <c r="AK8" s="168">
        <v>15768</v>
      </c>
      <c r="AL8">
        <v>12454</v>
      </c>
      <c r="AM8">
        <v>4819</v>
      </c>
      <c r="AN8">
        <v>26467</v>
      </c>
      <c r="AO8">
        <v>-2013</v>
      </c>
      <c r="AP8">
        <v>-11660</v>
      </c>
    </row>
    <row r="9" spans="1:55" ht="15" x14ac:dyDescent="0.25">
      <c r="A9" s="179" t="s">
        <v>33</v>
      </c>
      <c r="B9" s="168">
        <v>10185</v>
      </c>
      <c r="C9" s="168">
        <v>8973</v>
      </c>
      <c r="D9" s="168">
        <v>-56872</v>
      </c>
      <c r="E9" s="168">
        <v>29183</v>
      </c>
      <c r="F9" s="168">
        <v>-2262</v>
      </c>
      <c r="G9" s="168">
        <v>-2279</v>
      </c>
      <c r="H9" s="168">
        <v>1631</v>
      </c>
      <c r="I9" s="168">
        <v>-6152</v>
      </c>
      <c r="J9" s="168">
        <v>-8476</v>
      </c>
      <c r="K9" s="168">
        <v>24516</v>
      </c>
      <c r="L9" s="168">
        <v>4598</v>
      </c>
      <c r="M9" s="168">
        <v>13498</v>
      </c>
      <c r="N9" s="168">
        <v>-26187</v>
      </c>
      <c r="O9" s="168">
        <v>-3349</v>
      </c>
      <c r="P9" s="168">
        <v>4084</v>
      </c>
      <c r="Q9" s="168">
        <v>-11676</v>
      </c>
      <c r="R9" s="168">
        <v>-41</v>
      </c>
      <c r="S9" s="168">
        <v>5609</v>
      </c>
      <c r="T9" s="168">
        <v>-3698</v>
      </c>
      <c r="U9" s="168">
        <v>-11834</v>
      </c>
      <c r="V9" s="168">
        <v>-9229</v>
      </c>
      <c r="W9" s="168">
        <v>-8518</v>
      </c>
      <c r="X9" s="168">
        <v>-26906</v>
      </c>
      <c r="Y9" s="168">
        <v>-30081</v>
      </c>
      <c r="Z9" s="168">
        <v>1856</v>
      </c>
      <c r="AA9" s="168">
        <v>-14717</v>
      </c>
      <c r="AB9" s="168">
        <v>-14012</v>
      </c>
      <c r="AC9" s="168">
        <v>-1520</v>
      </c>
      <c r="AD9" s="168">
        <v>-16566</v>
      </c>
      <c r="AE9" s="168">
        <v>-17778.87</v>
      </c>
      <c r="AF9" s="168">
        <v>-8334.8700000000008</v>
      </c>
      <c r="AG9" s="168">
        <v>-5418.53</v>
      </c>
      <c r="AH9" s="168">
        <v>-7200.7</v>
      </c>
      <c r="AI9" s="168">
        <v>-738.51239867699996</v>
      </c>
      <c r="AJ9" s="168">
        <v>3312.1652872700001</v>
      </c>
      <c r="AK9" s="168">
        <v>10185</v>
      </c>
      <c r="AL9">
        <v>8973</v>
      </c>
      <c r="AM9">
        <v>-56872</v>
      </c>
      <c r="AN9">
        <v>29183</v>
      </c>
      <c r="AO9">
        <v>-2262</v>
      </c>
      <c r="AP9">
        <v>-2279</v>
      </c>
    </row>
    <row r="10" spans="1:55" ht="15" x14ac:dyDescent="0.25">
      <c r="A10" s="179" t="s">
        <v>34</v>
      </c>
      <c r="B10" s="168">
        <v>9446</v>
      </c>
      <c r="C10" s="168">
        <v>7963</v>
      </c>
      <c r="D10" s="168">
        <v>79977</v>
      </c>
      <c r="E10" s="168">
        <v>-11765</v>
      </c>
      <c r="F10" s="168">
        <v>-10845</v>
      </c>
      <c r="G10" s="168">
        <v>-46</v>
      </c>
      <c r="H10" s="168">
        <v>-5772</v>
      </c>
      <c r="I10" s="168">
        <v>-9950</v>
      </c>
      <c r="J10" s="168">
        <v>-11751</v>
      </c>
      <c r="K10" s="168">
        <v>20866</v>
      </c>
      <c r="L10" s="168">
        <v>1850</v>
      </c>
      <c r="M10" s="168">
        <v>3096</v>
      </c>
      <c r="N10" s="168">
        <v>-10608</v>
      </c>
      <c r="O10" s="168">
        <v>-7644</v>
      </c>
      <c r="P10" s="168">
        <v>8127</v>
      </c>
      <c r="Q10" s="168">
        <v>-11493</v>
      </c>
      <c r="R10" s="168">
        <v>10728</v>
      </c>
      <c r="S10" s="168">
        <v>8720</v>
      </c>
      <c r="T10" s="168">
        <v>-1267</v>
      </c>
      <c r="U10" s="168">
        <v>-11347</v>
      </c>
      <c r="V10" s="168">
        <v>-18336</v>
      </c>
      <c r="W10" s="168">
        <v>-2943</v>
      </c>
      <c r="X10" s="168">
        <v>-31490</v>
      </c>
      <c r="Y10" s="168">
        <v>-20471</v>
      </c>
      <c r="Z10" s="168">
        <v>-11896</v>
      </c>
      <c r="AA10" s="168">
        <v>-5896</v>
      </c>
      <c r="AB10" s="168">
        <v>-9419</v>
      </c>
      <c r="AC10" s="168">
        <v>-9650</v>
      </c>
      <c r="AD10" s="168">
        <v>-13497</v>
      </c>
      <c r="AE10" s="168">
        <v>-20782.05</v>
      </c>
      <c r="AF10" s="168">
        <v>-5393.57</v>
      </c>
      <c r="AG10" s="168">
        <v>-16034.39</v>
      </c>
      <c r="AH10" s="168">
        <v>-7250.56</v>
      </c>
      <c r="AI10" s="168">
        <v>-12224.7933908</v>
      </c>
      <c r="AJ10" s="168">
        <v>-1118.6446296900001</v>
      </c>
      <c r="AK10" s="168">
        <v>9446</v>
      </c>
      <c r="AL10">
        <v>7963</v>
      </c>
      <c r="AM10">
        <v>79977</v>
      </c>
      <c r="AN10">
        <v>-11765</v>
      </c>
      <c r="AO10">
        <v>-10845</v>
      </c>
      <c r="AP10">
        <v>-46</v>
      </c>
    </row>
    <row r="11" spans="1:55" ht="15" x14ac:dyDescent="0.25">
      <c r="A11" s="179" t="s">
        <v>35</v>
      </c>
      <c r="B11" s="168">
        <v>5112</v>
      </c>
      <c r="C11" s="168">
        <v>10665</v>
      </c>
      <c r="D11" s="168">
        <v>5972</v>
      </c>
      <c r="E11" s="168">
        <v>-4889</v>
      </c>
      <c r="F11" s="168">
        <v>-3102</v>
      </c>
      <c r="G11" s="168">
        <v>12828</v>
      </c>
      <c r="H11" s="168">
        <v>-4125</v>
      </c>
      <c r="I11" s="168">
        <v>-664</v>
      </c>
      <c r="J11" s="168">
        <v>-1918</v>
      </c>
      <c r="K11" s="168">
        <v>27554</v>
      </c>
      <c r="L11" s="168">
        <v>4326</v>
      </c>
      <c r="M11" s="168">
        <v>3787</v>
      </c>
      <c r="N11" s="168">
        <v>-3950</v>
      </c>
      <c r="O11" s="168">
        <v>-946</v>
      </c>
      <c r="P11" s="168">
        <v>2197</v>
      </c>
      <c r="Q11" s="168">
        <v>-4326</v>
      </c>
      <c r="R11" s="168">
        <v>-10675</v>
      </c>
      <c r="S11" s="168">
        <v>1804</v>
      </c>
      <c r="T11" s="168">
        <v>4279</v>
      </c>
      <c r="U11" s="168">
        <v>-12226</v>
      </c>
      <c r="V11" s="168">
        <v>-3813</v>
      </c>
      <c r="W11" s="168">
        <v>-785</v>
      </c>
      <c r="X11" s="168">
        <v>-7604</v>
      </c>
      <c r="Y11" s="168">
        <v>-5412</v>
      </c>
      <c r="Z11" s="168">
        <v>-13860</v>
      </c>
      <c r="AA11" s="168">
        <v>-14737</v>
      </c>
      <c r="AB11" s="168">
        <v>-6257</v>
      </c>
      <c r="AC11" s="168">
        <v>-22554</v>
      </c>
      <c r="AD11" s="168">
        <v>-2449</v>
      </c>
      <c r="AE11" s="168">
        <v>-15135.45</v>
      </c>
      <c r="AF11" s="168">
        <v>2976.84</v>
      </c>
      <c r="AG11" s="168">
        <v>5917.78</v>
      </c>
      <c r="AH11" s="168">
        <v>3330.5</v>
      </c>
      <c r="AI11" s="168">
        <v>10576.9677696</v>
      </c>
      <c r="AJ11" s="168">
        <v>-6320.5289276000003</v>
      </c>
      <c r="AK11" s="168">
        <v>5112</v>
      </c>
      <c r="AL11">
        <v>10665</v>
      </c>
      <c r="AM11">
        <v>5972</v>
      </c>
      <c r="AN11">
        <v>-4889</v>
      </c>
      <c r="AO11">
        <v>-3102</v>
      </c>
      <c r="AP11">
        <v>12828</v>
      </c>
    </row>
    <row r="12" spans="1:55" ht="15" x14ac:dyDescent="0.25">
      <c r="A12" s="179" t="s">
        <v>36</v>
      </c>
      <c r="B12" s="168">
        <v>12665</v>
      </c>
      <c r="C12" s="168">
        <v>7843</v>
      </c>
      <c r="D12" s="168">
        <v>21111</v>
      </c>
      <c r="E12" s="168">
        <v>-9837</v>
      </c>
      <c r="F12" s="168">
        <v>10524</v>
      </c>
      <c r="G12" s="168">
        <v>-8448</v>
      </c>
      <c r="H12" s="168">
        <v>-5992</v>
      </c>
      <c r="I12" s="168">
        <v>7331</v>
      </c>
      <c r="J12" s="168">
        <v>-4689</v>
      </c>
      <c r="K12" s="168">
        <v>14713</v>
      </c>
      <c r="L12" s="168">
        <v>2484</v>
      </c>
      <c r="M12" s="168">
        <v>5241</v>
      </c>
      <c r="N12" s="168">
        <v>-12904</v>
      </c>
      <c r="O12" s="168">
        <v>8578</v>
      </c>
      <c r="P12" s="168">
        <v>15861</v>
      </c>
      <c r="Q12" s="168">
        <v>4218</v>
      </c>
      <c r="R12" s="168">
        <v>2150</v>
      </c>
      <c r="S12" s="168">
        <v>-6896</v>
      </c>
      <c r="T12" s="168">
        <v>-12975</v>
      </c>
      <c r="U12" s="168">
        <v>-7119</v>
      </c>
      <c r="V12" s="168">
        <v>-2288</v>
      </c>
      <c r="W12" s="168">
        <v>-15519</v>
      </c>
      <c r="X12" s="168">
        <v>-21178</v>
      </c>
      <c r="Y12" s="168">
        <v>-6074</v>
      </c>
      <c r="Z12" s="168">
        <v>-3696</v>
      </c>
      <c r="AA12" s="168">
        <v>230</v>
      </c>
      <c r="AB12" s="168">
        <v>-2047</v>
      </c>
      <c r="AC12" s="168">
        <v>-1550</v>
      </c>
      <c r="AD12" s="168">
        <v>8773</v>
      </c>
      <c r="AE12" s="168">
        <v>-8495.7199999999993</v>
      </c>
      <c r="AF12" s="168">
        <v>10460.27</v>
      </c>
      <c r="AG12" s="168">
        <v>-5761.76</v>
      </c>
      <c r="AH12" s="168">
        <v>-2950.71</v>
      </c>
      <c r="AI12" s="168">
        <v>5573.2644647899997</v>
      </c>
      <c r="AJ12" s="168">
        <v>7373.7107418200003</v>
      </c>
      <c r="AK12" s="168">
        <v>12665</v>
      </c>
      <c r="AL12">
        <v>7843</v>
      </c>
      <c r="AM12">
        <v>21111</v>
      </c>
      <c r="AN12">
        <v>-9837</v>
      </c>
      <c r="AO12">
        <v>10524</v>
      </c>
      <c r="AP12">
        <v>-8448</v>
      </c>
    </row>
    <row r="13" spans="1:55" ht="15" x14ac:dyDescent="0.25">
      <c r="A13" s="179" t="s">
        <v>37</v>
      </c>
      <c r="B13" s="168">
        <v>14252</v>
      </c>
      <c r="C13" s="168">
        <v>9371</v>
      </c>
      <c r="D13" s="168">
        <v>15488</v>
      </c>
      <c r="E13" s="168">
        <v>-6158</v>
      </c>
      <c r="F13" s="168">
        <v>3975</v>
      </c>
      <c r="G13" s="168">
        <v>-1390</v>
      </c>
      <c r="H13" s="168">
        <v>1205</v>
      </c>
      <c r="I13" s="168">
        <v>5649</v>
      </c>
      <c r="J13" s="168">
        <v>-523</v>
      </c>
      <c r="K13" s="168">
        <v>14474</v>
      </c>
      <c r="L13" s="168">
        <v>4573</v>
      </c>
      <c r="M13" s="168">
        <v>16068</v>
      </c>
      <c r="N13" s="168">
        <v>-167</v>
      </c>
      <c r="O13" s="168">
        <v>3934</v>
      </c>
      <c r="P13" s="168">
        <v>-8195</v>
      </c>
      <c r="Q13" s="168">
        <v>1153</v>
      </c>
      <c r="R13" s="168">
        <v>4855</v>
      </c>
      <c r="S13" s="168">
        <v>-2772</v>
      </c>
      <c r="T13" s="168">
        <v>10111</v>
      </c>
      <c r="U13" s="168">
        <v>-7880</v>
      </c>
      <c r="V13" s="168">
        <v>4261</v>
      </c>
      <c r="W13" s="168">
        <v>-9030</v>
      </c>
      <c r="X13" s="168">
        <v>-19219</v>
      </c>
      <c r="Y13" s="168">
        <v>-22152</v>
      </c>
      <c r="Z13" s="168">
        <v>1009</v>
      </c>
      <c r="AA13" s="168">
        <v>-7547</v>
      </c>
      <c r="AB13" s="168">
        <v>3054</v>
      </c>
      <c r="AC13" s="168">
        <v>-553</v>
      </c>
      <c r="AD13" s="168">
        <v>-10613</v>
      </c>
      <c r="AE13" s="168">
        <v>-11085.85</v>
      </c>
      <c r="AF13" s="168">
        <v>5779.02</v>
      </c>
      <c r="AG13" s="168">
        <v>-2579.91</v>
      </c>
      <c r="AH13" s="168">
        <v>11360.07</v>
      </c>
      <c r="AI13" s="168">
        <v>13284.388432100001</v>
      </c>
      <c r="AJ13" s="168">
        <v>-7739.9921552699998</v>
      </c>
      <c r="AK13" s="168">
        <v>14252</v>
      </c>
      <c r="AL13">
        <v>9371</v>
      </c>
      <c r="AM13">
        <v>15488</v>
      </c>
      <c r="AN13">
        <v>-6158</v>
      </c>
      <c r="AO13">
        <v>3975</v>
      </c>
      <c r="AP13">
        <v>-1390</v>
      </c>
    </row>
    <row r="14" spans="1:55" ht="15" x14ac:dyDescent="0.25">
      <c r="A14" s="179" t="s">
        <v>38</v>
      </c>
      <c r="B14" s="168">
        <v>10364</v>
      </c>
      <c r="C14" s="168">
        <v>11958</v>
      </c>
      <c r="D14" s="168">
        <v>26683</v>
      </c>
      <c r="E14" s="168">
        <v>-13926</v>
      </c>
      <c r="F14" s="168">
        <v>-7468</v>
      </c>
      <c r="G14" s="168">
        <v>-28899</v>
      </c>
      <c r="H14" s="168">
        <v>2085</v>
      </c>
      <c r="I14" s="168">
        <v>8407</v>
      </c>
      <c r="J14" s="168">
        <v>-589</v>
      </c>
      <c r="K14" s="168">
        <v>22444</v>
      </c>
      <c r="L14" s="168">
        <v>6783</v>
      </c>
      <c r="M14" s="168">
        <v>12221</v>
      </c>
      <c r="N14" s="168">
        <v>-13338</v>
      </c>
      <c r="O14" s="168">
        <v>4803</v>
      </c>
      <c r="P14" s="168">
        <v>7514</v>
      </c>
      <c r="Q14" s="168">
        <v>2735</v>
      </c>
      <c r="R14" s="168">
        <v>6601</v>
      </c>
      <c r="S14" s="168">
        <v>977</v>
      </c>
      <c r="T14" s="168">
        <v>8363</v>
      </c>
      <c r="U14" s="168">
        <v>1911</v>
      </c>
      <c r="V14" s="168">
        <v>-3241</v>
      </c>
      <c r="W14" s="168">
        <v>2935</v>
      </c>
      <c r="X14" s="168">
        <v>-7637</v>
      </c>
      <c r="Y14" s="168">
        <v>3433</v>
      </c>
      <c r="Z14" s="168">
        <v>5068</v>
      </c>
      <c r="AA14" s="168">
        <v>-2447</v>
      </c>
      <c r="AB14" s="168">
        <v>9431</v>
      </c>
      <c r="AC14" s="168">
        <v>-7289</v>
      </c>
      <c r="AD14" s="168">
        <v>-3639</v>
      </c>
      <c r="AE14" s="168">
        <v>894.04</v>
      </c>
      <c r="AF14" s="168">
        <v>10068.27</v>
      </c>
      <c r="AG14" s="168">
        <v>6318.23</v>
      </c>
      <c r="AH14" s="168">
        <v>14429.11</v>
      </c>
      <c r="AI14" s="168">
        <v>13142.818181799999</v>
      </c>
      <c r="AJ14" s="168">
        <v>-3733.7908998399998</v>
      </c>
      <c r="AK14" s="168">
        <v>10364</v>
      </c>
      <c r="AL14">
        <v>11958</v>
      </c>
      <c r="AM14">
        <v>26683</v>
      </c>
      <c r="AN14">
        <v>-13926</v>
      </c>
      <c r="AO14">
        <v>-7468</v>
      </c>
      <c r="AP14">
        <v>-28899</v>
      </c>
    </row>
    <row r="15" spans="1:55" ht="15" x14ac:dyDescent="0.25">
      <c r="A15" s="179" t="s">
        <v>39</v>
      </c>
      <c r="B15" s="168">
        <v>17004</v>
      </c>
      <c r="C15" s="168">
        <v>9587</v>
      </c>
      <c r="D15" s="168">
        <v>304</v>
      </c>
      <c r="E15" s="168">
        <v>-3339</v>
      </c>
      <c r="F15" s="168">
        <v>-11508</v>
      </c>
      <c r="G15" s="168">
        <v>-10381</v>
      </c>
      <c r="H15" s="168">
        <v>5130</v>
      </c>
      <c r="I15" s="168">
        <v>6286</v>
      </c>
      <c r="J15" s="168">
        <v>3511</v>
      </c>
      <c r="K15" s="168">
        <v>17720</v>
      </c>
      <c r="L15" s="168">
        <v>8370</v>
      </c>
      <c r="M15" s="168">
        <v>26240</v>
      </c>
      <c r="N15" s="168">
        <v>9706</v>
      </c>
      <c r="O15" s="168">
        <v>15848</v>
      </c>
      <c r="P15" s="168">
        <v>94941</v>
      </c>
      <c r="Q15" s="168">
        <v>-1668</v>
      </c>
      <c r="R15" s="168">
        <v>27110</v>
      </c>
      <c r="S15" s="168">
        <v>15473</v>
      </c>
      <c r="T15" s="168">
        <v>23397</v>
      </c>
      <c r="U15" s="168">
        <v>-21467</v>
      </c>
      <c r="V15" s="168">
        <v>-1969</v>
      </c>
      <c r="W15" s="168">
        <v>6169</v>
      </c>
      <c r="X15" s="168">
        <v>-8734</v>
      </c>
      <c r="Y15" s="168">
        <v>2189</v>
      </c>
      <c r="Z15" s="168">
        <v>6220</v>
      </c>
      <c r="AA15" s="168">
        <v>-1919</v>
      </c>
      <c r="AB15" s="168">
        <v>-401</v>
      </c>
      <c r="AC15" s="168">
        <v>-10759</v>
      </c>
      <c r="AD15" s="168">
        <v>-7331</v>
      </c>
      <c r="AE15" s="168">
        <v>7578.2</v>
      </c>
      <c r="AF15" s="168">
        <v>10297.67</v>
      </c>
      <c r="AG15" s="168">
        <v>-5869.97</v>
      </c>
      <c r="AH15" s="168">
        <v>24633.08</v>
      </c>
      <c r="AI15" s="168">
        <v>23363.1900828</v>
      </c>
      <c r="AJ15" s="168">
        <v>-4430.5979113900003</v>
      </c>
      <c r="AK15" s="168">
        <v>17004</v>
      </c>
      <c r="AL15">
        <v>9587</v>
      </c>
      <c r="AM15">
        <v>304</v>
      </c>
      <c r="AN15">
        <v>-3339</v>
      </c>
      <c r="AO15">
        <v>-11508</v>
      </c>
      <c r="AP15">
        <v>-10381</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topLeftCell="G1" workbookViewId="0">
      <selection activeCell="AE15" sqref="AE15"/>
    </sheetView>
  </sheetViews>
  <sheetFormatPr defaultColWidth="18.7109375" defaultRowHeight="12.75" customHeight="1" x14ac:dyDescent="0.25"/>
  <cols>
    <col min="1" max="31" width="9.140625" customWidth="1"/>
  </cols>
  <sheetData>
    <row r="1" spans="1:31"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row>
    <row r="2" spans="1:31"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row>
    <row r="3" spans="1:31"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row>
    <row r="4" spans="1:31" ht="15" x14ac:dyDescent="0.25">
      <c r="A4" s="179" t="s">
        <v>28</v>
      </c>
      <c r="B4" s="168"/>
      <c r="C4" s="168"/>
      <c r="D4" s="168"/>
      <c r="E4" s="168"/>
      <c r="F4" s="168"/>
      <c r="G4" s="168"/>
      <c r="H4" s="168"/>
      <c r="I4" s="168"/>
      <c r="J4" s="168"/>
      <c r="K4" s="168"/>
      <c r="L4" s="168"/>
      <c r="M4" s="168"/>
      <c r="N4" s="168"/>
      <c r="O4" s="168"/>
      <c r="P4" s="168"/>
      <c r="Q4" s="168"/>
      <c r="R4" s="168"/>
      <c r="S4" s="168"/>
      <c r="T4" s="168"/>
      <c r="U4" s="168"/>
      <c r="V4" s="168"/>
      <c r="W4" s="168"/>
      <c r="X4" s="168"/>
      <c r="Y4" s="168"/>
      <c r="Z4" s="168"/>
      <c r="AA4" s="168"/>
      <c r="AB4" s="168"/>
      <c r="AC4" s="168"/>
      <c r="AD4" s="168"/>
      <c r="AE4" s="168"/>
    </row>
    <row r="5" spans="1:31" ht="15" x14ac:dyDescent="0.25">
      <c r="A5" s="179" t="s">
        <v>29</v>
      </c>
      <c r="B5" s="168"/>
      <c r="C5" s="168"/>
      <c r="D5" s="168"/>
      <c r="E5" s="168"/>
      <c r="F5" s="168"/>
      <c r="G5" s="168"/>
      <c r="H5" s="168"/>
      <c r="I5" s="168"/>
      <c r="J5" s="168"/>
      <c r="K5" s="168"/>
      <c r="L5" s="168"/>
      <c r="M5" s="168"/>
      <c r="N5" s="168"/>
      <c r="O5" s="168"/>
      <c r="P5" s="168"/>
      <c r="Q5" s="168"/>
      <c r="R5" s="168"/>
      <c r="S5" s="168"/>
      <c r="T5" s="168"/>
      <c r="U5" s="168"/>
      <c r="V5" s="168"/>
      <c r="W5" s="168"/>
      <c r="X5" s="168"/>
      <c r="Y5" s="168"/>
      <c r="Z5" s="168"/>
      <c r="AA5" s="168"/>
      <c r="AB5" s="168"/>
      <c r="AC5" s="168"/>
      <c r="AD5" s="168"/>
      <c r="AE5" s="168"/>
    </row>
    <row r="6" spans="1:31" ht="15" x14ac:dyDescent="0.25">
      <c r="A6" s="179" t="s">
        <v>30</v>
      </c>
      <c r="B6" s="168"/>
      <c r="C6" s="168"/>
      <c r="D6" s="168"/>
      <c r="E6" s="168"/>
      <c r="F6" s="168"/>
      <c r="G6" s="168"/>
      <c r="H6" s="168"/>
      <c r="I6" s="168"/>
      <c r="J6" s="168"/>
      <c r="K6" s="168"/>
      <c r="L6" s="168"/>
      <c r="M6" s="168"/>
      <c r="N6" s="168"/>
      <c r="O6" s="168"/>
      <c r="P6" s="168"/>
      <c r="Q6" s="168"/>
      <c r="R6" s="168"/>
      <c r="S6" s="168"/>
      <c r="T6" s="168"/>
      <c r="U6" s="168"/>
      <c r="V6" s="168"/>
      <c r="W6" s="168"/>
      <c r="X6" s="168"/>
      <c r="Y6" s="168"/>
      <c r="Z6" s="168"/>
      <c r="AA6" s="168"/>
      <c r="AB6" s="168"/>
      <c r="AC6" s="168"/>
      <c r="AD6" s="168"/>
      <c r="AE6" s="168"/>
    </row>
    <row r="7" spans="1:31" ht="15" x14ac:dyDescent="0.25">
      <c r="A7" s="179" t="s">
        <v>31</v>
      </c>
      <c r="B7" s="168"/>
      <c r="C7" s="168"/>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row>
    <row r="8" spans="1:31" ht="15" x14ac:dyDescent="0.25">
      <c r="A8" s="179" t="s">
        <v>32</v>
      </c>
      <c r="B8" s="168"/>
      <c r="C8" s="168"/>
      <c r="D8" s="168"/>
      <c r="E8" s="168"/>
      <c r="F8" s="168"/>
      <c r="G8" s="168"/>
      <c r="H8" s="168"/>
      <c r="I8" s="168"/>
      <c r="J8" s="168"/>
      <c r="K8" s="168"/>
      <c r="L8" s="168"/>
      <c r="M8" s="168"/>
      <c r="N8" s="168"/>
      <c r="O8" s="168"/>
      <c r="P8" s="168"/>
      <c r="Q8" s="168"/>
      <c r="R8" s="168"/>
      <c r="S8" s="168"/>
      <c r="T8" s="168"/>
      <c r="U8" s="168"/>
      <c r="V8" s="168"/>
      <c r="W8" s="168"/>
      <c r="X8" s="168"/>
      <c r="Y8" s="168"/>
      <c r="Z8" s="168"/>
      <c r="AA8" s="168"/>
      <c r="AB8" s="168"/>
      <c r="AC8" s="168"/>
      <c r="AD8" s="168"/>
      <c r="AE8" s="168"/>
    </row>
    <row r="9" spans="1:31" ht="15" x14ac:dyDescent="0.25">
      <c r="A9" s="179" t="s">
        <v>33</v>
      </c>
      <c r="B9" s="168"/>
      <c r="C9" s="168"/>
      <c r="D9" s="168"/>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row>
    <row r="10" spans="1:31" ht="15" x14ac:dyDescent="0.25">
      <c r="A10" s="179" t="s">
        <v>34</v>
      </c>
      <c r="B10" s="168"/>
      <c r="C10" s="168"/>
      <c r="D10" s="168"/>
      <c r="E10" s="168"/>
      <c r="F10" s="168"/>
      <c r="G10" s="168"/>
      <c r="H10" s="168"/>
      <c r="I10" s="168"/>
      <c r="J10" s="168"/>
      <c r="K10" s="168"/>
      <c r="L10" s="168"/>
      <c r="M10" s="168"/>
      <c r="N10" s="168"/>
      <c r="O10" s="168"/>
      <c r="P10" s="168"/>
      <c r="Q10" s="168"/>
      <c r="R10" s="168"/>
      <c r="S10" s="168"/>
      <c r="T10" s="168"/>
      <c r="U10" s="168"/>
      <c r="V10" s="168"/>
      <c r="W10" s="168"/>
      <c r="X10" s="168"/>
      <c r="Y10" s="168"/>
      <c r="Z10" s="168"/>
      <c r="AA10" s="168"/>
      <c r="AB10" s="168"/>
      <c r="AC10" s="168"/>
      <c r="AD10" s="168"/>
      <c r="AE10" s="168"/>
    </row>
    <row r="11" spans="1:31" ht="15" x14ac:dyDescent="0.25">
      <c r="A11" s="179" t="s">
        <v>35</v>
      </c>
      <c r="B11" s="168"/>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row>
    <row r="12" spans="1:31" ht="15" x14ac:dyDescent="0.25">
      <c r="A12" s="179" t="s">
        <v>36</v>
      </c>
      <c r="B12" s="168"/>
      <c r="C12" s="168"/>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row>
    <row r="13" spans="1:31" ht="15" x14ac:dyDescent="0.25">
      <c r="A13" s="179" t="s">
        <v>37</v>
      </c>
      <c r="B13" s="168"/>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row>
    <row r="14" spans="1:31" ht="15" x14ac:dyDescent="0.25">
      <c r="A14" s="179" t="s">
        <v>38</v>
      </c>
      <c r="B14" s="168"/>
      <c r="C14" s="168"/>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68"/>
      <c r="AB14" s="168"/>
      <c r="AC14" s="168"/>
      <c r="AD14" s="168"/>
      <c r="AE14" s="168"/>
    </row>
    <row r="15" spans="1:31" ht="15" x14ac:dyDescent="0.25">
      <c r="A15" s="179" t="s">
        <v>39</v>
      </c>
      <c r="B15" s="168"/>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8"/>
      <c r="AC15" s="168"/>
      <c r="AD15" s="168"/>
      <c r="AE15" s="168"/>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election activeCell="M19" sqref="M19"/>
    </sheetView>
  </sheetViews>
  <sheetFormatPr defaultRowHeight="15" x14ac:dyDescent="0.25"/>
  <cols>
    <col min="3" max="5" width="10.7109375" customWidth="1"/>
  </cols>
  <sheetData>
    <row r="5" spans="3:5" ht="15" customHeight="1" x14ac:dyDescent="0.25">
      <c r="C5" t="str">
        <f>IF(GainsImpToNIB!B4="","",GainsImpToNIB!B4/1000)</f>
        <v/>
      </c>
      <c r="D5" t="str">
        <f>IF(GainsImpToNIB!C4="","",GainsImpToNIB!C4/1000)</f>
        <v/>
      </c>
      <c r="E5">
        <f>IF(GainsImpToNIB!D4="","",GainsImpToNIB!D4/1000)</f>
        <v>-7.2012796999999995E-3</v>
      </c>
    </row>
    <row r="6" spans="3:5" ht="15" customHeight="1" x14ac:dyDescent="0.25">
      <c r="C6" t="str">
        <f>IF(GainsImpToNIB!B5="","",GainsImpToNIB!B5/1000)</f>
        <v/>
      </c>
      <c r="D6" t="str">
        <f>IF(GainsImpToNIB!C5="","",GainsImpToNIB!C5/1000)</f>
        <v/>
      </c>
      <c r="E6">
        <f>IF(GainsImpToNIB!D5="","",GainsImpToNIB!D5/1000)</f>
        <v>1.1791000000000001E-2</v>
      </c>
    </row>
    <row r="7" spans="3:5" ht="15" customHeight="1" x14ac:dyDescent="0.25">
      <c r="C7" t="str">
        <f>IF(GainsImpToNIB!B6="","",GainsImpToNIB!B6/1000)</f>
        <v/>
      </c>
      <c r="D7" t="str">
        <f>IF(GainsImpToNIB!C6="","",GainsImpToNIB!C6/1000)</f>
        <v/>
      </c>
      <c r="E7">
        <f>IF(GainsImpToNIB!D6="","",GainsImpToNIB!D6/1000)</f>
        <v>1.0227999999999999E-2</v>
      </c>
    </row>
    <row r="8" spans="3:5" ht="15" customHeight="1" x14ac:dyDescent="0.25">
      <c r="C8" t="str">
        <f>IF(GainsImpToNIB!B7="","",GainsImpToNIB!B7/1000)</f>
        <v/>
      </c>
      <c r="D8" t="str">
        <f>IF(GainsImpToNIB!C7="","",GainsImpToNIB!C7/1000)</f>
        <v/>
      </c>
      <c r="E8">
        <f>IF(GainsImpToNIB!D7="","",GainsImpToNIB!D7/1000)</f>
        <v>-1.0319999999999999E-3</v>
      </c>
    </row>
    <row r="9" spans="3:5" ht="15" customHeight="1" x14ac:dyDescent="0.25">
      <c r="C9" t="str">
        <f>IF(GainsImpToNIB!B8="","",GainsImpToNIB!B8/1000)</f>
        <v/>
      </c>
      <c r="D9" t="str">
        <f>IF(GainsImpToNIB!C8="","",GainsImpToNIB!C8/1000)</f>
        <v/>
      </c>
      <c r="E9">
        <f>IF(GainsImpToNIB!D8="","",GainsImpToNIB!D8/1000)</f>
        <v>-3.0490000000000001E-3</v>
      </c>
    </row>
    <row r="10" spans="3:5" ht="15" customHeight="1" x14ac:dyDescent="0.25">
      <c r="C10" t="str">
        <f>IF(GainsImpToNIB!B9="","",GainsImpToNIB!B9/1000)</f>
        <v/>
      </c>
      <c r="D10" t="str">
        <f>IF(GainsImpToNIB!C9="","",GainsImpToNIB!C9/1000)</f>
        <v/>
      </c>
      <c r="E10">
        <f>IF(GainsImpToNIB!D9="","",GainsImpToNIB!D9/1000)</f>
        <v>-7.1549999999999999E-3</v>
      </c>
    </row>
    <row r="11" spans="3:5" ht="15" customHeight="1" x14ac:dyDescent="0.25">
      <c r="C11" t="str">
        <f>IF(GainsImpToNIB!B10="","",GainsImpToNIB!B10/1000)</f>
        <v/>
      </c>
      <c r="D11" t="str">
        <f>IF(GainsImpToNIB!C10="","",GainsImpToNIB!C10/1000)</f>
        <v/>
      </c>
      <c r="E11">
        <f>IF(GainsImpToNIB!D10="","",GainsImpToNIB!D10/1000)</f>
        <v>5.669999999999999E-4</v>
      </c>
    </row>
    <row r="12" spans="3:5" ht="15" customHeight="1" x14ac:dyDescent="0.25">
      <c r="C12" t="str">
        <f>IF(GainsImpToNIB!B11="","",GainsImpToNIB!B11/1000)</f>
        <v/>
      </c>
      <c r="D12" t="str">
        <f>IF(GainsImpToNIB!C11="","",GainsImpToNIB!C11/1000)</f>
        <v/>
      </c>
      <c r="E12">
        <f>IF(GainsImpToNIB!D11="","",GainsImpToNIB!D11/1000)</f>
        <v>-5.6969999999999998E-3</v>
      </c>
    </row>
    <row r="13" spans="3:5" ht="15" customHeight="1" x14ac:dyDescent="0.25">
      <c r="C13" t="str">
        <f>IF(GainsImpToNIB!B12="","",GainsImpToNIB!B12/1000)</f>
        <v/>
      </c>
      <c r="D13" t="str">
        <f>IF(GainsImpToNIB!C12="","",GainsImpToNIB!C12/1000)</f>
        <v/>
      </c>
      <c r="E13">
        <f>IF(GainsImpToNIB!D12="","",GainsImpToNIB!D12/1000)</f>
        <v>-2.0230000000000001E-3</v>
      </c>
    </row>
    <row r="14" spans="3:5" ht="15" customHeight="1" x14ac:dyDescent="0.25">
      <c r="C14" t="str">
        <f>IF(GainsImpToNIB!B13="","",GainsImpToNIB!B13/1000)</f>
        <v/>
      </c>
      <c r="D14" t="str">
        <f>IF(GainsImpToNIB!C13="","",GainsImpToNIB!C13/1000)</f>
        <v/>
      </c>
      <c r="E14">
        <f>IF(GainsImpToNIB!D13="","",GainsImpToNIB!D13/1000)</f>
        <v>-8.9700000000000001E-4</v>
      </c>
    </row>
    <row r="15" spans="3:5" ht="15" customHeight="1" x14ac:dyDescent="0.25">
      <c r="C15" t="str">
        <f>IF(GainsImpToNIB!B14="","",GainsImpToNIB!B14/1000)</f>
        <v/>
      </c>
      <c r="D15" t="str">
        <f>IF(GainsImpToNIB!C14="","",GainsImpToNIB!C14/1000)</f>
        <v/>
      </c>
      <c r="E15">
        <f>IF(GainsImpToNIB!D14="","",GainsImpToNIB!D14/1000)</f>
        <v>-3.77E-4</v>
      </c>
    </row>
    <row r="16" spans="3:5" ht="15" customHeight="1" x14ac:dyDescent="0.25">
      <c r="C16" t="str">
        <f>IF(GainsImpToNIB!B15="","",GainsImpToNIB!B15/1000)</f>
        <v/>
      </c>
      <c r="D16" t="str">
        <f>IF(GainsImpToNIB!C15="","",GainsImpToNIB!C15/1000)</f>
        <v/>
      </c>
      <c r="E16">
        <f>IF(GainsImpToNIB!D15="","",GainsImpToNIB!D15/1000)</f>
        <v>2.4840000000000001E-3</v>
      </c>
    </row>
    <row r="17" spans="3:5" ht="15" customHeight="1" x14ac:dyDescent="0.25">
      <c r="C17" t="str">
        <f>IF(GainsImpToNIB!B16="","",GainsImpToNIB!B16/1000)</f>
        <v/>
      </c>
      <c r="D17" t="str">
        <f>IF(GainsImpToNIB!C16="","",GainsImpToNIB!C16/1000)</f>
        <v/>
      </c>
      <c r="E17">
        <f>IF(GainsImpToNIB!D16="","",GainsImpToNIB!D16/1000)</f>
        <v>3.509E-3</v>
      </c>
    </row>
    <row r="18" spans="3:5" ht="15" customHeight="1" x14ac:dyDescent="0.25">
      <c r="C18" t="str">
        <f>IF(GainsImpToNIB!B17="","",GainsImpToNIB!B17/1000)</f>
        <v/>
      </c>
      <c r="D18" t="str">
        <f>IF(GainsImpToNIB!C17="","",GainsImpToNIB!C17/1000)</f>
        <v/>
      </c>
      <c r="E18">
        <f>IF(GainsImpToNIB!D17="","",GainsImpToNIB!D17/1000)</f>
        <v>1.1791000000000001E-2</v>
      </c>
    </row>
    <row r="19" spans="3:5" ht="15" customHeight="1" x14ac:dyDescent="0.25">
      <c r="C19" t="str">
        <f>IF(GainsImpToNIB!B18="","",GainsImpToNIB!B18/1000)</f>
        <v/>
      </c>
      <c r="D19" t="str">
        <f>IF(GainsImpToNIB!C18="","",GainsImpToNIB!C18/1000)</f>
        <v/>
      </c>
      <c r="E19">
        <f>IF(GainsImpToNIB!D18="","",GainsImpToNIB!D18/1000)</f>
        <v>1.0227999999999999E-2</v>
      </c>
    </row>
    <row r="20" spans="3:5" ht="15" customHeight="1" x14ac:dyDescent="0.25">
      <c r="C20" t="str">
        <f>IF(GainsImpToNIB!B19="","",GainsImpToNIB!B19/1000)</f>
        <v/>
      </c>
      <c r="D20" t="str">
        <f>IF(GainsImpToNIB!C19="","",GainsImpToNIB!C19/1000)</f>
        <v/>
      </c>
      <c r="E20">
        <f>IF(GainsImpToNIB!D19="","",GainsImpToNIB!D19/1000)</f>
        <v>-1.0319999999999999E-3</v>
      </c>
    </row>
    <row r="21" spans="3:5" ht="15" customHeight="1" x14ac:dyDescent="0.25">
      <c r="C21" t="str">
        <f>IF(GainsImpToNIB!B20="","",GainsImpToNIB!B20/1000)</f>
        <v/>
      </c>
      <c r="D21" t="str">
        <f>IF(GainsImpToNIB!C20="","",GainsImpToNIB!C20/1000)</f>
        <v/>
      </c>
      <c r="E21">
        <f>IF(GainsImpToNIB!D20="","",GainsImpToNIB!D20/1000)</f>
        <v>-3.0490000000000001E-3</v>
      </c>
    </row>
    <row r="22" spans="3:5" ht="15" customHeight="1" x14ac:dyDescent="0.25">
      <c r="C22" t="str">
        <f>IF(GainsImpToNIB!B21="","",GainsImpToNIB!B21/1000)</f>
        <v/>
      </c>
      <c r="D22" t="str">
        <f>IF(GainsImpToNIB!C21="","",GainsImpToNIB!C21/1000)</f>
        <v/>
      </c>
      <c r="E22">
        <f>IF(GainsImpToNIB!D21="","",GainsImpToNIB!D21/1000)</f>
        <v>-7.1549999999999999E-3</v>
      </c>
    </row>
    <row r="23" spans="3:5" ht="15" customHeight="1" x14ac:dyDescent="0.25">
      <c r="C23" t="str">
        <f>IF(GainsImpToNIB!B22="","",GainsImpToNIB!B22/1000)</f>
        <v/>
      </c>
      <c r="D23" t="str">
        <f>IF(GainsImpToNIB!C22="","",GainsImpToNIB!C22/1000)</f>
        <v/>
      </c>
      <c r="E23">
        <f>IF(GainsImpToNIB!D22="","",GainsImpToNIB!D22/1000)</f>
        <v>5.669999999999999E-4</v>
      </c>
    </row>
    <row r="24" spans="3:5" ht="15" customHeight="1" x14ac:dyDescent="0.25">
      <c r="C24" t="str">
        <f>IF(GainsImpToNIB!B23="","",GainsImpToNIB!B23/1000)</f>
        <v/>
      </c>
      <c r="D24" t="str">
        <f>IF(GainsImpToNIB!C23="","",GainsImpToNIB!C23/1000)</f>
        <v/>
      </c>
      <c r="E24">
        <f>IF(GainsImpToNIB!D23="","",GainsImpToNIB!D23/1000)</f>
        <v>-5.6969999999999998E-3</v>
      </c>
    </row>
    <row r="25" spans="3:5" ht="15" customHeight="1" x14ac:dyDescent="0.25">
      <c r="C25" t="str">
        <f>IF(GainsImpToNIB!B24="","",GainsImpToNIB!B24/1000)</f>
        <v/>
      </c>
      <c r="D25" t="str">
        <f>IF(GainsImpToNIB!C24="","",GainsImpToNIB!C24/1000)</f>
        <v/>
      </c>
      <c r="E25">
        <f>IF(GainsImpToNIB!D24="","",GainsImpToNIB!D24/1000)</f>
        <v>-2.0230000000000001E-3</v>
      </c>
    </row>
    <row r="26" spans="3:5" ht="15" customHeight="1" x14ac:dyDescent="0.25">
      <c r="C26" t="str">
        <f>IF(GainsImpToNIB!B25="","",GainsImpToNIB!B25/1000)</f>
        <v/>
      </c>
      <c r="D26" t="str">
        <f>IF(GainsImpToNIB!C25="","",GainsImpToNIB!C25/1000)</f>
        <v/>
      </c>
      <c r="E26">
        <f>IF(GainsImpToNIB!D25="","",GainsImpToNIB!D25/1000)</f>
        <v>-8.9700000000000001E-4</v>
      </c>
    </row>
    <row r="27" spans="3:5" ht="15" customHeight="1" x14ac:dyDescent="0.25">
      <c r="C27" t="str">
        <f>IF(GainsImpToNIB!B26="","",GainsImpToNIB!B26/1000)</f>
        <v/>
      </c>
      <c r="D27" t="str">
        <f>IF(GainsImpToNIB!C26="","",GainsImpToNIB!C26/1000)</f>
        <v/>
      </c>
      <c r="E27">
        <f>IF(GainsImpToNIB!D26="","",GainsImpToNIB!D26/1000)</f>
        <v>-3.77E-4</v>
      </c>
    </row>
    <row r="28" spans="3:5" ht="15" customHeight="1" x14ac:dyDescent="0.25">
      <c r="C28" t="str">
        <f>IF(GainsImpToNIB!B27="","",GainsImpToNIB!B27/1000)</f>
        <v/>
      </c>
      <c r="D28" t="str">
        <f>IF(GainsImpToNIB!C27="","",GainsImpToNIB!C27/1000)</f>
        <v/>
      </c>
      <c r="E28">
        <f>IF(GainsImpToNIB!D27="","",GainsImpToNIB!D27/1000)</f>
        <v>2.4840000000000001E-3</v>
      </c>
    </row>
    <row r="29" spans="3:5" ht="15" customHeight="1" x14ac:dyDescent="0.25">
      <c r="C29" t="str">
        <f>IF(GainsImpToNIB!B28="","",GainsImpToNIB!B28/1000)</f>
        <v/>
      </c>
      <c r="D29" t="str">
        <f>IF(GainsImpToNIB!C28="","",GainsImpToNIB!C28/1000)</f>
        <v/>
      </c>
      <c r="E29">
        <f>IF(GainsImpToNIB!D28="","",GainsImpToNIB!D28/1000)</f>
        <v>3.509E-3</v>
      </c>
    </row>
    <row r="30" spans="3:5" ht="15" customHeight="1" x14ac:dyDescent="0.25">
      <c r="C30" t="str">
        <f>IF(GainsImpToNIB!B29="","",GainsImpToNIB!B29/1000)</f>
        <v/>
      </c>
      <c r="D30" t="str">
        <f>IF(GainsImpToNIB!C29="","",GainsImpToNIB!C29/1000)</f>
        <v/>
      </c>
      <c r="E30">
        <f>IF(GainsImpToNIB!D29="","",GainsImpToNIB!D29/1000)</f>
        <v>1.1791000000000001E-2</v>
      </c>
    </row>
    <row r="31" spans="3:5" ht="15" customHeight="1" x14ac:dyDescent="0.25">
      <c r="C31" t="str">
        <f>IF(GainsImpToNIB!B30="","",GainsImpToNIB!B30/1000)</f>
        <v/>
      </c>
      <c r="D31" t="str">
        <f>IF(GainsImpToNIB!C30="","",GainsImpToNIB!C30/1000)</f>
        <v/>
      </c>
      <c r="E31">
        <f>IF(GainsImpToNIB!D30="","",GainsImpToNIB!D30/1000)</f>
        <v>1.0227999999999999E-2</v>
      </c>
    </row>
    <row r="32" spans="3:5" ht="15" customHeight="1" x14ac:dyDescent="0.25">
      <c r="C32" t="str">
        <f>IF(GainsImpToNIB!B31="","",GainsImpToNIB!B31/1000)</f>
        <v/>
      </c>
      <c r="D32" t="str">
        <f>IF(GainsImpToNIB!C31="","",GainsImpToNIB!C31/1000)</f>
        <v/>
      </c>
      <c r="E32">
        <f>IF(GainsImpToNIB!D31="","",GainsImpToNIB!D31/1000)</f>
        <v>-1.0319999999999999E-3</v>
      </c>
    </row>
    <row r="33" spans="3:5" ht="15" customHeight="1" x14ac:dyDescent="0.25">
      <c r="C33" t="str">
        <f>IF(GainsImpToNIB!B32="","",GainsImpToNIB!B32/1000)</f>
        <v/>
      </c>
      <c r="D33" t="str">
        <f>IF(GainsImpToNIB!C32="","",GainsImpToNIB!C32/1000)</f>
        <v/>
      </c>
      <c r="E33">
        <f>IF(GainsImpToNIB!D32="","",GainsImpToNIB!D32/1000)</f>
        <v>-3.0490000000000001E-3</v>
      </c>
    </row>
    <row r="34" spans="3:5" ht="15" customHeight="1" x14ac:dyDescent="0.25">
      <c r="C34" t="str">
        <f>IF(GainsImpToNIB!B33="","",GainsImpToNIB!B33/1000)</f>
        <v/>
      </c>
      <c r="D34" t="str">
        <f>IF(GainsImpToNIB!C33="","",GainsImpToNIB!C33/1000)</f>
        <v/>
      </c>
      <c r="E34">
        <f>IF(GainsImpToNIB!D33="","",GainsImpToNIB!D33/1000)</f>
        <v>-7.1549999999999999E-3</v>
      </c>
    </row>
    <row r="35" spans="3:5" ht="15" customHeight="1" x14ac:dyDescent="0.25">
      <c r="C35" t="str">
        <f>IF(GainsImpToNIB!B34="","",GainsImpToNIB!B34/1000)</f>
        <v/>
      </c>
      <c r="D35" t="str">
        <f>IF(GainsImpToNIB!C34="","",GainsImpToNIB!C34/1000)</f>
        <v/>
      </c>
      <c r="E35">
        <f>IF(GainsImpToNIB!D34="","",GainsImpToNIB!D34/1000)</f>
        <v>5.669999999999999E-4</v>
      </c>
    </row>
    <row r="36" spans="3:5" ht="15" customHeight="1" x14ac:dyDescent="0.25">
      <c r="C36" t="str">
        <f>IF(GainsImpToNIB!B35="","",GainsImpToNIB!B35/1000)</f>
        <v/>
      </c>
      <c r="D36" t="str">
        <f>IF(GainsImpToNIB!C35="","",GainsImpToNIB!C35/1000)</f>
        <v/>
      </c>
      <c r="E36">
        <f>IF(GainsImpToNIB!D35="","",GainsImpToNIB!D35/1000)</f>
        <v>-5.6969999999999998E-3</v>
      </c>
    </row>
    <row r="37" spans="3:5" ht="15" customHeight="1" x14ac:dyDescent="0.25">
      <c r="C37" t="str">
        <f>IF(GainsImpToNIB!B36="","",GainsImpToNIB!B36/1000)</f>
        <v/>
      </c>
      <c r="D37" t="str">
        <f>IF(GainsImpToNIB!C36="","",GainsImpToNIB!C36/1000)</f>
        <v/>
      </c>
      <c r="E37">
        <f>IF(GainsImpToNIB!D36="","",GainsImpToNIB!D36/1000)</f>
        <v>-2.0230000000000001E-3</v>
      </c>
    </row>
    <row r="38" spans="3:5" ht="15" customHeight="1" x14ac:dyDescent="0.25">
      <c r="C38" t="str">
        <f>IF(GainsImpToNIB!B37="","",GainsImpToNIB!B37/1000)</f>
        <v/>
      </c>
      <c r="D38" t="str">
        <f>IF(GainsImpToNIB!C37="","",GainsImpToNIB!C37/1000)</f>
        <v/>
      </c>
      <c r="E38">
        <f>IF(GainsImpToNIB!D37="","",GainsImpToNIB!D37/1000)</f>
        <v>-8.9700000000000001E-4</v>
      </c>
    </row>
    <row r="39" spans="3:5" ht="15" customHeight="1" x14ac:dyDescent="0.25">
      <c r="C39" t="str">
        <f>IF(GainsImpToNIB!B38="","",GainsImpToNIB!B38/1000)</f>
        <v/>
      </c>
      <c r="D39" t="str">
        <f>IF(GainsImpToNIB!C38="","",GainsImpToNIB!C38/1000)</f>
        <v/>
      </c>
      <c r="E39">
        <f>IF(GainsImpToNIB!D38="","",GainsImpToNIB!D38/1000)</f>
        <v>-3.77E-4</v>
      </c>
    </row>
    <row r="40" spans="3:5" ht="15" customHeight="1" x14ac:dyDescent="0.25">
      <c r="C40" t="str">
        <f>IF(GainsImpToNIB!B39="","",GainsImpToNIB!B39/1000)</f>
        <v/>
      </c>
      <c r="D40" t="str">
        <f>IF(GainsImpToNIB!C39="","",GainsImpToNIB!C39/1000)</f>
        <v/>
      </c>
      <c r="E40">
        <f>IF(GainsImpToNIB!D39="","",GainsImpToNIB!D39/1000)</f>
        <v>2.4840000000000001E-3</v>
      </c>
    </row>
    <row r="41" spans="3:5" ht="15" customHeight="1" x14ac:dyDescent="0.25">
      <c r="C41" t="str">
        <f>IF(GainsImpToNIB!B40="","",GainsImpToNIB!B40/1000)</f>
        <v/>
      </c>
      <c r="D41" t="str">
        <f>IF(GainsImpToNIB!C40="","",GainsImpToNIB!C40/1000)</f>
        <v/>
      </c>
      <c r="E41">
        <f>IF(GainsImpToNIB!D40="","",GainsImpToNIB!D40/1000)</f>
        <v>3.509E-3</v>
      </c>
    </row>
    <row r="42" spans="3:5" ht="15" customHeight="1" x14ac:dyDescent="0.25">
      <c r="C42" t="str">
        <f>IF(GainsImpToNIB!B41="","",GainsImpToNIB!B41/1000)</f>
        <v/>
      </c>
      <c r="D42" t="str">
        <f>IF(GainsImpToNIB!C41="","",GainsImpToNIB!C41/1000)</f>
        <v/>
      </c>
      <c r="E42">
        <f>IF(GainsImpToNIB!D41="","",GainsImpToNIB!D41/1000)</f>
        <v>1.1791000000000001E-2</v>
      </c>
    </row>
    <row r="43" spans="3:5" ht="15" customHeight="1" x14ac:dyDescent="0.25">
      <c r="C43" t="str">
        <f>IF(GainsImpToNIB!B42="","",GainsImpToNIB!B42/1000)</f>
        <v/>
      </c>
      <c r="D43" t="str">
        <f>IF(GainsImpToNIB!C42="","",GainsImpToNIB!C42/1000)</f>
        <v/>
      </c>
      <c r="E43">
        <f>IF(GainsImpToNIB!D42="","",GainsImpToNIB!D42/1000)</f>
        <v>1.0227999999999999E-2</v>
      </c>
    </row>
    <row r="44" spans="3:5" x14ac:dyDescent="0.25">
      <c r="C44" t="str">
        <f>IF(GainsImpToNIB!B43="","",GainsImpToNIB!B43/1000)</f>
        <v/>
      </c>
      <c r="D44" t="str">
        <f>IF(GainsImpToNIB!C43="","",GainsImpToNIB!C43/1000)</f>
        <v/>
      </c>
      <c r="E44">
        <f>IF(GainsImpToNIB!D43="","",GainsImpToNIB!D43/1000)</f>
        <v>-1.0319999999999999E-3</v>
      </c>
    </row>
    <row r="45" spans="3:5" x14ac:dyDescent="0.25">
      <c r="C45" t="str">
        <f>IF(GainsImpToNIB!B44="","",GainsImpToNIB!B44/1000)</f>
        <v/>
      </c>
      <c r="D45" t="str">
        <f>IF(GainsImpToNIB!C44="","",GainsImpToNIB!C44/1000)</f>
        <v/>
      </c>
      <c r="E45">
        <f>IF(GainsImpToNIB!D44="","",GainsImpToNIB!D44/1000)</f>
        <v>-3.0490000000000001E-3</v>
      </c>
    </row>
    <row r="46" spans="3:5" x14ac:dyDescent="0.25">
      <c r="C46" t="str">
        <f>IF(GainsImpToNIB!B45="","",GainsImpToNIB!B45/1000)</f>
        <v/>
      </c>
      <c r="D46" t="str">
        <f>IF(GainsImpToNIB!C45="","",GainsImpToNIB!C45/1000)</f>
        <v/>
      </c>
      <c r="E46">
        <f>IF(GainsImpToNIB!D45="","",GainsImpToNIB!D45/1000)</f>
        <v>-7.1549999999999999E-3</v>
      </c>
    </row>
    <row r="47" spans="3:5" x14ac:dyDescent="0.25">
      <c r="C47" t="str">
        <f>IF(GainsImpToNIB!B46="","",GainsImpToNIB!B46/1000)</f>
        <v/>
      </c>
      <c r="D47" t="str">
        <f>IF(GainsImpToNIB!C46="","",GainsImpToNIB!C46/1000)</f>
        <v/>
      </c>
      <c r="E47">
        <f>IF(GainsImpToNIB!D46="","",GainsImpToNIB!D46/1000)</f>
        <v>5.669999999999999E-4</v>
      </c>
    </row>
    <row r="48" spans="3:5" x14ac:dyDescent="0.25">
      <c r="C48" t="str">
        <f>IF(GainsImpToNIB!B47="","",GainsImpToNIB!B47/1000)</f>
        <v/>
      </c>
      <c r="D48" t="str">
        <f>IF(GainsImpToNIB!C47="","",GainsImpToNIB!C47/1000)</f>
        <v/>
      </c>
      <c r="E48">
        <f>IF(GainsImpToNIB!D47="","",GainsImpToNIB!D47/1000)</f>
        <v>-5.6969999999999998E-3</v>
      </c>
    </row>
    <row r="49" spans="3:5" x14ac:dyDescent="0.25">
      <c r="C49" t="str">
        <f>IF(GainsImpToNIB!B48="","",GainsImpToNIB!B48/1000)</f>
        <v/>
      </c>
      <c r="D49" t="str">
        <f>IF(GainsImpToNIB!C48="","",GainsImpToNIB!C48/1000)</f>
        <v/>
      </c>
      <c r="E49">
        <f>IF(GainsImpToNIB!D48="","",GainsImpToNIB!D48/1000)</f>
        <v>-2.0230000000000001E-3</v>
      </c>
    </row>
    <row r="50" spans="3:5" x14ac:dyDescent="0.25">
      <c r="C50" t="str">
        <f>IF(GainsImpToNIB!B49="","",GainsImpToNIB!B49/1000)</f>
        <v/>
      </c>
      <c r="D50" t="str">
        <f>IF(GainsImpToNIB!C49="","",GainsImpToNIB!C49/1000)</f>
        <v/>
      </c>
      <c r="E50">
        <f>IF(GainsImpToNIB!D49="","",GainsImpToNIB!D49/1000)</f>
        <v>-8.9700000000000001E-4</v>
      </c>
    </row>
    <row r="51" spans="3:5" x14ac:dyDescent="0.25">
      <c r="C51" t="str">
        <f>IF(GainsImpToNIB!B50="","",GainsImpToNIB!B50/1000)</f>
        <v/>
      </c>
      <c r="D51" t="str">
        <f>IF(GainsImpToNIB!C50="","",GainsImpToNIB!C50/1000)</f>
        <v/>
      </c>
      <c r="E51">
        <f>IF(GainsImpToNIB!D50="","",GainsImpToNIB!D50/1000)</f>
        <v>-3.77E-4</v>
      </c>
    </row>
    <row r="52" spans="3:5" x14ac:dyDescent="0.25">
      <c r="C52" t="str">
        <f>IF(GainsImpToNIB!B51="","",GainsImpToNIB!B51/1000)</f>
        <v/>
      </c>
      <c r="D52" t="str">
        <f>IF(GainsImpToNIB!C51="","",GainsImpToNIB!C51/1000)</f>
        <v/>
      </c>
      <c r="E52">
        <f>IF(GainsImpToNIB!D51="","",GainsImpToNIB!D51/1000)</f>
        <v>2.4840000000000001E-3</v>
      </c>
    </row>
    <row r="53" spans="3:5" x14ac:dyDescent="0.25">
      <c r="C53" t="str">
        <f>IF(GainsImpToNIB!B52="","",GainsImpToNIB!B52/1000)</f>
        <v/>
      </c>
      <c r="D53" t="str">
        <f>IF(GainsImpToNIB!C52="","",GainsImpToNIB!C52/1000)</f>
        <v/>
      </c>
      <c r="E53">
        <f>IF(GainsImpToNIB!D52="","",GainsImpToNIB!D52/1000)</f>
        <v>3.509E-3</v>
      </c>
    </row>
    <row r="54" spans="3:5" x14ac:dyDescent="0.25">
      <c r="C54" t="str">
        <f>IF(GainsImpToNIB!B53="","",GainsImpToNIB!B53/1000)</f>
        <v/>
      </c>
      <c r="D54" t="str">
        <f>IF(GainsImpToNIB!C53="","",GainsImpToNIB!C53/1000)</f>
        <v/>
      </c>
      <c r="E54">
        <f>IF(GainsImpToNIB!D53="","",GainsImpToNIB!D53/1000)</f>
        <v>1.1791000000000001E-2</v>
      </c>
    </row>
    <row r="55" spans="3:5" x14ac:dyDescent="0.25">
      <c r="C55" t="str">
        <f>IF(GainsImpToNIB!B54="","",GainsImpToNIB!B54/1000)</f>
        <v/>
      </c>
      <c r="D55" t="str">
        <f>IF(GainsImpToNIB!C54="","",GainsImpToNIB!C54/1000)</f>
        <v/>
      </c>
      <c r="E55">
        <f>IF(GainsImpToNIB!D54="","",GainsImpToNIB!D54/1000)</f>
        <v>1.0227999999999999E-2</v>
      </c>
    </row>
    <row r="56" spans="3:5" x14ac:dyDescent="0.25">
      <c r="C56" t="str">
        <f>IF(GainsImpToNIB!B55="","",GainsImpToNIB!B55/1000)</f>
        <v/>
      </c>
      <c r="D56" t="str">
        <f>IF(GainsImpToNIB!C55="","",GainsImpToNIB!C55/1000)</f>
        <v/>
      </c>
      <c r="E56">
        <f>IF(GainsImpToNIB!D55="","",GainsImpToNIB!D55/1000)</f>
        <v>-1.0319999999999999E-3</v>
      </c>
    </row>
    <row r="57" spans="3:5" x14ac:dyDescent="0.25">
      <c r="C57" t="str">
        <f>IF(GainsImpToNIB!B56="","",GainsImpToNIB!B56/1000)</f>
        <v/>
      </c>
      <c r="D57" t="str">
        <f>IF(GainsImpToNIB!C56="","",GainsImpToNIB!C56/1000)</f>
        <v/>
      </c>
      <c r="E57">
        <f>IF(GainsImpToNIB!D56="","",GainsImpToNIB!D56/1000)</f>
        <v>-3.0490000000000001E-3</v>
      </c>
    </row>
    <row r="58" spans="3:5" x14ac:dyDescent="0.25">
      <c r="C58" t="str">
        <f>IF(GainsImpToNIB!B57="","",GainsImpToNIB!B57/1000)</f>
        <v/>
      </c>
      <c r="D58" t="str">
        <f>IF(GainsImpToNIB!C57="","",GainsImpToNIB!C57/1000)</f>
        <v/>
      </c>
      <c r="E58">
        <f>IF(GainsImpToNIB!D57="","",GainsImpToNIB!D57/1000)</f>
        <v>-7.1549999999999999E-3</v>
      </c>
    </row>
    <row r="59" spans="3:5" x14ac:dyDescent="0.25">
      <c r="C59" t="str">
        <f>IF(GainsImpToNIB!B58="","",GainsImpToNIB!B58/1000)</f>
        <v/>
      </c>
      <c r="D59" t="str">
        <f>IF(GainsImpToNIB!C58="","",GainsImpToNIB!C58/1000)</f>
        <v/>
      </c>
      <c r="E59">
        <f>IF(GainsImpToNIB!D58="","",GainsImpToNIB!D58/1000)</f>
        <v>5.669999999999999E-4</v>
      </c>
    </row>
    <row r="60" spans="3:5" x14ac:dyDescent="0.25">
      <c r="C60" t="str">
        <f>IF(GainsImpToNIB!B59="","",GainsImpToNIB!B59/1000)</f>
        <v/>
      </c>
      <c r="D60" t="str">
        <f>IF(GainsImpToNIB!C59="","",GainsImpToNIB!C59/1000)</f>
        <v/>
      </c>
      <c r="E60">
        <f>IF(GainsImpToNIB!D59="","",GainsImpToNIB!D59/1000)</f>
        <v>-5.6969999999999998E-3</v>
      </c>
    </row>
    <row r="61" spans="3:5" x14ac:dyDescent="0.25">
      <c r="C61" t="str">
        <f>IF(GainsImpToNIB!B60="","",GainsImpToNIB!B60/1000)</f>
        <v/>
      </c>
      <c r="D61" t="str">
        <f>IF(GainsImpToNIB!C60="","",GainsImpToNIB!C60/1000)</f>
        <v/>
      </c>
      <c r="E61">
        <f>IF(GainsImpToNIB!D60="","",GainsImpToNIB!D60/1000)</f>
        <v>-2.0230000000000001E-3</v>
      </c>
    </row>
    <row r="62" spans="3:5" x14ac:dyDescent="0.25">
      <c r="C62" t="str">
        <f>IF(GainsImpToNIB!B61="","",GainsImpToNIB!B61/1000)</f>
        <v/>
      </c>
      <c r="D62" t="str">
        <f>IF(GainsImpToNIB!C61="","",GainsImpToNIB!C61/1000)</f>
        <v/>
      </c>
      <c r="E62">
        <f>IF(GainsImpToNIB!D61="","",GainsImpToNIB!D61/1000)</f>
        <v>-8.9700000000000001E-4</v>
      </c>
    </row>
    <row r="63" spans="3:5" x14ac:dyDescent="0.25">
      <c r="C63" t="str">
        <f>IF(GainsImpToNIB!B62="","",GainsImpToNIB!B62/1000)</f>
        <v/>
      </c>
      <c r="D63" t="str">
        <f>IF(GainsImpToNIB!C62="","",GainsImpToNIB!C62/1000)</f>
        <v/>
      </c>
      <c r="E63">
        <f>IF(GainsImpToNIB!D62="","",GainsImpToNIB!D62/1000)</f>
        <v>-3.77E-4</v>
      </c>
    </row>
    <row r="64" spans="3:5" x14ac:dyDescent="0.25">
      <c r="C64" t="str">
        <f>IF(GainsImpToNIB!B63="","",GainsImpToNIB!B63/1000)</f>
        <v/>
      </c>
      <c r="D64" t="str">
        <f>IF(GainsImpToNIB!C63="","",GainsImpToNIB!C63/1000)</f>
        <v/>
      </c>
      <c r="E64">
        <f>IF(GainsImpToNIB!D63="","",GainsImpToNIB!D63/1000)</f>
        <v>2.4840000000000001E-3</v>
      </c>
    </row>
    <row r="65" spans="3:5" x14ac:dyDescent="0.25">
      <c r="C65" t="str">
        <f>IF(GainsImpToNIB!B64="","",GainsImpToNIB!B64/1000)</f>
        <v/>
      </c>
      <c r="D65" t="str">
        <f>IF(GainsImpToNIB!C64="","",GainsImpToNIB!C64/1000)</f>
        <v/>
      </c>
      <c r="E65" t="str">
        <f>IF(GainsImpToNIB!D64="","",GainsImpToNIB!D64/1000)</f>
        <v/>
      </c>
    </row>
    <row r="66" spans="3:5" x14ac:dyDescent="0.25">
      <c r="C66" t="str">
        <f>IF(GainsImpToNIB!B65="","",GainsImpToNIB!B65/1000)</f>
        <v/>
      </c>
      <c r="D66" t="str">
        <f>IF(GainsImpToNIB!C65="","",GainsImpToNIB!C65/1000)</f>
        <v/>
      </c>
      <c r="E66" t="str">
        <f>IF(GainsImpToNIB!D65="","",GainsImpToNIB!D65/1000)</f>
        <v/>
      </c>
    </row>
    <row r="67" spans="3:5" x14ac:dyDescent="0.25">
      <c r="C67" t="str">
        <f>IF(GainsImpToNIB!B66="","",GainsImpToNIB!B66/1000)</f>
        <v/>
      </c>
      <c r="D67" t="str">
        <f>IF(GainsImpToNIB!C66="","",GainsImpToNIB!C66/1000)</f>
        <v/>
      </c>
      <c r="E67" t="str">
        <f>IF(GainsImpToNIB!D66="","",GainsImpToNIB!D66/1000)</f>
        <v/>
      </c>
    </row>
    <row r="68" spans="3:5" x14ac:dyDescent="0.25">
      <c r="C68" t="str">
        <f>IF(GainsImpToNIB!B67="","",GainsImpToNIB!B67/1000)</f>
        <v/>
      </c>
      <c r="D68" t="str">
        <f>IF(GainsImpToNIB!C67="","",GainsImpToNIB!C67/1000)</f>
        <v/>
      </c>
      <c r="E68" t="str">
        <f>IF(GainsImpToNIB!D67="","",GainsImpToNIB!D67/1000)</f>
        <v/>
      </c>
    </row>
    <row r="69" spans="3:5" x14ac:dyDescent="0.25">
      <c r="C69" t="str">
        <f>IF(GainsImpToNIB!B68="","",GainsImpToNIB!B68/1000)</f>
        <v/>
      </c>
      <c r="D69" t="str">
        <f>IF(GainsImpToNIB!C68="","",GainsImpToNIB!C68/1000)</f>
        <v/>
      </c>
      <c r="E69" t="str">
        <f>IF(GainsImpToNIB!D68="","",GainsImpToNIB!D68/1000)</f>
        <v/>
      </c>
    </row>
    <row r="70" spans="3:5" x14ac:dyDescent="0.25">
      <c r="C70" t="str">
        <f>IF(GainsImpToNIB!B69="","",GainsImpToNIB!B69/1000)</f>
        <v/>
      </c>
      <c r="D70" t="str">
        <f>IF(GainsImpToNIB!C69="","",GainsImpToNIB!C69/1000)</f>
        <v/>
      </c>
      <c r="E70" t="str">
        <f>IF(GainsImpToNIB!D69="","",GainsImpToNIB!D69/1000)</f>
        <v/>
      </c>
    </row>
    <row r="71" spans="3:5" x14ac:dyDescent="0.25">
      <c r="C71" t="str">
        <f>IF(GainsImpToNIB!B70="","",GainsImpToNIB!B70/1000)</f>
        <v/>
      </c>
      <c r="D71" t="str">
        <f>IF(GainsImpToNIB!C70="","",GainsImpToNIB!C70/1000)</f>
        <v/>
      </c>
      <c r="E71" t="str">
        <f>IF(GainsImpToNIB!D70="","",GainsImpToNIB!D70/1000)</f>
        <v/>
      </c>
    </row>
    <row r="72" spans="3:5" x14ac:dyDescent="0.25">
      <c r="C72" t="str">
        <f>IF(GainsImpToNIB!B71="","",GainsImpToNIB!B71/1000)</f>
        <v/>
      </c>
      <c r="D72" t="str">
        <f>IF(GainsImpToNIB!C71="","",GainsImpToNIB!C71/1000)</f>
        <v/>
      </c>
      <c r="E72" t="str">
        <f>IF(GainsImpToNIB!D71="","",GainsImpToNIB!D71/1000)</f>
        <v/>
      </c>
    </row>
    <row r="73" spans="3:5" x14ac:dyDescent="0.25">
      <c r="C73" t="str">
        <f>IF(GainsImpToNIB!B72="","",GainsImpToNIB!B72/1000)</f>
        <v/>
      </c>
      <c r="D73" t="str">
        <f>IF(GainsImpToNIB!C72="","",GainsImpToNIB!C72/1000)</f>
        <v/>
      </c>
      <c r="E73" t="str">
        <f>IF(GainsImpToNIB!D72="","",GainsImpToNIB!D72/1000)</f>
        <v/>
      </c>
    </row>
    <row r="74" spans="3:5" x14ac:dyDescent="0.25">
      <c r="C74" t="str">
        <f>IF(GainsImpToNIB!B73="","",GainsImpToNIB!B73/1000)</f>
        <v/>
      </c>
      <c r="D74" t="str">
        <f>IF(GainsImpToNIB!C73="","",GainsImpToNIB!C73/1000)</f>
        <v/>
      </c>
      <c r="E74" t="str">
        <f>IF(GainsImpToNIB!D73="","",GainsImpToNIB!D73/1000)</f>
        <v/>
      </c>
    </row>
    <row r="75" spans="3:5" x14ac:dyDescent="0.25">
      <c r="C75" t="str">
        <f>IF(GainsImpToNIB!B74="","",GainsImpToNIB!B74/1000)</f>
        <v/>
      </c>
      <c r="D75" t="str">
        <f>IF(GainsImpToNIB!C74="","",GainsImpToNIB!C74/1000)</f>
        <v/>
      </c>
      <c r="E75" t="str">
        <f>IF(GainsImpToNIB!D74="","",GainsImpToNIB!D74/1000)</f>
        <v/>
      </c>
    </row>
    <row r="76" spans="3:5" x14ac:dyDescent="0.25">
      <c r="C76" t="str">
        <f>IF(GainsImpToNIB!B75="","",GainsImpToNIB!B75/1000)</f>
        <v/>
      </c>
      <c r="D76" t="str">
        <f>IF(GainsImpToNIB!C75="","",GainsImpToNIB!C75/1000)</f>
        <v/>
      </c>
      <c r="E76" t="str">
        <f>IF(GainsImpToNIB!D75="","",GainsImpToNIB!D75/1000)</f>
        <v/>
      </c>
    </row>
    <row r="77" spans="3:5" x14ac:dyDescent="0.25">
      <c r="C77" t="str">
        <f>IF(GainsImpToNIB!B76="","",GainsImpToNIB!B76/1000)</f>
        <v/>
      </c>
      <c r="D77" t="str">
        <f>IF(GainsImpToNIB!C76="","",GainsImpToNIB!C76/1000)</f>
        <v/>
      </c>
      <c r="E77" t="str">
        <f>IF(GainsImpToNIB!D76="","",GainsImpToNIB!D76/1000)</f>
        <v/>
      </c>
    </row>
    <row r="78" spans="3:5" x14ac:dyDescent="0.25">
      <c r="C78" t="str">
        <f>IF(GainsImpToNIB!B77="","",GainsImpToNIB!B77/1000)</f>
        <v/>
      </c>
      <c r="D78" t="str">
        <f>IF(GainsImpToNIB!C77="","",GainsImpToNIB!C77/1000)</f>
        <v/>
      </c>
      <c r="E78" t="str">
        <f>IF(GainsImpToNIB!D77="","",GainsImpToNIB!D77/1000)</f>
        <v/>
      </c>
    </row>
    <row r="79" spans="3:5" x14ac:dyDescent="0.25">
      <c r="C79" t="str">
        <f>IF(GainsImpToNIB!B78="","",GainsImpToNIB!B78/1000)</f>
        <v/>
      </c>
      <c r="D79" t="str">
        <f>IF(GainsImpToNIB!C78="","",GainsImpToNIB!C78/1000)</f>
        <v/>
      </c>
      <c r="E79" t="str">
        <f>IF(GainsImpToNIB!D78="","",GainsImpToNIB!D78/1000)</f>
        <v/>
      </c>
    </row>
    <row r="80" spans="3:5" x14ac:dyDescent="0.25">
      <c r="C80" t="str">
        <f>IF(GainsImpToNIB!B79="","",GainsImpToNIB!B79/1000)</f>
        <v/>
      </c>
      <c r="D80" t="str">
        <f>IF(GainsImpToNIB!C79="","",GainsImpToNIB!C79/1000)</f>
        <v/>
      </c>
      <c r="E80" t="str">
        <f>IF(GainsImpToNIB!D79="","",GainsImpToNIB!D79/1000)</f>
        <v/>
      </c>
    </row>
    <row r="81" spans="3:5" x14ac:dyDescent="0.25">
      <c r="C81" t="str">
        <f>IF(GainsImpToNIB!B80="","",GainsImpToNIB!B80/1000)</f>
        <v/>
      </c>
      <c r="D81" t="str">
        <f>IF(GainsImpToNIB!C80="","",GainsImpToNIB!C80/1000)</f>
        <v/>
      </c>
      <c r="E81" t="str">
        <f>IF(GainsImpToNIB!D80="","",GainsImpToNIB!D80/1000)</f>
        <v/>
      </c>
    </row>
    <row r="82" spans="3:5" x14ac:dyDescent="0.25">
      <c r="C82" t="str">
        <f>IF(GainsImpToNIB!B81="","",GainsImpToNIB!B81/1000)</f>
        <v/>
      </c>
      <c r="D82" t="str">
        <f>IF(GainsImpToNIB!C81="","",GainsImpToNIB!C81/1000)</f>
        <v/>
      </c>
      <c r="E82" t="str">
        <f>IF(GainsImpToNIB!D81="","",GainsImpToNIB!D81/1000)</f>
        <v/>
      </c>
    </row>
    <row r="83" spans="3:5" x14ac:dyDescent="0.25">
      <c r="C83" t="str">
        <f>IF(GainsImpToNIB!B82="","",GainsImpToNIB!B82/1000)</f>
        <v/>
      </c>
      <c r="D83" t="str">
        <f>IF(GainsImpToNIB!C82="","",GainsImpToNIB!C82/1000)</f>
        <v/>
      </c>
      <c r="E83" t="str">
        <f>IF(GainsImpToNIB!D82="","",GainsImpToNIB!D82/1000)</f>
        <v/>
      </c>
    </row>
    <row r="84" spans="3:5" x14ac:dyDescent="0.25">
      <c r="C84" t="str">
        <f>IF(GainsImpToNIB!B83="","",GainsImpToNIB!B83/1000)</f>
        <v/>
      </c>
      <c r="D84" t="str">
        <f>IF(GainsImpToNIB!C83="","",GainsImpToNIB!C83/1000)</f>
        <v/>
      </c>
      <c r="E84" t="str">
        <f>IF(GainsImpToNIB!D83="","",GainsImpToNIB!D83/1000)</f>
        <v/>
      </c>
    </row>
    <row r="85" spans="3:5" x14ac:dyDescent="0.25">
      <c r="C85" t="str">
        <f>IF(GainsImpToNIB!B84="","",GainsImpToNIB!B84/1000)</f>
        <v/>
      </c>
      <c r="D85" t="str">
        <f>IF(GainsImpToNIB!C84="","",GainsImpToNIB!C84/1000)</f>
        <v/>
      </c>
      <c r="E85" t="str">
        <f>IF(GainsImpToNIB!D84="","",GainsImpToNIB!D84/1000)</f>
        <v/>
      </c>
    </row>
    <row r="86" spans="3:5" x14ac:dyDescent="0.25">
      <c r="C86" t="str">
        <f>IF(GainsImpToNIB!B85="","",GainsImpToNIB!B85/1000)</f>
        <v/>
      </c>
      <c r="D86" t="str">
        <f>IF(GainsImpToNIB!C85="","",GainsImpToNIB!C85/1000)</f>
        <v/>
      </c>
      <c r="E86" t="str">
        <f>IF(GainsImpToNIB!D85="","",GainsImpToNIB!D85/1000)</f>
        <v/>
      </c>
    </row>
    <row r="87" spans="3:5" x14ac:dyDescent="0.25">
      <c r="C87" t="str">
        <f>IF(GainsImpToNIB!B86="","",GainsImpToNIB!B86/1000)</f>
        <v/>
      </c>
      <c r="D87" t="str">
        <f>IF(GainsImpToNIB!C86="","",GainsImpToNIB!C86/1000)</f>
        <v/>
      </c>
      <c r="E87" t="str">
        <f>IF(GainsImpToNIB!D86="","",GainsImpToNIB!D86/1000)</f>
        <v/>
      </c>
    </row>
    <row r="88" spans="3:5" x14ac:dyDescent="0.25">
      <c r="C88" t="str">
        <f>IF(GainsImpToNIB!B87="","",GainsImpToNIB!B87/1000)</f>
        <v/>
      </c>
      <c r="D88" t="str">
        <f>IF(GainsImpToNIB!C87="","",GainsImpToNIB!C87/1000)</f>
        <v/>
      </c>
      <c r="E88" t="str">
        <f>IF(GainsImpToNIB!D87="","",GainsImpToNIB!D87/1000)</f>
        <v/>
      </c>
    </row>
    <row r="89" spans="3:5" x14ac:dyDescent="0.25">
      <c r="C89" t="str">
        <f>IF(GainsImpToNIB!B88="","",GainsImpToNIB!B88/1000)</f>
        <v/>
      </c>
      <c r="D89" t="str">
        <f>IF(GainsImpToNIB!C88="","",GainsImpToNIB!C88/1000)</f>
        <v/>
      </c>
      <c r="E89" t="str">
        <f>IF(GainsImpToNIB!D88="","",GainsImpToNIB!D88/1000)</f>
        <v/>
      </c>
    </row>
    <row r="90" spans="3:5" x14ac:dyDescent="0.25">
      <c r="C90" t="str">
        <f>IF(GainsImpToNIB!B89="","",GainsImpToNIB!B89/1000)</f>
        <v/>
      </c>
      <c r="D90" t="str">
        <f>IF(GainsImpToNIB!C89="","",GainsImpToNIB!C89/1000)</f>
        <v/>
      </c>
      <c r="E90" t="str">
        <f>IF(GainsImpToNIB!D89="","",GainsImpToNIB!D89/1000)</f>
        <v/>
      </c>
    </row>
    <row r="91" spans="3:5" x14ac:dyDescent="0.25">
      <c r="C91" t="str">
        <f>IF(GainsImpToNIB!B90="","",GainsImpToNIB!B90/1000)</f>
        <v/>
      </c>
      <c r="D91" t="str">
        <f>IF(GainsImpToNIB!C90="","",GainsImpToNIB!C90/1000)</f>
        <v/>
      </c>
      <c r="E91" t="str">
        <f>IF(GainsImpToNIB!D90="","",GainsImpToNIB!D90/1000)</f>
        <v/>
      </c>
    </row>
    <row r="92" spans="3:5" x14ac:dyDescent="0.25">
      <c r="C92" t="str">
        <f>IF(GainsImpToNIB!B91="","",GainsImpToNIB!B91/1000)</f>
        <v/>
      </c>
      <c r="D92" t="str">
        <f>IF(GainsImpToNIB!C91="","",GainsImpToNIB!C91/1000)</f>
        <v/>
      </c>
      <c r="E92" t="str">
        <f>IF(GainsImpToNIB!D91="","",GainsImpToNIB!D91/1000)</f>
        <v/>
      </c>
    </row>
    <row r="93" spans="3:5" x14ac:dyDescent="0.25">
      <c r="C93" t="str">
        <f>IF(GainsImpToNIB!B92="","",GainsImpToNIB!B92/1000)</f>
        <v/>
      </c>
      <c r="D93" t="str">
        <f>IF(GainsImpToNIB!C92="","",GainsImpToNIB!C92/1000)</f>
        <v/>
      </c>
      <c r="E93" t="str">
        <f>IF(GainsImpToNIB!D92="","",GainsImpToNIB!D92/1000)</f>
        <v/>
      </c>
    </row>
    <row r="94" spans="3:5" x14ac:dyDescent="0.25">
      <c r="C94" t="str">
        <f>IF(GainsImpToNIB!B93="","",GainsImpToNIB!B93/1000)</f>
        <v/>
      </c>
      <c r="D94" t="str">
        <f>IF(GainsImpToNIB!C93="","",GainsImpToNIB!C93/1000)</f>
        <v/>
      </c>
      <c r="E94" t="str">
        <f>IF(GainsImpToNIB!D93="","",GainsImpToNIB!D93/1000)</f>
        <v/>
      </c>
    </row>
    <row r="95" spans="3:5" x14ac:dyDescent="0.25">
      <c r="C95" t="str">
        <f>IF(GainsImpToNIB!B94="","",GainsImpToNIB!B94/1000)</f>
        <v/>
      </c>
      <c r="D95" t="str">
        <f>IF(GainsImpToNIB!C94="","",GainsImpToNIB!C94/1000)</f>
        <v/>
      </c>
      <c r="E95" t="str">
        <f>IF(GainsImpToNIB!D94="","",GainsImpToNIB!D94/1000)</f>
        <v/>
      </c>
    </row>
    <row r="96" spans="3:5" x14ac:dyDescent="0.25">
      <c r="C96" t="str">
        <f>IF(GainsImpToNIB!B95="","",GainsImpToNIB!B95/1000)</f>
        <v/>
      </c>
      <c r="D96" t="str">
        <f>IF(GainsImpToNIB!C95="","",GainsImpToNIB!C95/1000)</f>
        <v/>
      </c>
      <c r="E96" t="str">
        <f>IF(GainsImpToNIB!D95="","",GainsImpToNIB!D95/1000)</f>
        <v/>
      </c>
    </row>
    <row r="97" spans="3:5" x14ac:dyDescent="0.25">
      <c r="C97" t="str">
        <f>IF(GainsImpToNIB!B96="","",GainsImpToNIB!B96/1000)</f>
        <v/>
      </c>
      <c r="D97" t="str">
        <f>IF(GainsImpToNIB!C96="","",GainsImpToNIB!C96/1000)</f>
        <v/>
      </c>
      <c r="E97" t="str">
        <f>IF(GainsImpToNIB!D96="","",GainsImpToNIB!D96/1000)</f>
        <v/>
      </c>
    </row>
    <row r="98" spans="3:5" x14ac:dyDescent="0.25">
      <c r="C98" t="str">
        <f>IF(GainsImpToNIB!B97="","",GainsImpToNIB!B97/1000)</f>
        <v/>
      </c>
      <c r="D98" t="str">
        <f>IF(GainsImpToNIB!C97="","",GainsImpToNIB!C97/1000)</f>
        <v/>
      </c>
      <c r="E98" t="str">
        <f>IF(GainsImpToNIB!D97="","",GainsImpToNIB!D97/1000)</f>
        <v/>
      </c>
    </row>
    <row r="99" spans="3:5" x14ac:dyDescent="0.25">
      <c r="C99" t="str">
        <f>IF(GainsImpToNIB!B98="","",GainsImpToNIB!B98/1000)</f>
        <v/>
      </c>
      <c r="D99" t="str">
        <f>IF(GainsImpToNIB!C98="","",GainsImpToNIB!C98/1000)</f>
        <v/>
      </c>
      <c r="E99" t="str">
        <f>IF(GainsImpToNIB!D98="","",GainsImpToNIB!D98/1000)</f>
        <v/>
      </c>
    </row>
    <row r="100" spans="3:5" x14ac:dyDescent="0.2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2082</vt:i4>
      </vt:variant>
    </vt:vector>
  </HeadingPairs>
  <TitlesOfParts>
    <vt:vector size="2117"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AboveLeesFerryLocal_1981</vt:lpstr>
      <vt:lpstr>AboveLeesFerryLocal_1982</vt:lpstr>
      <vt:lpstr>AboveLeesFerryLocal_1983</vt:lpstr>
      <vt:lpstr>AboveLeesFerryLocal_1984</vt:lpstr>
      <vt:lpstr>AboveLeesFerryLocal_1985</vt:lpstr>
      <vt:lpstr>AboveLeesFerryLocal_1986</vt:lpstr>
      <vt:lpstr>AboveLeesFerryLocal_1987</vt:lpstr>
      <vt:lpstr>AboveLeesFerryLocal_1988</vt:lpstr>
      <vt:lpstr>AboveLeesFerryLocal_1989</vt:lpstr>
      <vt:lpstr>AboveLeesFerryLocal_1990</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AboveLeesFerryLocal_Month</vt:lpstr>
      <vt:lpstr>AboveMeadLocal_1981</vt:lpstr>
      <vt:lpstr>AboveMeadLocal_1982</vt:lpstr>
      <vt:lpstr>AboveMeadLocal_1983</vt:lpstr>
      <vt:lpstr>AboveMeadLocal_1984</vt:lpstr>
      <vt:lpstr>AboveMeadLocal_1985</vt:lpstr>
      <vt:lpstr>AboveMeadLocal_1986</vt:lpstr>
      <vt:lpstr>AboveMeadLocal_1987</vt:lpstr>
      <vt:lpstr>AboveMeadLocal_1988</vt:lpstr>
      <vt:lpstr>AboveMeadLocal_1989</vt:lpstr>
      <vt:lpstr>AboveMeadLocal_1990</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AnimasMax</vt:lpstr>
      <vt:lpstr>AnimasMin</vt:lpstr>
      <vt:lpstr>AnimasMost</vt:lpstr>
      <vt:lpstr>ARFN5_IN_1981</vt:lpstr>
      <vt:lpstr>ARFN5_IN_1982</vt:lpstr>
      <vt:lpstr>ARFN5_IN_1983</vt:lpstr>
      <vt:lpstr>ARFN5_IN_1984</vt:lpstr>
      <vt:lpstr>ARFN5_IN_1985</vt:lpstr>
      <vt:lpstr>ARFN5_IN_1986</vt:lpstr>
      <vt:lpstr>ARFN5_IN_1987</vt:lpstr>
      <vt:lpstr>ARFN5_IN_1988</vt:lpstr>
      <vt:lpstr>ARFN5_IN_1989</vt:lpstr>
      <vt:lpstr>ARFN5_IN_1990</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vt:lpstr>
      <vt:lpstr>TempForecast!BMDC2.espmvol_10</vt:lpstr>
      <vt:lpstr>TempForecast!BMDC2.espmvol_11</vt:lpstr>
      <vt:lpstr>TempForecast!BMDC2.espmvol_12</vt:lpstr>
      <vt:lpstr>TempForecast!BMDC2.espmvol_13</vt:lpstr>
      <vt:lpstr>TempForecast!BMDC2.espmvol_14</vt:lpstr>
      <vt:lpstr>TempForecast!BMDC2.espmvol_15</vt:lpstr>
      <vt:lpstr>TempForecast!BMDC2.espmvol_16</vt:lpstr>
      <vt:lpstr>TempForecast!BMDC2.espmvol_17</vt:lpstr>
      <vt:lpstr>TempForecast!BMDC2.espmvol_18</vt:lpstr>
      <vt:lpstr>TempForecast!BMDC2.espmvol_19</vt:lpstr>
      <vt:lpstr>TempForecast!BMDC2.espmvol_2</vt:lpstr>
      <vt:lpstr>TempForecast!BMDC2.espmvol_20</vt:lpstr>
      <vt:lpstr>TempForecast!BMDC2.espmvol_21</vt:lpstr>
      <vt:lpstr>TempForecast!BMDC2.espmvol_22</vt:lpstr>
      <vt:lpstr>TempForecast!BMDC2.espmvol_23</vt:lpstr>
      <vt:lpstr>TempForecast!BMDC2.espmvol_24</vt:lpstr>
      <vt:lpstr>TempForecast!BMDC2.espmvol_25</vt:lpstr>
      <vt:lpstr>TempForecast!BMDC2.espmvol_26</vt:lpstr>
      <vt:lpstr>TempForecast!BMDC2.espmvol_27</vt:lpstr>
      <vt:lpstr>TempForecast!BMDC2.espmvol_28</vt:lpstr>
      <vt:lpstr>TempForecast!BMDC2.espmvol_29</vt:lpstr>
      <vt:lpstr>TempForecast!BMDC2.espmvol_3</vt:lpstr>
      <vt:lpstr>TempForecast!BMDC2.espmvol_30</vt:lpstr>
      <vt:lpstr>TempForecast!BMDC2.espmvol_31</vt:lpstr>
      <vt:lpstr>TempForecast!BMDC2.espmvol_32</vt:lpstr>
      <vt:lpstr>TempForecast!BMDC2.espmvol_33</vt:lpstr>
      <vt:lpstr>TempForecast!BMDC2.espmvol_34</vt:lpstr>
      <vt:lpstr>TempForecast!BMDC2.espmvol_35</vt:lpstr>
      <vt:lpstr>TempForecast!BMDC2.espmvol_36</vt:lpstr>
      <vt:lpstr>TempForecast!BMDC2.espmvol_37</vt:lpstr>
      <vt:lpstr>TempForecast!BMDC2.espmvol_38</vt:lpstr>
      <vt:lpstr>TempForecast!BMDC2.espmvol_39</vt:lpstr>
      <vt:lpstr>TempForecast!BMDC2.espmvol_4</vt:lpstr>
      <vt:lpstr>TempForecast!BMDC2.espmvol_40</vt:lpstr>
      <vt:lpstr>TempForecast!BMDC2.espmvol_41</vt:lpstr>
      <vt:lpstr>TempForecast!BMDC2.espmvol_42</vt:lpstr>
      <vt:lpstr>TempForecast!BMDC2.espmvol_43</vt:lpstr>
      <vt:lpstr>TempForecast!BMDC2.espmvol_44</vt:lpstr>
      <vt:lpstr>TempForecast!BMDC2.espmvol_45</vt:lpstr>
      <vt:lpstr>TempForecast!BMDC2.espmvol_46</vt:lpstr>
      <vt:lpstr>TempForecast!BMDC2.espmvol_47</vt:lpstr>
      <vt:lpstr>TempForecast!BMDC2.espmvol_48</vt:lpstr>
      <vt:lpstr>TempForecast!BMDC2.espmvol_49</vt:lpstr>
      <vt:lpstr>TempForecast!BMDC2.espmvol_5</vt:lpstr>
      <vt:lpstr>TempForecast!BMDC2.espmvol_50</vt:lpstr>
      <vt:lpstr>TempForecast!BMDC2.espmvol_51</vt:lpstr>
      <vt:lpstr>TempForecast!BMDC2.espmvol_52</vt:lpstr>
      <vt:lpstr>TempForecast!BMDC2.espmvol_53</vt:lpstr>
      <vt:lpstr>TempForecast!BMDC2.espmvol_54</vt:lpstr>
      <vt:lpstr>TempForecast!BMDC2.espmvol_55</vt:lpstr>
      <vt:lpstr>TempForecast!BMDC2.espmvol_56</vt:lpstr>
      <vt:lpstr>TempForecast!BMDC2.espmvol_57</vt:lpstr>
      <vt:lpstr>TempForecast!BMDC2.espmvol_58</vt:lpstr>
      <vt:lpstr>TempForecast!BMDC2.espmvol_59</vt:lpstr>
      <vt:lpstr>TempForecast!BMDC2.espmvol_6</vt:lpstr>
      <vt:lpstr>TempForecast!BMDC2.espmvol_60</vt:lpstr>
      <vt:lpstr>TempForecast!BMDC2.espmvol_61</vt:lpstr>
      <vt:lpstr>TempForecast!BMDC2.espmvol_62</vt:lpstr>
      <vt:lpstr>TempForecast!BMDC2.espmvol_7</vt:lpstr>
      <vt:lpstr>TempForecast!BMDC2.espmvol_8</vt:lpstr>
      <vt:lpstr>TempForecast!BMDC2.espmvol_9</vt:lpstr>
      <vt:lpstr>BMESA_1981</vt:lpstr>
      <vt:lpstr>BMESA_IN_1981</vt:lpstr>
      <vt:lpstr>BMESA_IN_1982</vt:lpstr>
      <vt:lpstr>BMESA_IN_1983</vt:lpstr>
      <vt:lpstr>BMESA_IN_1984</vt:lpstr>
      <vt:lpstr>BMESA_IN_1985</vt:lpstr>
      <vt:lpstr>BMESA_IN_1986</vt:lpstr>
      <vt:lpstr>BMESA_IN_1987</vt:lpstr>
      <vt:lpstr>BMESA_IN_1988</vt:lpstr>
      <vt:lpstr>BMESA_IN_1989</vt:lpstr>
      <vt:lpstr>BMESA_IN_1990</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vt:lpstr>
      <vt:lpstr>TempForecast!CLSC2.espmvol_10</vt:lpstr>
      <vt:lpstr>TempForecast!CLSC2.espmvol_11</vt:lpstr>
      <vt:lpstr>TempForecast!CLSC2.espmvol_12</vt:lpstr>
      <vt:lpstr>TempForecast!CLSC2.espmvol_13</vt:lpstr>
      <vt:lpstr>TempForecast!CLSC2.espmvol_14</vt:lpstr>
      <vt:lpstr>TempForecast!CLSC2.espmvol_15</vt:lpstr>
      <vt:lpstr>TempForecast!CLSC2.espmvol_16</vt:lpstr>
      <vt:lpstr>TempForecast!CLSC2.espmvol_17</vt:lpstr>
      <vt:lpstr>TempForecast!CLSC2.espmvol_18</vt:lpstr>
      <vt:lpstr>TempForecast!CLSC2.espmvol_19</vt:lpstr>
      <vt:lpstr>TempForecast!CLSC2.espmvol_2</vt:lpstr>
      <vt:lpstr>TempForecast!CLSC2.espmvol_20</vt:lpstr>
      <vt:lpstr>TempForecast!CLSC2.espmvol_21</vt:lpstr>
      <vt:lpstr>TempForecast!CLSC2.espmvol_22</vt:lpstr>
      <vt:lpstr>TempForecast!CLSC2.espmvol_23</vt:lpstr>
      <vt:lpstr>TempForecast!CLSC2.espmvol_24</vt:lpstr>
      <vt:lpstr>TempForecast!CLSC2.espmvol_25</vt:lpstr>
      <vt:lpstr>TempForecast!CLSC2.espmvol_26</vt:lpstr>
      <vt:lpstr>TempForecast!CLSC2.espmvol_27</vt:lpstr>
      <vt:lpstr>TempForecast!CLSC2.espmvol_28</vt:lpstr>
      <vt:lpstr>TempForecast!CLSC2.espmvol_29</vt:lpstr>
      <vt:lpstr>TempForecast!CLSC2.espmvol_3</vt:lpstr>
      <vt:lpstr>TempForecast!CLSC2.espmvol_30</vt:lpstr>
      <vt:lpstr>TempForecast!CLSC2.espmvol_31</vt:lpstr>
      <vt:lpstr>TempForecast!CLSC2.espmvol_32</vt:lpstr>
      <vt:lpstr>TempForecast!CLSC2.espmvol_33</vt:lpstr>
      <vt:lpstr>TempForecast!CLSC2.espmvol_34</vt:lpstr>
      <vt:lpstr>TempForecast!CLSC2.espmvol_35</vt:lpstr>
      <vt:lpstr>TempForecast!CLSC2.espmvol_36</vt:lpstr>
      <vt:lpstr>TempForecast!CLSC2.espmvol_37</vt:lpstr>
      <vt:lpstr>TempForecast!CLSC2.espmvol_38</vt:lpstr>
      <vt:lpstr>TempForecast!CLSC2.espmvol_39</vt:lpstr>
      <vt:lpstr>TempForecast!CLSC2.espmvol_4</vt:lpstr>
      <vt:lpstr>TempForecast!CLSC2.espmvol_40</vt:lpstr>
      <vt:lpstr>TempForecast!CLSC2.espmvol_41</vt:lpstr>
      <vt:lpstr>TempForecast!CLSC2.espmvol_42</vt:lpstr>
      <vt:lpstr>TempForecast!CLSC2.espmvol_43</vt:lpstr>
      <vt:lpstr>TempForecast!CLSC2.espmvol_44</vt:lpstr>
      <vt:lpstr>TempForecast!CLSC2.espmvol_45</vt:lpstr>
      <vt:lpstr>TempForecast!CLSC2.espmvol_46</vt:lpstr>
      <vt:lpstr>TempForecast!CLSC2.espmvol_47</vt:lpstr>
      <vt:lpstr>TempForecast!CLSC2.espmvol_48</vt:lpstr>
      <vt:lpstr>TempForecast!CLSC2.espmvol_49</vt:lpstr>
      <vt:lpstr>TempForecast!CLSC2.espmvol_5</vt:lpstr>
      <vt:lpstr>TempForecast!CLSC2.espmvol_50</vt:lpstr>
      <vt:lpstr>TempForecast!CLSC2.espmvol_51</vt:lpstr>
      <vt:lpstr>TempForecast!CLSC2.espmvol_52</vt:lpstr>
      <vt:lpstr>TempForecast!CLSC2.espmvol_53</vt:lpstr>
      <vt:lpstr>TempForecast!CLSC2.espmvol_54</vt:lpstr>
      <vt:lpstr>TempForecast!CLSC2.espmvol_55</vt:lpstr>
      <vt:lpstr>TempForecast!CLSC2.espmvol_56</vt:lpstr>
      <vt:lpstr>TempForecast!CLSC2.espmvol_57</vt:lpstr>
      <vt:lpstr>TempForecast!CLSC2.espmvol_58</vt:lpstr>
      <vt:lpstr>TempForecast!CLSC2.espmvol_59</vt:lpstr>
      <vt:lpstr>TempForecast!CLSC2.espmvol_6</vt:lpstr>
      <vt:lpstr>TempForecast!CLSC2.espmvol_60</vt:lpstr>
      <vt:lpstr>TempForecast!CLSC2.espmvol_61</vt:lpstr>
      <vt:lpstr>TempForecast!CLSC2.espmvol_62</vt:lpstr>
      <vt:lpstr>TempForecast!CLSC2.espmvol_7</vt:lpstr>
      <vt:lpstr>TempForecast!CLSC2.espmvol_8</vt:lpstr>
      <vt:lpstr>TempForecast!CLSC2.espmvol_9</vt:lpstr>
      <vt:lpstr>COMP_1976</vt:lpstr>
      <vt:lpstr>COMP_1977</vt:lpstr>
      <vt:lpstr>COMP_1978</vt:lpstr>
      <vt:lpstr>COMP_1979</vt:lpstr>
      <vt:lpstr>COMP_1980</vt:lpstr>
      <vt:lpstr>COMP_1981</vt:lpstr>
      <vt:lpstr>COMP_1982</vt:lpstr>
      <vt:lpstr>COMP_1983</vt:lpstr>
      <vt:lpstr>COMP_1984</vt:lpstr>
      <vt:lpstr>CRYST_IN_1981</vt:lpstr>
      <vt:lpstr>CRYST_IN_1982</vt:lpstr>
      <vt:lpstr>CRYST_IN_1983</vt:lpstr>
      <vt:lpstr>CRYST_IN_1984</vt:lpstr>
      <vt:lpstr>CRYST_IN_1985</vt:lpstr>
      <vt:lpstr>CRYST_IN_1986</vt:lpstr>
      <vt:lpstr>CRYST_IN_1987</vt:lpstr>
      <vt:lpstr>CRYST_IN_1988</vt:lpstr>
      <vt:lpstr>CRYST_IN_1989</vt:lpstr>
      <vt:lpstr>CRYST_IN_1990</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vt:lpstr>
      <vt:lpstr>TempForecast!DRGC2.espmvol_10</vt:lpstr>
      <vt:lpstr>TempForecast!DRGC2.espmvol_11</vt:lpstr>
      <vt:lpstr>TempForecast!DRGC2.espmvol_12</vt:lpstr>
      <vt:lpstr>TempForecast!DRGC2.espmvol_13</vt:lpstr>
      <vt:lpstr>TempForecast!DRGC2.espmvol_14</vt:lpstr>
      <vt:lpstr>TempForecast!DRGC2.espmvol_15</vt:lpstr>
      <vt:lpstr>TempForecast!DRGC2.espmvol_16</vt:lpstr>
      <vt:lpstr>TempForecast!DRGC2.espmvol_17</vt:lpstr>
      <vt:lpstr>TempForecast!DRGC2.espmvol_18</vt:lpstr>
      <vt:lpstr>TempForecast!DRGC2.espmvol_19</vt:lpstr>
      <vt:lpstr>TempForecast!DRGC2.espmvol_2</vt:lpstr>
      <vt:lpstr>TempForecast!DRGC2.espmvol_20</vt:lpstr>
      <vt:lpstr>TempForecast!DRGC2.espmvol_21</vt:lpstr>
      <vt:lpstr>TempForecast!DRGC2.espmvol_22</vt:lpstr>
      <vt:lpstr>TempForecast!DRGC2.espmvol_23</vt:lpstr>
      <vt:lpstr>TempForecast!DRGC2.espmvol_24</vt:lpstr>
      <vt:lpstr>TempForecast!DRGC2.espmvol_25</vt:lpstr>
      <vt:lpstr>TempForecast!DRGC2.espmvol_26</vt:lpstr>
      <vt:lpstr>TempForecast!DRGC2.espmvol_27</vt:lpstr>
      <vt:lpstr>TempForecast!DRGC2.espmvol_28</vt:lpstr>
      <vt:lpstr>TempForecast!DRGC2.espmvol_29</vt:lpstr>
      <vt:lpstr>TempForecast!DRGC2.espmvol_3</vt:lpstr>
      <vt:lpstr>TempForecast!DRGC2.espmvol_30</vt:lpstr>
      <vt:lpstr>TempForecast!DRGC2.espmvol_31</vt:lpstr>
      <vt:lpstr>TempForecast!DRGC2.espmvol_32</vt:lpstr>
      <vt:lpstr>TempForecast!DRGC2.espmvol_33</vt:lpstr>
      <vt:lpstr>TempForecast!DRGC2.espmvol_34</vt:lpstr>
      <vt:lpstr>TempForecast!DRGC2.espmvol_35</vt:lpstr>
      <vt:lpstr>TempForecast!DRGC2.espmvol_36</vt:lpstr>
      <vt:lpstr>TempForecast!DRGC2.espmvol_37</vt:lpstr>
      <vt:lpstr>TempForecast!DRGC2.espmvol_38</vt:lpstr>
      <vt:lpstr>TempForecast!DRGC2.espmvol_39</vt:lpstr>
      <vt:lpstr>TempForecast!DRGC2.espmvol_4</vt:lpstr>
      <vt:lpstr>TempForecast!DRGC2.espmvol_40</vt:lpstr>
      <vt:lpstr>TempForecast!DRGC2.espmvol_41</vt:lpstr>
      <vt:lpstr>TempForecast!DRGC2.espmvol_42</vt:lpstr>
      <vt:lpstr>TempForecast!DRGC2.espmvol_43</vt:lpstr>
      <vt:lpstr>TempForecast!DRGC2.espmvol_44</vt:lpstr>
      <vt:lpstr>TempForecast!DRGC2.espmvol_45</vt:lpstr>
      <vt:lpstr>TempForecast!DRGC2.espmvol_46</vt:lpstr>
      <vt:lpstr>TempForecast!DRGC2.espmvol_47</vt:lpstr>
      <vt:lpstr>TempForecast!DRGC2.espmvol_48</vt:lpstr>
      <vt:lpstr>TempForecast!DRGC2.espmvol_49</vt:lpstr>
      <vt:lpstr>TempForecast!DRGC2.espmvol_5</vt:lpstr>
      <vt:lpstr>TempForecast!DRGC2.espmvol_50</vt:lpstr>
      <vt:lpstr>TempForecast!DRGC2.espmvol_51</vt:lpstr>
      <vt:lpstr>TempForecast!DRGC2.espmvol_52</vt:lpstr>
      <vt:lpstr>TempForecast!DRGC2.espmvol_53</vt:lpstr>
      <vt:lpstr>TempForecast!DRGC2.espmvol_54</vt:lpstr>
      <vt:lpstr>TempForecast!DRGC2.espmvol_55</vt:lpstr>
      <vt:lpstr>TempForecast!DRGC2.espmvol_56</vt:lpstr>
      <vt:lpstr>TempForecast!DRGC2.espmvol_57</vt:lpstr>
      <vt:lpstr>TempForecast!DRGC2.espmvol_58</vt:lpstr>
      <vt:lpstr>TempForecast!DRGC2.espmvol_59</vt:lpstr>
      <vt:lpstr>TempForecast!DRGC2.espmvol_6</vt:lpstr>
      <vt:lpstr>TempForecast!DRGC2.espmvol_60</vt:lpstr>
      <vt:lpstr>TempForecast!DRGC2.espmvol_61</vt:lpstr>
      <vt:lpstr>TempForecast!DRGC2.espmvol_62</vt:lpstr>
      <vt:lpstr>TempForecast!DRGC2.espmvol_7</vt:lpstr>
      <vt:lpstr>TempForecast!DRGC2.espmvol_8</vt:lpstr>
      <vt:lpstr>TempForecast!DRGC2.espmvol_9</vt:lpstr>
      <vt:lpstr>Duration</vt:lpstr>
      <vt:lpstr>DvsToPkr_1981</vt:lpstr>
      <vt:lpstr>DvsToPkr_1982</vt:lpstr>
      <vt:lpstr>DvsToPkr_1983</vt:lpstr>
      <vt:lpstr>DvsToPkr_1984</vt:lpstr>
      <vt:lpstr>DvsToPkr_1985</vt:lpstr>
      <vt:lpstr>DvsToPkr_1986</vt:lpstr>
      <vt:lpstr>DvsToPkr_1987</vt:lpstr>
      <vt:lpstr>DvsToPkr_1988</vt:lpstr>
      <vt:lpstr>DvsToPkr_1989</vt:lpstr>
      <vt:lpstr>DvsToPkr_1990</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DvsToPkr_In_1981</vt:lpstr>
      <vt:lpstr>DvsToPkr_In_1982</vt:lpstr>
      <vt:lpstr>DvsToPkr_In_1983</vt:lpstr>
      <vt:lpstr>DvsToPkr_In_1984</vt:lpstr>
      <vt:lpstr>DvsToPkr_In_1985</vt:lpstr>
      <vt:lpstr>DvsToPkr_In_1986</vt:lpstr>
      <vt:lpstr>DvsToPkr_In_1987</vt:lpstr>
      <vt:lpstr>DvsToPkr_In_1988</vt:lpstr>
      <vt:lpstr>DvsToPkr_In_1989</vt:lpstr>
      <vt:lpstr>DvsToPkr_In_1990</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DvsToPkr_In_Max</vt:lpstr>
      <vt:lpstr>DvsToPkr_In_Min</vt:lpstr>
      <vt:lpstr>DvsToPkr_In_Most</vt:lpstr>
      <vt:lpstr>DvsToPkr_In_Time</vt:lpstr>
      <vt:lpstr>FGORG_IN_1981</vt:lpstr>
      <vt:lpstr>FGORG_IN_1982</vt:lpstr>
      <vt:lpstr>FGORG_IN_1983</vt:lpstr>
      <vt:lpstr>FGORG_IN_1984</vt:lpstr>
      <vt:lpstr>FGORG_IN_1985</vt:lpstr>
      <vt:lpstr>FGORG_IN_1986</vt:lpstr>
      <vt:lpstr>FGORG_IN_1987</vt:lpstr>
      <vt:lpstr>FGORG_IN_1988</vt:lpstr>
      <vt:lpstr>FGORG_IN_1989</vt:lpstr>
      <vt:lpstr>FGORG_IN_1990</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FONTE_IN_1981</vt:lpstr>
      <vt:lpstr>FONTE_IN_1982</vt:lpstr>
      <vt:lpstr>FONTE_IN_1983</vt:lpstr>
      <vt:lpstr>FONTE_IN_1984</vt:lpstr>
      <vt:lpstr>FONTE_IN_1985</vt:lpstr>
      <vt:lpstr>FONTE_IN_1986</vt:lpstr>
      <vt:lpstr>FONTE_IN_1987</vt:lpstr>
      <vt:lpstr>FONTE_IN_1988</vt:lpstr>
      <vt:lpstr>FONTE_IN_1989</vt:lpstr>
      <vt:lpstr>FONTE_IN_1990</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GainsAboveHoover1981</vt:lpstr>
      <vt:lpstr>GainsAboveHoover1982</vt:lpstr>
      <vt:lpstr>GainsAboveHoover1983</vt:lpstr>
      <vt:lpstr>GainsAboveHoover1984</vt:lpstr>
      <vt:lpstr>GainsAboveHoover1985</vt:lpstr>
      <vt:lpstr>GainsAboveHoover1986</vt:lpstr>
      <vt:lpstr>GainsAboveHoover1987</vt:lpstr>
      <vt:lpstr>GainsAboveHoover1988</vt:lpstr>
      <vt:lpstr>GainsAboveHoover1989</vt:lpstr>
      <vt:lpstr>GainsAboveHoover1990</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GainsAboveHooverMax</vt:lpstr>
      <vt:lpstr>GainsAboveHooverMost</vt:lpstr>
      <vt:lpstr>GainsAboveMeadMin</vt:lpstr>
      <vt:lpstr>GainsGrandCanyonMax</vt:lpstr>
      <vt:lpstr>GainsGrandCanyonMin</vt:lpstr>
      <vt:lpstr>GainsGrandCanyonMost</vt:lpstr>
      <vt:lpstr>TempForecast!GBRW4.espmvol</vt:lpstr>
      <vt:lpstr>TempForecast!GBRW4.espmvol_10</vt:lpstr>
      <vt:lpstr>TempForecast!GBRW4.espmvol_11</vt:lpstr>
      <vt:lpstr>TempForecast!GBRW4.espmvol_12</vt:lpstr>
      <vt:lpstr>TempForecast!GBRW4.espmvol_13</vt:lpstr>
      <vt:lpstr>TempForecast!GBRW4.espmvol_14</vt:lpstr>
      <vt:lpstr>TempForecast!GBRW4.espmvol_15</vt:lpstr>
      <vt:lpstr>TempForecast!GBRW4.espmvol_16</vt:lpstr>
      <vt:lpstr>TempForecast!GBRW4.espmvol_17</vt:lpstr>
      <vt:lpstr>TempForecast!GBRW4.espmvol_18</vt:lpstr>
      <vt:lpstr>TempForecast!GBRW4.espmvol_19</vt:lpstr>
      <vt:lpstr>TempForecast!GBRW4.espmvol_2</vt:lpstr>
      <vt:lpstr>TempForecast!GBRW4.espmvol_20</vt:lpstr>
      <vt:lpstr>TempForecast!GBRW4.espmvol_21</vt:lpstr>
      <vt:lpstr>TempForecast!GBRW4.espmvol_22</vt:lpstr>
      <vt:lpstr>TempForecast!GBRW4.espmvol_23</vt:lpstr>
      <vt:lpstr>TempForecast!GBRW4.espmvol_24</vt:lpstr>
      <vt:lpstr>TempForecast!GBRW4.espmvol_25</vt:lpstr>
      <vt:lpstr>TempForecast!GBRW4.espmvol_26</vt:lpstr>
      <vt:lpstr>TempForecast!GBRW4.espmvol_27</vt:lpstr>
      <vt:lpstr>TempForecast!GBRW4.espmvol_28</vt:lpstr>
      <vt:lpstr>TempForecast!GBRW4.espmvol_29</vt:lpstr>
      <vt:lpstr>TempForecast!GBRW4.espmvol_3</vt:lpstr>
      <vt:lpstr>TempForecast!GBRW4.espmvol_30</vt:lpstr>
      <vt:lpstr>TempForecast!GBRW4.espmvol_31</vt:lpstr>
      <vt:lpstr>TempForecast!GBRW4.espmvol_32</vt:lpstr>
      <vt:lpstr>TempForecast!GBRW4.espmvol_33</vt:lpstr>
      <vt:lpstr>TempForecast!GBRW4.espmvol_34</vt:lpstr>
      <vt:lpstr>TempForecast!GBRW4.espmvol_35</vt:lpstr>
      <vt:lpstr>TempForecast!GBRW4.espmvol_36</vt:lpstr>
      <vt:lpstr>TempForecast!GBRW4.espmvol_37</vt:lpstr>
      <vt:lpstr>TempForecast!GBRW4.espmvol_38</vt:lpstr>
      <vt:lpstr>TempForecast!GBRW4.espmvol_39</vt:lpstr>
      <vt:lpstr>TempForecast!GBRW4.espmvol_4</vt:lpstr>
      <vt:lpstr>TempForecast!GBRW4.espmvol_40</vt:lpstr>
      <vt:lpstr>TempForecast!GBRW4.espmvol_41</vt:lpstr>
      <vt:lpstr>TempForecast!GBRW4.espmvol_42</vt:lpstr>
      <vt:lpstr>TempForecast!GBRW4.espmvol_43</vt:lpstr>
      <vt:lpstr>TempForecast!GBRW4.espmvol_44</vt:lpstr>
      <vt:lpstr>TempForecast!GBRW4.espmvol_45</vt:lpstr>
      <vt:lpstr>TempForecast!GBRW4.espmvol_46</vt:lpstr>
      <vt:lpstr>TempForecast!GBRW4.espmvol_47</vt:lpstr>
      <vt:lpstr>TempForecast!GBRW4.espmvol_48</vt:lpstr>
      <vt:lpstr>TempForecast!GBRW4.espmvol_49</vt:lpstr>
      <vt:lpstr>TempForecast!GBRW4.espmvol_5</vt:lpstr>
      <vt:lpstr>TempForecast!GBRW4.espmvol_50</vt:lpstr>
      <vt:lpstr>TempForecast!GBRW4.espmvol_51</vt:lpstr>
      <vt:lpstr>TempForecast!GBRW4.espmvol_52</vt:lpstr>
      <vt:lpstr>TempForecast!GBRW4.espmvol_53</vt:lpstr>
      <vt:lpstr>TempForecast!GBRW4.espmvol_54</vt:lpstr>
      <vt:lpstr>TempForecast!GBRW4.espmvol_55</vt:lpstr>
      <vt:lpstr>TempForecast!GBRW4.espmvol_56</vt:lpstr>
      <vt:lpstr>TempForecast!GBRW4.espmvol_57</vt:lpstr>
      <vt:lpstr>TempForecast!GBRW4.espmvol_58</vt:lpstr>
      <vt:lpstr>TempForecast!GBRW4.espmvol_59</vt:lpstr>
      <vt:lpstr>TempForecast!GBRW4.espmvol_6</vt:lpstr>
      <vt:lpstr>TempForecast!GBRW4.espmvol_60</vt:lpstr>
      <vt:lpstr>TempForecast!GBRW4.espmvol_61</vt:lpstr>
      <vt:lpstr>TempForecast!GBRW4.espmvol_62</vt:lpstr>
      <vt:lpstr>TempForecast!GBRW4.espmvol_7</vt:lpstr>
      <vt:lpstr>TempForecast!GBRW4.espmvol_8</vt:lpstr>
      <vt:lpstr>TempForecast!GBRW4.espmvol_9</vt:lpstr>
      <vt:lpstr>TempForecast!GJLOC.espmvol</vt:lpstr>
      <vt:lpstr>TempForecast!GJLOC.espmvol_10</vt:lpstr>
      <vt:lpstr>TempForecast!GJLOC.espmvol_11</vt:lpstr>
      <vt:lpstr>TempForecast!GJLOC.espmvol_12</vt:lpstr>
      <vt:lpstr>TempForecast!GJLOC.espmvol_13</vt:lpstr>
      <vt:lpstr>TempForecast!GJLOC.espmvol_14</vt:lpstr>
      <vt:lpstr>TempForecast!GJLOC.espmvol_15</vt:lpstr>
      <vt:lpstr>TempForecast!GJLOC.espmvol_16</vt:lpstr>
      <vt:lpstr>TempForecast!GJLOC.espmvol_17</vt:lpstr>
      <vt:lpstr>TempForecast!GJLOC.espmvol_18</vt:lpstr>
      <vt:lpstr>TempForecast!GJLOC.espmvol_19</vt:lpstr>
      <vt:lpstr>TempForecast!GJLOC.espmvol_2</vt:lpstr>
      <vt:lpstr>TempForecast!GJLOC.espmvol_20</vt:lpstr>
      <vt:lpstr>TempForecast!GJLOC.espmvol_21</vt:lpstr>
      <vt:lpstr>TempForecast!GJLOC.espmvol_22</vt:lpstr>
      <vt:lpstr>TempForecast!GJLOC.espmvol_23</vt:lpstr>
      <vt:lpstr>TempForecast!GJLOC.espmvol_24</vt:lpstr>
      <vt:lpstr>TempForecast!GJLOC.espmvol_25</vt:lpstr>
      <vt:lpstr>TempForecast!GJLOC.espmvol_26</vt:lpstr>
      <vt:lpstr>TempForecast!GJLOC.espmvol_27</vt:lpstr>
      <vt:lpstr>TempForecast!GJLOC.espmvol_28</vt:lpstr>
      <vt:lpstr>TempForecast!GJLOC.espmvol_29</vt:lpstr>
      <vt:lpstr>TempForecast!GJLOC.espmvol_3</vt:lpstr>
      <vt:lpstr>TempForecast!GJLOC.espmvol_30</vt:lpstr>
      <vt:lpstr>TempForecast!GJLOC.espmvol_31</vt:lpstr>
      <vt:lpstr>TempForecast!GJLOC.espmvol_32</vt:lpstr>
      <vt:lpstr>TempForecast!GJLOC.espmvol_33</vt:lpstr>
      <vt:lpstr>TempForecast!GJLOC.espmvol_34</vt:lpstr>
      <vt:lpstr>TempForecast!GJLOC.espmvol_35</vt:lpstr>
      <vt:lpstr>TempForecast!GJLOC.espmvol_36</vt:lpstr>
      <vt:lpstr>TempForecast!GJLOC.espmvol_37</vt:lpstr>
      <vt:lpstr>TempForecast!GJLOC.espmvol_38</vt:lpstr>
      <vt:lpstr>TempForecast!GJLOC.espmvol_39</vt:lpstr>
      <vt:lpstr>TempForecast!GJLOC.espmvol_4</vt:lpstr>
      <vt:lpstr>TempForecast!GJLOC.espmvol_40</vt:lpstr>
      <vt:lpstr>TempForecast!GJLOC.espmvol_41</vt:lpstr>
      <vt:lpstr>TempForecast!GJLOC.espmvol_42</vt:lpstr>
      <vt:lpstr>TempForecast!GJLOC.espmvol_43</vt:lpstr>
      <vt:lpstr>TempForecast!GJLOC.espmvol_44</vt:lpstr>
      <vt:lpstr>TempForecast!GJLOC.espmvol_45</vt:lpstr>
      <vt:lpstr>TempForecast!GJLOC.espmvol_46</vt:lpstr>
      <vt:lpstr>TempForecast!GJLOC.espmvol_47</vt:lpstr>
      <vt:lpstr>TempForecast!GJLOC.espmvol_48</vt:lpstr>
      <vt:lpstr>TempForecast!GJLOC.espmvol_49</vt:lpstr>
      <vt:lpstr>TempForecast!GJLOC.espmvol_5</vt:lpstr>
      <vt:lpstr>TempForecast!GJLOC.espmvol_50</vt:lpstr>
      <vt:lpstr>TempForecast!GJLOC.espmvol_51</vt:lpstr>
      <vt:lpstr>TempForecast!GJLOC.espmvol_52</vt:lpstr>
      <vt:lpstr>TempForecast!GJLOC.espmvol_53</vt:lpstr>
      <vt:lpstr>TempForecast!GJLOC.espmvol_54</vt:lpstr>
      <vt:lpstr>TempForecast!GJLOC.espmvol_55</vt:lpstr>
      <vt:lpstr>TempForecast!GJLOC.espmvol_56</vt:lpstr>
      <vt:lpstr>TempForecast!GJLOC.espmvol_57</vt:lpstr>
      <vt:lpstr>TempForecast!GJLOC.espmvol_58</vt:lpstr>
      <vt:lpstr>TempForecast!GJLOC.espmvol_59</vt:lpstr>
      <vt:lpstr>TempForecast!GJLOC.espmvol_6</vt:lpstr>
      <vt:lpstr>TempForecast!GJLOC.espmvol_60</vt:lpstr>
      <vt:lpstr>TempForecast!GJLOC.espmvol_61</vt:lpstr>
      <vt:lpstr>TempForecast!GJLOC.espmvol_62</vt:lpstr>
      <vt:lpstr>TempForecast!GJLOC.espmvol_7</vt:lpstr>
      <vt:lpstr>TempForecast!GJLOC.espmvol_8</vt:lpstr>
      <vt:lpstr>TempForecast!GJLOC.espmvol_9</vt:lpstr>
      <vt:lpstr>TempForecast!GLDA3.espmvol</vt:lpstr>
      <vt:lpstr>TempForecast!GLDA3.espmvol_10</vt:lpstr>
      <vt:lpstr>TempForecast!GLDA3.espmvol_11</vt:lpstr>
      <vt:lpstr>TempForecast!GLDA3.espmvol_12</vt:lpstr>
      <vt:lpstr>TempForecast!GLDA3.espmvol_13</vt:lpstr>
      <vt:lpstr>TempForecast!GLDA3.espmvol_14</vt:lpstr>
      <vt:lpstr>TempForecast!GLDA3.espmvol_15</vt:lpstr>
      <vt:lpstr>TempForecast!GLDA3.espmvol_16</vt:lpstr>
      <vt:lpstr>TempForecast!GLDA3.espmvol_17</vt:lpstr>
      <vt:lpstr>TempForecast!GLDA3.espmvol_18</vt:lpstr>
      <vt:lpstr>TempForecast!GLDA3.espmvol_19</vt:lpstr>
      <vt:lpstr>TempForecast!GLDA3.espmvol_2</vt:lpstr>
      <vt:lpstr>TempForecast!GLDA3.espmvol_20</vt:lpstr>
      <vt:lpstr>TempForecast!GLDA3.espmvol_21</vt:lpstr>
      <vt:lpstr>TempForecast!GLDA3.espmvol_22</vt:lpstr>
      <vt:lpstr>TempForecast!GLDA3.espmvol_23</vt:lpstr>
      <vt:lpstr>TempForecast!GLDA3.espmvol_24</vt:lpstr>
      <vt:lpstr>TempForecast!GLDA3.espmvol_25</vt:lpstr>
      <vt:lpstr>TempForecast!GLDA3.espmvol_26</vt:lpstr>
      <vt:lpstr>TempForecast!GLDA3.espmvol_27</vt:lpstr>
      <vt:lpstr>TempForecast!GLDA3.espmvol_28</vt:lpstr>
      <vt:lpstr>TempForecast!GLDA3.espmvol_29</vt:lpstr>
      <vt:lpstr>TempForecast!GLDA3.espmvol_3</vt:lpstr>
      <vt:lpstr>TempForecast!GLDA3.espmvol_30</vt:lpstr>
      <vt:lpstr>TempForecast!GLDA3.espmvol_31</vt:lpstr>
      <vt:lpstr>TempForecast!GLDA3.espmvol_32</vt:lpstr>
      <vt:lpstr>TempForecast!GLDA3.espmvol_33</vt:lpstr>
      <vt:lpstr>TempForecast!GLDA3.espmvol_34</vt:lpstr>
      <vt:lpstr>TempForecast!GLDA3.espmvol_35</vt:lpstr>
      <vt:lpstr>TempForecast!GLDA3.espmvol_36</vt:lpstr>
      <vt:lpstr>TempForecast!GLDA3.espmvol_37</vt:lpstr>
      <vt:lpstr>TempForecast!GLDA3.espmvol_38</vt:lpstr>
      <vt:lpstr>TempForecast!GLDA3.espmvol_39</vt:lpstr>
      <vt:lpstr>TempForecast!GLDA3.espmvol_4</vt:lpstr>
      <vt:lpstr>TempForecast!GLDA3.espmvol_40</vt:lpstr>
      <vt:lpstr>TempForecast!GLDA3.espmvol_41</vt:lpstr>
      <vt:lpstr>TempForecast!GLDA3.espmvol_42</vt:lpstr>
      <vt:lpstr>TempForecast!GLDA3.espmvol_43</vt:lpstr>
      <vt:lpstr>TempForecast!GLDA3.espmvol_44</vt:lpstr>
      <vt:lpstr>TempForecast!GLDA3.espmvol_45</vt:lpstr>
      <vt:lpstr>TempForecast!GLDA3.espmvol_46</vt:lpstr>
      <vt:lpstr>TempForecast!GLDA3.espmvol_47</vt:lpstr>
      <vt:lpstr>TempForecast!GLDA3.espmvol_48</vt:lpstr>
      <vt:lpstr>TempForecast!GLDA3.espmvol_49</vt:lpstr>
      <vt:lpstr>TempForecast!GLDA3.espmvol_5</vt:lpstr>
      <vt:lpstr>TempForecast!GLDA3.espmvol_50</vt:lpstr>
      <vt:lpstr>TempForecast!GLDA3.espmvol_51</vt:lpstr>
      <vt:lpstr>TempForecast!GLDA3.espmvol_52</vt:lpstr>
      <vt:lpstr>TempForecast!GLDA3.espmvol_53</vt:lpstr>
      <vt:lpstr>TempForecast!GLDA3.espmvol_54</vt:lpstr>
      <vt:lpstr>TempForecast!GLDA3.espmvol_55</vt:lpstr>
      <vt:lpstr>TempForecast!GLDA3.espmvol_56</vt:lpstr>
      <vt:lpstr>TempForecast!GLDA3.espmvol_57</vt:lpstr>
      <vt:lpstr>TempForecast!GLDA3.espmvol_58</vt:lpstr>
      <vt:lpstr>TempForecast!GLDA3.espmvol_59</vt:lpstr>
      <vt:lpstr>TempForecast!GLDA3.espmvol_6</vt:lpstr>
      <vt:lpstr>TempForecast!GLDA3.espmvol_60</vt:lpstr>
      <vt:lpstr>TempForecast!GLDA3.espmvol_61</vt:lpstr>
      <vt:lpstr>TempForecast!GLDA3.espmvol_62</vt:lpstr>
      <vt:lpstr>TempForecast!GLDA3.espmvol_7</vt:lpstr>
      <vt:lpstr>TempForecast!GLDA3.espmvol_8</vt:lpstr>
      <vt:lpstr>TempForecast!GLDA3.espmvol_9</vt:lpstr>
      <vt:lpstr>TempForecast!GRNU1.espmvol</vt:lpstr>
      <vt:lpstr>TempForecast!GRNU1.espmvol_10</vt:lpstr>
      <vt:lpstr>TempForecast!GRNU1.espmvol_11</vt:lpstr>
      <vt:lpstr>TempForecast!GRNU1.espmvol_12</vt:lpstr>
      <vt:lpstr>TempForecast!GRNU1.espmvol_13</vt:lpstr>
      <vt:lpstr>TempForecast!GRNU1.espmvol_14</vt:lpstr>
      <vt:lpstr>TempForecast!GRNU1.espmvol_15</vt:lpstr>
      <vt:lpstr>TempForecast!GRNU1.espmvol_16</vt:lpstr>
      <vt:lpstr>TempForecast!GRNU1.espmvol_17</vt:lpstr>
      <vt:lpstr>TempForecast!GRNU1.espmvol_18</vt:lpstr>
      <vt:lpstr>TempForecast!GRNU1.espmvol_19</vt:lpstr>
      <vt:lpstr>TempForecast!GRNU1.espmvol_2</vt:lpstr>
      <vt:lpstr>TempForecast!GRNU1.espmvol_20</vt:lpstr>
      <vt:lpstr>TempForecast!GRNU1.espmvol_21</vt:lpstr>
      <vt:lpstr>TempForecast!GRNU1.espmvol_22</vt:lpstr>
      <vt:lpstr>TempForecast!GRNU1.espmvol_23</vt:lpstr>
      <vt:lpstr>TempForecast!GRNU1.espmvol_24</vt:lpstr>
      <vt:lpstr>TempForecast!GRNU1.espmvol_25</vt:lpstr>
      <vt:lpstr>TempForecast!GRNU1.espmvol_26</vt:lpstr>
      <vt:lpstr>TempForecast!GRNU1.espmvol_27</vt:lpstr>
      <vt:lpstr>TempForecast!GRNU1.espmvol_28</vt:lpstr>
      <vt:lpstr>TempForecast!GRNU1.espmvol_29</vt:lpstr>
      <vt:lpstr>TempForecast!GRNU1.espmvol_3</vt:lpstr>
      <vt:lpstr>TempForecast!GRNU1.espmvol_30</vt:lpstr>
      <vt:lpstr>TempForecast!GRNU1.espmvol_31</vt:lpstr>
      <vt:lpstr>TempForecast!GRNU1.espmvol_32</vt:lpstr>
      <vt:lpstr>TempForecast!GRNU1.espmvol_33</vt:lpstr>
      <vt:lpstr>TempForecast!GRNU1.espmvol_34</vt:lpstr>
      <vt:lpstr>TempForecast!GRNU1.espmvol_35</vt:lpstr>
      <vt:lpstr>TempForecast!GRNU1.espmvol_36</vt:lpstr>
      <vt:lpstr>TempForecast!GRNU1.espmvol_37</vt:lpstr>
      <vt:lpstr>TempForecast!GRNU1.espmvol_38</vt:lpstr>
      <vt:lpstr>TempForecast!GRNU1.espmvol_39</vt:lpstr>
      <vt:lpstr>TempForecast!GRNU1.espmvol_4</vt:lpstr>
      <vt:lpstr>TempForecast!GRNU1.espmvol_40</vt:lpstr>
      <vt:lpstr>TempForecast!GRNU1.espmvol_41</vt:lpstr>
      <vt:lpstr>TempForecast!GRNU1.espmvol_42</vt:lpstr>
      <vt:lpstr>TempForecast!GRNU1.espmvol_43</vt:lpstr>
      <vt:lpstr>TempForecast!GRNU1.espmvol_44</vt:lpstr>
      <vt:lpstr>TempForecast!GRNU1.espmvol_45</vt:lpstr>
      <vt:lpstr>TempForecast!GRNU1.espmvol_46</vt:lpstr>
      <vt:lpstr>TempForecast!GRNU1.espmvol_47</vt:lpstr>
      <vt:lpstr>TempForecast!GRNU1.espmvol_48</vt:lpstr>
      <vt:lpstr>TempForecast!GRNU1.espmvol_49</vt:lpstr>
      <vt:lpstr>TempForecast!GRNU1.espmvol_5</vt:lpstr>
      <vt:lpstr>TempForecast!GRNU1.espmvol_50</vt:lpstr>
      <vt:lpstr>TempForecast!GRNU1.espmvol_51</vt:lpstr>
      <vt:lpstr>TempForecast!GRNU1.espmvol_52</vt:lpstr>
      <vt:lpstr>TempForecast!GRNU1.espmvol_53</vt:lpstr>
      <vt:lpstr>TempForecast!GRNU1.espmvol_54</vt:lpstr>
      <vt:lpstr>TempForecast!GRNU1.espmvol_55</vt:lpstr>
      <vt:lpstr>TempForecast!GRNU1.espmvol_56</vt:lpstr>
      <vt:lpstr>TempForecast!GRNU1.espmvol_57</vt:lpstr>
      <vt:lpstr>TempForecast!GRNU1.espmvol_58</vt:lpstr>
      <vt:lpstr>TempForecast!GRNU1.espmvol_59</vt:lpstr>
      <vt:lpstr>TempForecast!GRNU1.espmvol_6</vt:lpstr>
      <vt:lpstr>TempForecast!GRNU1.espmvol_60</vt:lpstr>
      <vt:lpstr>TempForecast!GRNU1.espmvol_61</vt:lpstr>
      <vt:lpstr>TempForecast!GRNU1.espmvol_62</vt:lpstr>
      <vt:lpstr>TempForecast!GRNU1.espmvol_7</vt:lpstr>
      <vt:lpstr>TempForecast!GRNU1.espmvol_8</vt:lpstr>
      <vt:lpstr>TempForecast!GRNU1.espmvol_9</vt:lpstr>
      <vt:lpstr>HvrToDvs_1981</vt:lpstr>
      <vt:lpstr>HvrToDvs_1982</vt:lpstr>
      <vt:lpstr>HvrToDvs_1983</vt:lpstr>
      <vt:lpstr>HvrToDvs_1984</vt:lpstr>
      <vt:lpstr>HvrToDvs_1985</vt:lpstr>
      <vt:lpstr>HvrToDvs_1986</vt:lpstr>
      <vt:lpstr>HvrToDvs_1987</vt:lpstr>
      <vt:lpstr>HvrToDvs_1988</vt:lpstr>
      <vt:lpstr>HvrToDvs_1989</vt:lpstr>
      <vt:lpstr>HvrToDvs_1990</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HvrToDvs_In_1981</vt:lpstr>
      <vt:lpstr>HvrToDvs_In_1982</vt:lpstr>
      <vt:lpstr>HvrToDvs_In_1983</vt:lpstr>
      <vt:lpstr>HvrToDvs_In_1984</vt:lpstr>
      <vt:lpstr>HvrToDvs_In_1985</vt:lpstr>
      <vt:lpstr>HvrToDvs_In_1986</vt:lpstr>
      <vt:lpstr>HvrToDvs_In_1987</vt:lpstr>
      <vt:lpstr>HvrToDvs_In_1988</vt:lpstr>
      <vt:lpstr>HvrToDvs_In_1989</vt:lpstr>
      <vt:lpstr>HvrToDvs_In_1990</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HvrToDvs_In_Max</vt:lpstr>
      <vt:lpstr>HvrToDvs_In_Min</vt:lpstr>
      <vt:lpstr>HvrToDvs_In_Most</vt:lpstr>
      <vt:lpstr>HvrToDvs_In_Time</vt:lpstr>
      <vt:lpstr>ImpToMex_1981</vt:lpstr>
      <vt:lpstr>ImpToMex_1982</vt:lpstr>
      <vt:lpstr>ImpToMex_1983</vt:lpstr>
      <vt:lpstr>ImpToMex_1984</vt:lpstr>
      <vt:lpstr>ImpToMex_1985</vt:lpstr>
      <vt:lpstr>ImpToMex_1986</vt:lpstr>
      <vt:lpstr>ImpToMex_1987</vt:lpstr>
      <vt:lpstr>ImpToMex_1988</vt:lpstr>
      <vt:lpstr>ImpToMex_1989</vt:lpstr>
      <vt:lpstr>ImpToMex_1990</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ImpToMex_In_1981</vt:lpstr>
      <vt:lpstr>ImpToMex_In_1982</vt:lpstr>
      <vt:lpstr>ImpToMex_In_1983</vt:lpstr>
      <vt:lpstr>ImpToMex_In_1984</vt:lpstr>
      <vt:lpstr>ImpToMex_In_1985</vt:lpstr>
      <vt:lpstr>ImpToMex_In_1986</vt:lpstr>
      <vt:lpstr>ImpToMex_In_1987</vt:lpstr>
      <vt:lpstr>ImpToMex_In_1988</vt:lpstr>
      <vt:lpstr>ImpToMex_In_1989</vt:lpstr>
      <vt:lpstr>ImpToMex_In_1990</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ImpToMex_In_Max</vt:lpstr>
      <vt:lpstr>ImpToMex_In_Min</vt:lpstr>
      <vt:lpstr>ImpToMex_In_Most</vt:lpstr>
      <vt:lpstr>ImpToMex_In_Time</vt:lpstr>
      <vt:lpstr>MorrowPointMax</vt:lpstr>
      <vt:lpstr>MorrowPointMin</vt:lpstr>
      <vt:lpstr>MorrowPointMost</vt:lpstr>
      <vt:lpstr>MPOIN_IN_1981</vt:lpstr>
      <vt:lpstr>MPOIN_IN_1982</vt:lpstr>
      <vt:lpstr>MPOIN_IN_1983</vt:lpstr>
      <vt:lpstr>MPOIN_IN_1984</vt:lpstr>
      <vt:lpstr>MPOIN_IN_1985</vt:lpstr>
      <vt:lpstr>MPOIN_IN_1986</vt:lpstr>
      <vt:lpstr>MPOIN_IN_1987</vt:lpstr>
      <vt:lpstr>MPOIN_IN_1988</vt:lpstr>
      <vt:lpstr>MPOIN_IN_1989</vt:lpstr>
      <vt:lpstr>MPOIN_IN_1990</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vt:lpstr>
      <vt:lpstr>TempForecast!MPSC2.espmvol_10</vt:lpstr>
      <vt:lpstr>TempForecast!MPSC2.espmvol_11</vt:lpstr>
      <vt:lpstr>TempForecast!MPSC2.espmvol_12</vt:lpstr>
      <vt:lpstr>TempForecast!MPSC2.espmvol_13</vt:lpstr>
      <vt:lpstr>TempForecast!MPSC2.espmvol_14</vt:lpstr>
      <vt:lpstr>TempForecast!MPSC2.espmvol_15</vt:lpstr>
      <vt:lpstr>TempForecast!MPSC2.espmvol_16</vt:lpstr>
      <vt:lpstr>TempForecast!MPSC2.espmvol_17</vt:lpstr>
      <vt:lpstr>TempForecast!MPSC2.espmvol_18</vt:lpstr>
      <vt:lpstr>TempForecast!MPSC2.espmvol_19</vt:lpstr>
      <vt:lpstr>TempForecast!MPSC2.espmvol_2</vt:lpstr>
      <vt:lpstr>TempForecast!MPSC2.espmvol_20</vt:lpstr>
      <vt:lpstr>TempForecast!MPSC2.espmvol_21</vt:lpstr>
      <vt:lpstr>TempForecast!MPSC2.espmvol_22</vt:lpstr>
      <vt:lpstr>TempForecast!MPSC2.espmvol_23</vt:lpstr>
      <vt:lpstr>TempForecast!MPSC2.espmvol_24</vt:lpstr>
      <vt:lpstr>TempForecast!MPSC2.espmvol_25</vt:lpstr>
      <vt:lpstr>TempForecast!MPSC2.espmvol_26</vt:lpstr>
      <vt:lpstr>TempForecast!MPSC2.espmvol_27</vt:lpstr>
      <vt:lpstr>TempForecast!MPSC2.espmvol_28</vt:lpstr>
      <vt:lpstr>TempForecast!MPSC2.espmvol_29</vt:lpstr>
      <vt:lpstr>TempForecast!MPSC2.espmvol_3</vt:lpstr>
      <vt:lpstr>TempForecast!MPSC2.espmvol_30</vt:lpstr>
      <vt:lpstr>TempForecast!MPSC2.espmvol_31</vt:lpstr>
      <vt:lpstr>TempForecast!MPSC2.espmvol_32</vt:lpstr>
      <vt:lpstr>TempForecast!MPSC2.espmvol_33</vt:lpstr>
      <vt:lpstr>TempForecast!MPSC2.espmvol_34</vt:lpstr>
      <vt:lpstr>TempForecast!MPSC2.espmvol_35</vt:lpstr>
      <vt:lpstr>TempForecast!MPSC2.espmvol_36</vt:lpstr>
      <vt:lpstr>TempForecast!MPSC2.espmvol_37</vt:lpstr>
      <vt:lpstr>TempForecast!MPSC2.espmvol_38</vt:lpstr>
      <vt:lpstr>TempForecast!MPSC2.espmvol_39</vt:lpstr>
      <vt:lpstr>TempForecast!MPSC2.espmvol_4</vt:lpstr>
      <vt:lpstr>TempForecast!MPSC2.espmvol_40</vt:lpstr>
      <vt:lpstr>TempForecast!MPSC2.espmvol_41</vt:lpstr>
      <vt:lpstr>TempForecast!MPSC2.espmvol_42</vt:lpstr>
      <vt:lpstr>TempForecast!MPSC2.espmvol_43</vt:lpstr>
      <vt:lpstr>TempForecast!MPSC2.espmvol_44</vt:lpstr>
      <vt:lpstr>TempForecast!MPSC2.espmvol_45</vt:lpstr>
      <vt:lpstr>TempForecast!MPSC2.espmvol_46</vt:lpstr>
      <vt:lpstr>TempForecast!MPSC2.espmvol_47</vt:lpstr>
      <vt:lpstr>TempForecast!MPSC2.espmvol_48</vt:lpstr>
      <vt:lpstr>TempForecast!MPSC2.espmvol_49</vt:lpstr>
      <vt:lpstr>TempForecast!MPSC2.espmvol_5</vt:lpstr>
      <vt:lpstr>TempForecast!MPSC2.espmvol_50</vt:lpstr>
      <vt:lpstr>TempForecast!MPSC2.espmvol_51</vt:lpstr>
      <vt:lpstr>TempForecast!MPSC2.espmvol_52</vt:lpstr>
      <vt:lpstr>TempForecast!MPSC2.espmvol_53</vt:lpstr>
      <vt:lpstr>TempForecast!MPSC2.espmvol_54</vt:lpstr>
      <vt:lpstr>TempForecast!MPSC2.espmvol_55</vt:lpstr>
      <vt:lpstr>TempForecast!MPSC2.espmvol_56</vt:lpstr>
      <vt:lpstr>TempForecast!MPSC2.espmvol_57</vt:lpstr>
      <vt:lpstr>TempForecast!MPSC2.espmvol_58</vt:lpstr>
      <vt:lpstr>TempForecast!MPSC2.espmvol_59</vt:lpstr>
      <vt:lpstr>TempForecast!MPSC2.espmvol_6</vt:lpstr>
      <vt:lpstr>TempForecast!MPSC2.espmvol_60</vt:lpstr>
      <vt:lpstr>TempForecast!MPSC2.espmvol_61</vt:lpstr>
      <vt:lpstr>TempForecast!MPSC2.espmvol_62</vt:lpstr>
      <vt:lpstr>TempForecast!MPSC2.espmvol_7</vt:lpstr>
      <vt:lpstr>TempForecast!MPSC2.espmvol_8</vt:lpstr>
      <vt:lpstr>TempForecast!MPSC2.espmvol_9</vt:lpstr>
      <vt:lpstr>NAVAJ_IN_1981</vt:lpstr>
      <vt:lpstr>NAVAJ_IN_1982</vt:lpstr>
      <vt:lpstr>NAVAJ_IN_1983</vt:lpstr>
      <vt:lpstr>NAVAJ_IN_1984</vt:lpstr>
      <vt:lpstr>NAVAJ_IN_1985</vt:lpstr>
      <vt:lpstr>NAVAJ_IN_1986</vt:lpstr>
      <vt:lpstr>NAVAJ_IN_1987</vt:lpstr>
      <vt:lpstr>NAVAJ_IN_1988</vt:lpstr>
      <vt:lpstr>NAVAJ_IN_1989</vt:lpstr>
      <vt:lpstr>NAVAJ_IN_1990</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NFTOF_IN_1981</vt:lpstr>
      <vt:lpstr>NFTOF_IN_1982</vt:lpstr>
      <vt:lpstr>NFTOF_IN_1983</vt:lpstr>
      <vt:lpstr>NFTOF_IN_1984</vt:lpstr>
      <vt:lpstr>NFTOF_IN_1985</vt:lpstr>
      <vt:lpstr>NFTOF_IN_1986</vt:lpstr>
      <vt:lpstr>NFTOF_IN_1987</vt:lpstr>
      <vt:lpstr>NFTOF_IN_1988</vt:lpstr>
      <vt:lpstr>NFTOF_IN_1989</vt:lpstr>
      <vt:lpstr>NFTOF_IN_1990</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vt:lpstr>
      <vt:lpstr>TempForecast!NVRN5.espmvol_10</vt:lpstr>
      <vt:lpstr>TempForecast!NVRN5.espmvol_11</vt:lpstr>
      <vt:lpstr>TempForecast!NVRN5.espmvol_12</vt:lpstr>
      <vt:lpstr>TempForecast!NVRN5.espmvol_13</vt:lpstr>
      <vt:lpstr>TempForecast!NVRN5.espmvol_14</vt:lpstr>
      <vt:lpstr>TempForecast!NVRN5.espmvol_15</vt:lpstr>
      <vt:lpstr>TempForecast!NVRN5.espmvol_16</vt:lpstr>
      <vt:lpstr>TempForecast!NVRN5.espmvol_17</vt:lpstr>
      <vt:lpstr>TempForecast!NVRN5.espmvol_18</vt:lpstr>
      <vt:lpstr>TempForecast!NVRN5.espmvol_19</vt:lpstr>
      <vt:lpstr>TempForecast!NVRN5.espmvol_2</vt:lpstr>
      <vt:lpstr>TempForecast!NVRN5.espmvol_20</vt:lpstr>
      <vt:lpstr>TempForecast!NVRN5.espmvol_21</vt:lpstr>
      <vt:lpstr>TempForecast!NVRN5.espmvol_22</vt:lpstr>
      <vt:lpstr>TempForecast!NVRN5.espmvol_23</vt:lpstr>
      <vt:lpstr>TempForecast!NVRN5.espmvol_24</vt:lpstr>
      <vt:lpstr>TempForecast!NVRN5.espmvol_25</vt:lpstr>
      <vt:lpstr>TempForecast!NVRN5.espmvol_26</vt:lpstr>
      <vt:lpstr>TempForecast!NVRN5.espmvol_27</vt:lpstr>
      <vt:lpstr>TempForecast!NVRN5.espmvol_28</vt:lpstr>
      <vt:lpstr>TempForecast!NVRN5.espmvol_29</vt:lpstr>
      <vt:lpstr>TempForecast!NVRN5.espmvol_3</vt:lpstr>
      <vt:lpstr>TempForecast!NVRN5.espmvol_30</vt:lpstr>
      <vt:lpstr>TempForecast!NVRN5.espmvol_31</vt:lpstr>
      <vt:lpstr>TempForecast!NVRN5.espmvol_32</vt:lpstr>
      <vt:lpstr>TempForecast!NVRN5.espmvol_33</vt:lpstr>
      <vt:lpstr>TempForecast!NVRN5.espmvol_34</vt:lpstr>
      <vt:lpstr>TempForecast!NVRN5.espmvol_35</vt:lpstr>
      <vt:lpstr>TempForecast!NVRN5.espmvol_36</vt:lpstr>
      <vt:lpstr>TempForecast!NVRN5.espmvol_37</vt:lpstr>
      <vt:lpstr>TempForecast!NVRN5.espmvol_38</vt:lpstr>
      <vt:lpstr>TempForecast!NVRN5.espmvol_39</vt:lpstr>
      <vt:lpstr>TempForecast!NVRN5.espmvol_4</vt:lpstr>
      <vt:lpstr>TempForecast!NVRN5.espmvol_40</vt:lpstr>
      <vt:lpstr>TempForecast!NVRN5.espmvol_41</vt:lpstr>
      <vt:lpstr>TempForecast!NVRN5.espmvol_42</vt:lpstr>
      <vt:lpstr>TempForecast!NVRN5.espmvol_43</vt:lpstr>
      <vt:lpstr>TempForecast!NVRN5.espmvol_44</vt:lpstr>
      <vt:lpstr>TempForecast!NVRN5.espmvol_45</vt:lpstr>
      <vt:lpstr>TempForecast!NVRN5.espmvol_46</vt:lpstr>
      <vt:lpstr>TempForecast!NVRN5.espmvol_47</vt:lpstr>
      <vt:lpstr>TempForecast!NVRN5.espmvol_48</vt:lpstr>
      <vt:lpstr>TempForecast!NVRN5.espmvol_49</vt:lpstr>
      <vt:lpstr>TempForecast!NVRN5.espmvol_5</vt:lpstr>
      <vt:lpstr>TempForecast!NVRN5.espmvol_50</vt:lpstr>
      <vt:lpstr>TempForecast!NVRN5.espmvol_51</vt:lpstr>
      <vt:lpstr>TempForecast!NVRN5.espmvol_52</vt:lpstr>
      <vt:lpstr>TempForecast!NVRN5.espmvol_53</vt:lpstr>
      <vt:lpstr>TempForecast!NVRN5.espmvol_54</vt:lpstr>
      <vt:lpstr>TempForecast!NVRN5.espmvol_55</vt:lpstr>
      <vt:lpstr>TempForecast!NVRN5.espmvol_56</vt:lpstr>
      <vt:lpstr>TempForecast!NVRN5.espmvol_57</vt:lpstr>
      <vt:lpstr>TempForecast!NVRN5.espmvol_58</vt:lpstr>
      <vt:lpstr>TempForecast!NVRN5.espmvol_59</vt:lpstr>
      <vt:lpstr>TempForecast!NVRN5.espmvol_6</vt:lpstr>
      <vt:lpstr>TempForecast!NVRN5.espmvol_60</vt:lpstr>
      <vt:lpstr>TempForecast!NVRN5.espmvol_61</vt:lpstr>
      <vt:lpstr>TempForecast!NVRN5.espmvol_62</vt:lpstr>
      <vt:lpstr>TempForecast!NVRN5.espmvol_7</vt:lpstr>
      <vt:lpstr>TempForecast!NVRN5.espmvol_8</vt:lpstr>
      <vt:lpstr>TempForecast!NVRN5.espmvol_9</vt:lpstr>
      <vt:lpstr>PkrToImp_1981</vt:lpstr>
      <vt:lpstr>PkrToImp_1982</vt:lpstr>
      <vt:lpstr>PkrToImp_1983</vt:lpstr>
      <vt:lpstr>PkrToImp_1984</vt:lpstr>
      <vt:lpstr>PkrToImp_1985</vt:lpstr>
      <vt:lpstr>PkrToImp_1986</vt:lpstr>
      <vt:lpstr>PkrToImp_1987</vt:lpstr>
      <vt:lpstr>PkrToImp_1988</vt:lpstr>
      <vt:lpstr>PkrToImp_1989</vt:lpstr>
      <vt:lpstr>PkrToImp_1990</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PkrToImp_In_1981</vt:lpstr>
      <vt:lpstr>PkrToImp_In_1982</vt:lpstr>
      <vt:lpstr>PkrToImp_In_1983</vt:lpstr>
      <vt:lpstr>PkrToImp_In_1984</vt:lpstr>
      <vt:lpstr>PkrToImp_In_1985</vt:lpstr>
      <vt:lpstr>PkrToImp_In_1986</vt:lpstr>
      <vt:lpstr>PkrToImp_In_1987</vt:lpstr>
      <vt:lpstr>PkrToImp_In_1988</vt:lpstr>
      <vt:lpstr>PkrToImp_In_1989</vt:lpstr>
      <vt:lpstr>PkrToImp_In_1990</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PkrToImp_In_Max</vt:lpstr>
      <vt:lpstr>PkrToImp_In_Min</vt:lpstr>
      <vt:lpstr>PkrToImp_In_Most</vt:lpstr>
      <vt:lpstr>PkrToImp_In_Time</vt:lpstr>
      <vt:lpstr>POWEL_IN_1981</vt:lpstr>
      <vt:lpstr>POWEL_IN_1982</vt:lpstr>
      <vt:lpstr>POWEL_IN_1983</vt:lpstr>
      <vt:lpstr>POWEL_IN_1984</vt:lpstr>
      <vt:lpstr>POWEL_IN_1985</vt:lpstr>
      <vt:lpstr>POWEL_IN_1986</vt:lpstr>
      <vt:lpstr>POWEL_IN_1987</vt:lpstr>
      <vt:lpstr>POWEL_IN_1988</vt:lpstr>
      <vt:lpstr>POWEL_IN_1989</vt:lpstr>
      <vt:lpstr>POWEL_IN_1990</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PTMGAL_IN_1981</vt:lpstr>
      <vt:lpstr>PTMGAL_IN_1982</vt:lpstr>
      <vt:lpstr>PTMGAL_IN_1983</vt:lpstr>
      <vt:lpstr>PTMGAL_IN_1984</vt:lpstr>
      <vt:lpstr>PTMGAL_IN_1985</vt:lpstr>
      <vt:lpstr>PTMGAL_IN_1986</vt:lpstr>
      <vt:lpstr>PTMGAL_IN_1987</vt:lpstr>
      <vt:lpstr>PTMGAL_IN_1988</vt:lpstr>
      <vt:lpstr>PTMGAL_IN_1989</vt:lpstr>
      <vt:lpstr>PTMGAL_IN_1990</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PTMGC_IN_1981</vt:lpstr>
      <vt:lpstr>PTMGC_IN_1982</vt:lpstr>
      <vt:lpstr>PTMGC_IN_1983</vt:lpstr>
      <vt:lpstr>PTMGC_IN_1984</vt:lpstr>
      <vt:lpstr>PTMGC_IN_1985</vt:lpstr>
      <vt:lpstr>PTMGC_IN_1986</vt:lpstr>
      <vt:lpstr>PTMGC_IN_1987</vt:lpstr>
      <vt:lpstr>PTMGC_IN_1988</vt:lpstr>
      <vt:lpstr>PTMGC_IN_1989</vt:lpstr>
      <vt:lpstr>PTMGC_IN_1990</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PTMGH_IN_1981</vt:lpstr>
      <vt:lpstr>PTMGH_IN_1982</vt:lpstr>
      <vt:lpstr>PTMGH_IN_1983</vt:lpstr>
      <vt:lpstr>PTMGH_IN_1984</vt:lpstr>
      <vt:lpstr>PTMGH_IN_1985</vt:lpstr>
      <vt:lpstr>PTMGH_IN_1986</vt:lpstr>
      <vt:lpstr>PTMGH_IN_1987</vt:lpstr>
      <vt:lpstr>PTMGH_IN_1988</vt:lpstr>
      <vt:lpstr>PTMGH_IN_1989</vt:lpstr>
      <vt:lpstr>PTMGH_IN_1990</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TPARK_IN_1981</vt:lpstr>
      <vt:lpstr>TPARK_IN_1982</vt:lpstr>
      <vt:lpstr>TPARK_IN_1983</vt:lpstr>
      <vt:lpstr>TPARK_IN_1984</vt:lpstr>
      <vt:lpstr>TPARK_IN_1985</vt:lpstr>
      <vt:lpstr>TPARK_IN_1986</vt:lpstr>
      <vt:lpstr>TPARK_IN_1987</vt:lpstr>
      <vt:lpstr>TPARK_IN_1988</vt:lpstr>
      <vt:lpstr>TPARK_IN_1989</vt:lpstr>
      <vt:lpstr>TPARK_IN_1990</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vt:lpstr>
      <vt:lpstr>TempForecast!TPIC2.espmvol_10</vt:lpstr>
      <vt:lpstr>TempForecast!TPIC2.espmvol_11</vt:lpstr>
      <vt:lpstr>TempForecast!TPIC2.espmvol_12</vt:lpstr>
      <vt:lpstr>TempForecast!TPIC2.espmvol_13</vt:lpstr>
      <vt:lpstr>TempForecast!TPIC2.espmvol_14</vt:lpstr>
      <vt:lpstr>TempForecast!TPIC2.espmvol_15</vt:lpstr>
      <vt:lpstr>TempForecast!TPIC2.espmvol_16</vt:lpstr>
      <vt:lpstr>TempForecast!TPIC2.espmvol_17</vt:lpstr>
      <vt:lpstr>TempForecast!TPIC2.espmvol_18</vt:lpstr>
      <vt:lpstr>TempForecast!TPIC2.espmvol_19</vt:lpstr>
      <vt:lpstr>TempForecast!TPIC2.espmvol_2</vt:lpstr>
      <vt:lpstr>TempForecast!TPIC2.espmvol_20</vt:lpstr>
      <vt:lpstr>TempForecast!TPIC2.espmvol_21</vt:lpstr>
      <vt:lpstr>TempForecast!TPIC2.espmvol_22</vt:lpstr>
      <vt:lpstr>TempForecast!TPIC2.espmvol_23</vt:lpstr>
      <vt:lpstr>TempForecast!TPIC2.espmvol_24</vt:lpstr>
      <vt:lpstr>TempForecast!TPIC2.espmvol_25</vt:lpstr>
      <vt:lpstr>TempForecast!TPIC2.espmvol_26</vt:lpstr>
      <vt:lpstr>TempForecast!TPIC2.espmvol_27</vt:lpstr>
      <vt:lpstr>TempForecast!TPIC2.espmvol_28</vt:lpstr>
      <vt:lpstr>TempForecast!TPIC2.espmvol_29</vt:lpstr>
      <vt:lpstr>TempForecast!TPIC2.espmvol_3</vt:lpstr>
      <vt:lpstr>TempForecast!TPIC2.espmvol_30</vt:lpstr>
      <vt:lpstr>TempForecast!TPIC2.espmvol_31</vt:lpstr>
      <vt:lpstr>TempForecast!TPIC2.espmvol_32</vt:lpstr>
      <vt:lpstr>TempForecast!TPIC2.espmvol_33</vt:lpstr>
      <vt:lpstr>TempForecast!TPIC2.espmvol_34</vt:lpstr>
      <vt:lpstr>TempForecast!TPIC2.espmvol_35</vt:lpstr>
      <vt:lpstr>TempForecast!TPIC2.espmvol_36</vt:lpstr>
      <vt:lpstr>TempForecast!TPIC2.espmvol_37</vt:lpstr>
      <vt:lpstr>TempForecast!TPIC2.espmvol_38</vt:lpstr>
      <vt:lpstr>TempForecast!TPIC2.espmvol_39</vt:lpstr>
      <vt:lpstr>TempForecast!TPIC2.espmvol_4</vt:lpstr>
      <vt:lpstr>TempForecast!TPIC2.espmvol_40</vt:lpstr>
      <vt:lpstr>TempForecast!TPIC2.espmvol_41</vt:lpstr>
      <vt:lpstr>TempForecast!TPIC2.espmvol_42</vt:lpstr>
      <vt:lpstr>TempForecast!TPIC2.espmvol_43</vt:lpstr>
      <vt:lpstr>TempForecast!TPIC2.espmvol_44</vt:lpstr>
      <vt:lpstr>TempForecast!TPIC2.espmvol_45</vt:lpstr>
      <vt:lpstr>TempForecast!TPIC2.espmvol_46</vt:lpstr>
      <vt:lpstr>TempForecast!TPIC2.espmvol_47</vt:lpstr>
      <vt:lpstr>TempForecast!TPIC2.espmvol_48</vt:lpstr>
      <vt:lpstr>TempForecast!TPIC2.espmvol_49</vt:lpstr>
      <vt:lpstr>TempForecast!TPIC2.espmvol_5</vt:lpstr>
      <vt:lpstr>TempForecast!TPIC2.espmvol_50</vt:lpstr>
      <vt:lpstr>TempForecast!TPIC2.espmvol_51</vt:lpstr>
      <vt:lpstr>TempForecast!TPIC2.espmvol_52</vt:lpstr>
      <vt:lpstr>TempForecast!TPIC2.espmvol_53</vt:lpstr>
      <vt:lpstr>TempForecast!TPIC2.espmvol_54</vt:lpstr>
      <vt:lpstr>TempForecast!TPIC2.espmvol_55</vt:lpstr>
      <vt:lpstr>TempForecast!TPIC2.espmvol_56</vt:lpstr>
      <vt:lpstr>TempForecast!TPIC2.espmvol_57</vt:lpstr>
      <vt:lpstr>TempForecast!TPIC2.espmvol_58</vt:lpstr>
      <vt:lpstr>TempForecast!TPIC2.espmvol_59</vt:lpstr>
      <vt:lpstr>TempForecast!TPIC2.espmvol_6</vt:lpstr>
      <vt:lpstr>TempForecast!TPIC2.espmvol_60</vt:lpstr>
      <vt:lpstr>TempForecast!TPIC2.espmvol_61</vt:lpstr>
      <vt:lpstr>TempForecast!TPIC2.espmvol_62</vt:lpstr>
      <vt:lpstr>TempForecast!TPIC2.espmvol_7</vt:lpstr>
      <vt:lpstr>TempForecast!TPIC2.espmvol_8</vt:lpstr>
      <vt:lpstr>TempForecast!TPIC2.espmvol_9</vt:lpstr>
      <vt:lpstr>TraceID</vt:lpstr>
      <vt:lpstr>TraceSelection</vt:lpstr>
      <vt:lpstr>TraceYear</vt:lpstr>
      <vt:lpstr>VALLE_IN_1981</vt:lpstr>
      <vt:lpstr>VALLE_IN_1982</vt:lpstr>
      <vt:lpstr>VALLE_IN_1983</vt:lpstr>
      <vt:lpstr>VALLE_IN_1984</vt:lpstr>
      <vt:lpstr>VALLE_IN_1985</vt:lpstr>
      <vt:lpstr>VALLE_IN_1986</vt:lpstr>
      <vt:lpstr>VALLE_IN_1987</vt:lpstr>
      <vt:lpstr>VALLE_IN_1988</vt:lpstr>
      <vt:lpstr>VALLE_IN_1989</vt:lpstr>
      <vt:lpstr>VALLE_IN_1990</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vt:lpstr>
      <vt:lpstr>TempForecast!VCRC2.espmvol_10</vt:lpstr>
      <vt:lpstr>TempForecast!VCRC2.espmvol_11</vt:lpstr>
      <vt:lpstr>TempForecast!VCRC2.espmvol_12</vt:lpstr>
      <vt:lpstr>TempForecast!VCRC2.espmvol_13</vt:lpstr>
      <vt:lpstr>TempForecast!VCRC2.espmvol_14</vt:lpstr>
      <vt:lpstr>TempForecast!VCRC2.espmvol_15</vt:lpstr>
      <vt:lpstr>TempForecast!VCRC2.espmvol_16</vt:lpstr>
      <vt:lpstr>TempForecast!VCRC2.espmvol_17</vt:lpstr>
      <vt:lpstr>TempForecast!VCRC2.espmvol_18</vt:lpstr>
      <vt:lpstr>TempForecast!VCRC2.espmvol_19</vt:lpstr>
      <vt:lpstr>TempForecast!VCRC2.espmvol_2</vt:lpstr>
      <vt:lpstr>TempForecast!VCRC2.espmvol_20</vt:lpstr>
      <vt:lpstr>TempForecast!VCRC2.espmvol_21</vt:lpstr>
      <vt:lpstr>TempForecast!VCRC2.espmvol_22</vt:lpstr>
      <vt:lpstr>TempForecast!VCRC2.espmvol_23</vt:lpstr>
      <vt:lpstr>TempForecast!VCRC2.espmvol_24</vt:lpstr>
      <vt:lpstr>TempForecast!VCRC2.espmvol_25</vt:lpstr>
      <vt:lpstr>TempForecast!VCRC2.espmvol_26</vt:lpstr>
      <vt:lpstr>TempForecast!VCRC2.espmvol_27</vt:lpstr>
      <vt:lpstr>TempForecast!VCRC2.espmvol_28</vt:lpstr>
      <vt:lpstr>TempForecast!VCRC2.espmvol_29</vt:lpstr>
      <vt:lpstr>TempForecast!VCRC2.espmvol_3</vt:lpstr>
      <vt:lpstr>TempForecast!VCRC2.espmvol_30</vt:lpstr>
      <vt:lpstr>TempForecast!VCRC2.espmvol_31</vt:lpstr>
      <vt:lpstr>TempForecast!VCRC2.espmvol_32</vt:lpstr>
      <vt:lpstr>TempForecast!VCRC2.espmvol_33</vt:lpstr>
      <vt:lpstr>TempForecast!VCRC2.espmvol_34</vt:lpstr>
      <vt:lpstr>TempForecast!VCRC2.espmvol_35</vt:lpstr>
      <vt:lpstr>TempForecast!VCRC2.espmvol_36</vt:lpstr>
      <vt:lpstr>TempForecast!VCRC2.espmvol_37</vt:lpstr>
      <vt:lpstr>TempForecast!VCRC2.espmvol_38</vt:lpstr>
      <vt:lpstr>TempForecast!VCRC2.espmvol_39</vt:lpstr>
      <vt:lpstr>TempForecast!VCRC2.espmvol_4</vt:lpstr>
      <vt:lpstr>TempForecast!VCRC2.espmvol_40</vt:lpstr>
      <vt:lpstr>TempForecast!VCRC2.espmvol_41</vt:lpstr>
      <vt:lpstr>TempForecast!VCRC2.espmvol_42</vt:lpstr>
      <vt:lpstr>TempForecast!VCRC2.espmvol_43</vt:lpstr>
      <vt:lpstr>TempForecast!VCRC2.espmvol_44</vt:lpstr>
      <vt:lpstr>TempForecast!VCRC2.espmvol_45</vt:lpstr>
      <vt:lpstr>TempForecast!VCRC2.espmvol_46</vt:lpstr>
      <vt:lpstr>TempForecast!VCRC2.espmvol_47</vt:lpstr>
      <vt:lpstr>TempForecast!VCRC2.espmvol_48</vt:lpstr>
      <vt:lpstr>TempForecast!VCRC2.espmvol_49</vt:lpstr>
      <vt:lpstr>TempForecast!VCRC2.espmvol_5</vt:lpstr>
      <vt:lpstr>TempForecast!VCRC2.espmvol_50</vt:lpstr>
      <vt:lpstr>TempForecast!VCRC2.espmvol_51</vt:lpstr>
      <vt:lpstr>TempForecast!VCRC2.espmvol_52</vt:lpstr>
      <vt:lpstr>TempForecast!VCRC2.espmvol_53</vt:lpstr>
      <vt:lpstr>TempForecast!VCRC2.espmvol_54</vt:lpstr>
      <vt:lpstr>TempForecast!VCRC2.espmvol_55</vt:lpstr>
      <vt:lpstr>TempForecast!VCRC2.espmvol_56</vt:lpstr>
      <vt:lpstr>TempForecast!VCRC2.espmvol_57</vt:lpstr>
      <vt:lpstr>TempForecast!VCRC2.espmvol_58</vt:lpstr>
      <vt:lpstr>TempForecast!VCRC2.espmvol_59</vt:lpstr>
      <vt:lpstr>TempForecast!VCRC2.espmvol_6</vt:lpstr>
      <vt:lpstr>TempForecast!VCRC2.espmvol_60</vt:lpstr>
      <vt:lpstr>TempForecast!VCRC2.espmvol_61</vt:lpstr>
      <vt:lpstr>TempForecast!VCRC2.espmvol_62</vt:lpstr>
      <vt:lpstr>TempForecast!VCRC2.espmvol_7</vt:lpstr>
      <vt:lpstr>TempForecast!VCRC2.espmvol_8</vt:lpstr>
      <vt:lpstr>TempForecast!VCRC2.espmvol_9</vt:lpstr>
      <vt:lpstr>YampaMax</vt:lpstr>
      <vt:lpstr>YampaMin</vt:lpstr>
      <vt:lpstr>YampaMost</vt:lpstr>
      <vt:lpstr>TempForecast!YDLC2.espmvol</vt:lpstr>
      <vt:lpstr>TempForecast!YDLC2.espmvol_10</vt:lpstr>
      <vt:lpstr>TempForecast!YDLC2.espmvol_11</vt:lpstr>
      <vt:lpstr>TempForecast!YDLC2.espmvol_12</vt:lpstr>
      <vt:lpstr>TempForecast!YDLC2.espmvol_13</vt:lpstr>
      <vt:lpstr>TempForecast!YDLC2.espmvol_14</vt:lpstr>
      <vt:lpstr>TempForecast!YDLC2.espmvol_15</vt:lpstr>
      <vt:lpstr>TempForecast!YDLC2.espmvol_16</vt:lpstr>
      <vt:lpstr>TempForecast!YDLC2.espmvol_17</vt:lpstr>
      <vt:lpstr>TempForecast!YDLC2.espmvol_18</vt:lpstr>
      <vt:lpstr>TempForecast!YDLC2.espmvol_19</vt:lpstr>
      <vt:lpstr>TempForecast!YDLC2.espmvol_2</vt:lpstr>
      <vt:lpstr>TempForecast!YDLC2.espmvol_20</vt:lpstr>
      <vt:lpstr>TempForecast!YDLC2.espmvol_21</vt:lpstr>
      <vt:lpstr>TempForecast!YDLC2.espmvol_22</vt:lpstr>
      <vt:lpstr>TempForecast!YDLC2.espmvol_23</vt:lpstr>
      <vt:lpstr>TempForecast!YDLC2.espmvol_24</vt:lpstr>
      <vt:lpstr>TempForecast!YDLC2.espmvol_25</vt:lpstr>
      <vt:lpstr>TempForecast!YDLC2.espmvol_26</vt:lpstr>
      <vt:lpstr>TempForecast!YDLC2.espmvol_27</vt:lpstr>
      <vt:lpstr>TempForecast!YDLC2.espmvol_28</vt:lpstr>
      <vt:lpstr>TempForecast!YDLC2.espmvol_29</vt:lpstr>
      <vt:lpstr>TempForecast!YDLC2.espmvol_3</vt:lpstr>
      <vt:lpstr>TempForecast!YDLC2.espmvol_30</vt:lpstr>
      <vt:lpstr>TempForecast!YDLC2.espmvol_31</vt:lpstr>
      <vt:lpstr>TempForecast!YDLC2.espmvol_32</vt:lpstr>
      <vt:lpstr>TempForecast!YDLC2.espmvol_33</vt:lpstr>
      <vt:lpstr>TempForecast!YDLC2.espmvol_34</vt:lpstr>
      <vt:lpstr>TempForecast!YDLC2.espmvol_35</vt:lpstr>
      <vt:lpstr>TempForecast!YDLC2.espmvol_36</vt:lpstr>
      <vt:lpstr>TempForecast!YDLC2.espmvol_37</vt:lpstr>
      <vt:lpstr>TempForecast!YDLC2.espmvol_38</vt:lpstr>
      <vt:lpstr>TempForecast!YDLC2.espmvol_39</vt:lpstr>
      <vt:lpstr>TempForecast!YDLC2.espmvol_4</vt:lpstr>
      <vt:lpstr>TempForecast!YDLC2.espmvol_40</vt:lpstr>
      <vt:lpstr>TempForecast!YDLC2.espmvol_41</vt:lpstr>
      <vt:lpstr>TempForecast!YDLC2.espmvol_42</vt:lpstr>
      <vt:lpstr>TempForecast!YDLC2.espmvol_43</vt:lpstr>
      <vt:lpstr>TempForecast!YDLC2.espmvol_44</vt:lpstr>
      <vt:lpstr>TempForecast!YDLC2.espmvol_45</vt:lpstr>
      <vt:lpstr>TempForecast!YDLC2.espmvol_46</vt:lpstr>
      <vt:lpstr>TempForecast!YDLC2.espmvol_47</vt:lpstr>
      <vt:lpstr>TempForecast!YDLC2.espmvol_48</vt:lpstr>
      <vt:lpstr>TempForecast!YDLC2.espmvol_49</vt:lpstr>
      <vt:lpstr>TempForecast!YDLC2.espmvol_5</vt:lpstr>
      <vt:lpstr>TempForecast!YDLC2.espmvol_50</vt:lpstr>
      <vt:lpstr>TempForecast!YDLC2.espmvol_51</vt:lpstr>
      <vt:lpstr>TempForecast!YDLC2.espmvol_52</vt:lpstr>
      <vt:lpstr>TempForecast!YDLC2.espmvol_53</vt:lpstr>
      <vt:lpstr>TempForecast!YDLC2.espmvol_54</vt:lpstr>
      <vt:lpstr>TempForecast!YDLC2.espmvol_55</vt:lpstr>
      <vt:lpstr>TempForecast!YDLC2.espmvol_56</vt:lpstr>
      <vt:lpstr>TempForecast!YDLC2.espmvol_57</vt:lpstr>
      <vt:lpstr>TempForecast!YDLC2.espmvol_58</vt:lpstr>
      <vt:lpstr>TempForecast!YDLC2.espmvol_59</vt:lpstr>
      <vt:lpstr>TempForecast!YDLC2.espmvol_6</vt:lpstr>
      <vt:lpstr>TempForecast!YDLC2.espmvol_60</vt:lpstr>
      <vt:lpstr>TempForecast!YDLC2.espmvol_61</vt:lpstr>
      <vt:lpstr>TempForecast!YDLC2.espmvol_62</vt:lpstr>
      <vt:lpstr>TempForecast!YDLC2.espmvol_7</vt:lpstr>
      <vt:lpstr>TempForecast!YDLC2.espmvol_8</vt:lpstr>
      <vt:lpstr>TempForecast!YDLC2.espmvol_9</vt:lpstr>
      <vt:lpstr>AnimasRiverTotalOutflow!YRITO_IN_1981</vt:lpstr>
      <vt:lpstr>YRITO_IN_1981</vt:lpstr>
      <vt:lpstr>AnimasRiverTotalOutflow!YRITO_IN_1982</vt:lpstr>
      <vt:lpstr>YRITO_IN_1982</vt:lpstr>
      <vt:lpstr>AnimasRiverTotalOutflow!YRITO_IN_1983</vt:lpstr>
      <vt:lpstr>YRITO_IN_1983</vt:lpstr>
      <vt:lpstr>AnimasRiverTotalOutflow!YRITO_IN_1984</vt:lpstr>
      <vt:lpstr>YRITO_IN_1984</vt:lpstr>
      <vt:lpstr>AnimasRiverTotalOutflow!YRITO_IN_1985</vt:lpstr>
      <vt:lpstr>YRITO_IN_1985</vt:lpstr>
      <vt:lpstr>AnimasRiverTotalOutflow!YRITO_IN_1986</vt:lpstr>
      <vt:lpstr>YRITO_IN_1986</vt:lpstr>
      <vt:lpstr>AnimasRiverTotalOutflow!YRITO_IN_1987</vt:lpstr>
      <vt:lpstr>YRITO_IN_1987</vt:lpstr>
      <vt:lpstr>AnimasRiverTotalOutflow!YRITO_IN_1988</vt:lpstr>
      <vt:lpstr>YRITO_IN_1988</vt:lpstr>
      <vt:lpstr>AnimasRiverTotalOutflow!YRITO_IN_1989</vt:lpstr>
      <vt:lpstr>YRITO_IN_1989</vt:lpstr>
      <vt:lpstr>AnimasRiverTotalOutflow!YRITO_IN_1990</vt:lpstr>
      <vt:lpstr>YRITO_IN_1990</vt:lpstr>
      <vt:lpstr>AnimasRiverTotalOutflow!YRITO_IN_1991</vt:lpstr>
      <vt:lpstr>YRITO_IN_1991</vt:lpstr>
      <vt:lpstr>AnimasRiverTotalOutflow!YRITO_IN_1992</vt:lpstr>
      <vt:lpstr>YRITO_IN_1992</vt:lpstr>
      <vt:lpstr>AnimasRiverTotalOutflow!YRITO_IN_1993</vt:lpstr>
      <vt:lpstr>YRITO_IN_1993</vt:lpstr>
      <vt:lpstr>AnimasRiverTotalOutflow!YRITO_IN_1994</vt:lpstr>
      <vt:lpstr>YRITO_IN_1994</vt:lpstr>
      <vt:lpstr>AnimasRiverTotalOutflow!YRITO_IN_1995</vt:lpstr>
      <vt:lpstr>YRITO_IN_1995</vt:lpstr>
      <vt:lpstr>AnimasRiverTotalOutflow!YRITO_IN_1996</vt:lpstr>
      <vt:lpstr>YRITO_IN_1996</vt:lpstr>
      <vt:lpstr>AnimasRiverTotalOutflow!YRITO_IN_1997</vt:lpstr>
      <vt:lpstr>YRITO_IN_1997</vt:lpstr>
      <vt:lpstr>AnimasRiverTotalOutflow!YRITO_IN_1998</vt:lpstr>
      <vt:lpstr>YRITO_IN_1998</vt:lpstr>
      <vt:lpstr>AnimasRiverTotalOutflow!YRITO_IN_1999</vt:lpstr>
      <vt:lpstr>YRITO_IN_1999</vt:lpstr>
      <vt:lpstr>AnimasRiverTotalOutflow!YRITO_IN_2000</vt:lpstr>
      <vt:lpstr>YRITO_IN_2000</vt:lpstr>
      <vt:lpstr>AnimasRiverTotalOutflow!YRITO_IN_2001</vt:lpstr>
      <vt:lpstr>YRITO_IN_2001</vt:lpstr>
      <vt:lpstr>AnimasRiverTotalOutflow!YRITO_IN_2002</vt:lpstr>
      <vt:lpstr>YRITO_IN_2002</vt:lpstr>
      <vt:lpstr>AnimasRiverTotalOutflow!YRITO_IN_2003</vt:lpstr>
      <vt:lpstr>YRITO_IN_2003</vt:lpstr>
      <vt:lpstr>AnimasRiverTotalOutflow!YRITO_IN_2004</vt:lpstr>
      <vt:lpstr>YRITO_IN_2004</vt:lpstr>
      <vt:lpstr>AnimasRiverTotalOutflow!YRITO_IN_2005</vt:lpstr>
      <vt:lpstr>YRITO_IN_2005</vt:lpstr>
      <vt:lpstr>AnimasRiverTotalOutflow!YRITO_IN_2006</vt:lpstr>
      <vt:lpstr>YRITO_IN_2006</vt:lpstr>
      <vt:lpstr>AnimasRiverTotalOutflow!YRITO_IN_2007</vt:lpstr>
      <vt:lpstr>YRITO_IN_2007</vt:lpstr>
      <vt:lpstr>AnimasRiverTotalOutflow!YRITO_IN_2008</vt:lpstr>
      <vt:lpstr>YRITO_IN_2008</vt:lpstr>
      <vt:lpstr>AnimasRiverTotalOutflow!YRITO_IN_2009</vt:lpstr>
      <vt:lpstr>YRITO_IN_2009</vt:lpstr>
      <vt:lpstr>AnimasRiverTotalOutflow!YRITO_IN_2010</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Alex Pivarnik</cp:lastModifiedBy>
  <cp:lastPrinted>2011-12-21T07:34:54Z</cp:lastPrinted>
  <dcterms:created xsi:type="dcterms:W3CDTF">2011-03-08T17:14:52Z</dcterms:created>
  <dcterms:modified xsi:type="dcterms:W3CDTF">2020-12-10T23:28:56Z</dcterms:modified>
</cp:coreProperties>
</file>